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theme/themeOverride17.xml" ContentType="application/vnd.openxmlformats-officedocument.themeOverride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8.xml" ContentType="application/vnd.openxmlformats-officedocument.drawingml.chart+xml"/>
  <Override PartName="/xl/theme/themeOverride18.xml" ContentType="application/vnd.openxmlformats-officedocument.themeOverride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19.xml" ContentType="application/vnd.openxmlformats-officedocument.drawingml.chart+xml"/>
  <Override PartName="/xl/theme/themeOverride19.xml" ContentType="application/vnd.openxmlformats-officedocument.themeOverride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0.xml" ContentType="application/vnd.openxmlformats-officedocument.drawingml.chart+xml"/>
  <Override PartName="/xl/theme/themeOverride20.xml" ContentType="application/vnd.openxmlformats-officedocument.themeOverrid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1.xml" ContentType="application/vnd.openxmlformats-officedocument.drawingml.chart+xml"/>
  <Override PartName="/xl/theme/themeOverride21.xml" ContentType="application/vnd.openxmlformats-officedocument.themeOverride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25.xml" ContentType="application/vnd.openxmlformats-officedocument.drawingml.chart+xml"/>
  <Override PartName="/xl/theme/themeOverride25.xml" ContentType="application/vnd.openxmlformats-officedocument.themeOverride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charts/chart26.xml" ContentType="application/vnd.openxmlformats-officedocument.drawingml.chart+xml"/>
  <Override PartName="/xl/theme/themeOverride26.xml" ContentType="application/vnd.openxmlformats-officedocument.themeOverride+xml"/>
  <Override PartName="/xl/drawings/drawing52.xml" ContentType="application/vnd.openxmlformats-officedocument.drawingml.chartshapes+xml"/>
  <Override PartName="/xl/drawings/drawing53.xml" ContentType="application/vnd.openxmlformats-officedocument.drawing+xml"/>
  <Override PartName="/xl/charts/chart27.xml" ContentType="application/vnd.openxmlformats-officedocument.drawingml.chart+xml"/>
  <Override PartName="/xl/theme/themeOverride27.xml" ContentType="application/vnd.openxmlformats-officedocument.themeOverride+xml"/>
  <Override PartName="/xl/drawings/drawing54.xml" ContentType="application/vnd.openxmlformats-officedocument.drawingml.chartshapes+xml"/>
  <Override PartName="/xl/drawings/drawing55.xml" ContentType="application/vnd.openxmlformats-officedocument.drawing+xml"/>
  <Override PartName="/xl/charts/chart28.xml" ContentType="application/vnd.openxmlformats-officedocument.drawingml.chart+xml"/>
  <Override PartName="/xl/theme/themeOverride28.xml" ContentType="application/vnd.openxmlformats-officedocument.themeOverride+xml"/>
  <Override PartName="/xl/drawings/drawing56.xml" ContentType="application/vnd.openxmlformats-officedocument.drawingml.chartshapes+xml"/>
  <Override PartName="/xl/drawings/drawing57.xml" ContentType="application/vnd.openxmlformats-officedocument.drawing+xml"/>
  <Override PartName="/xl/charts/chart29.xml" ContentType="application/vnd.openxmlformats-officedocument.drawingml.chart+xml"/>
  <Override PartName="/xl/theme/themeOverride29.xml" ContentType="application/vnd.openxmlformats-officedocument.themeOverride+xml"/>
  <Override PartName="/xl/drawings/drawing58.xml" ContentType="application/vnd.openxmlformats-officedocument.drawingml.chartshapes+xml"/>
  <Override PartName="/xl/drawings/drawing59.xml" ContentType="application/vnd.openxmlformats-officedocument.drawing+xml"/>
  <Override PartName="/xl/charts/chart30.xml" ContentType="application/vnd.openxmlformats-officedocument.drawingml.chart+xml"/>
  <Override PartName="/xl/theme/themeOverride30.xml" ContentType="application/vnd.openxmlformats-officedocument.themeOverride+xml"/>
  <Override PartName="/xl/drawings/drawing60.xml" ContentType="application/vnd.openxmlformats-officedocument.drawingml.chartshapes+xml"/>
  <Override PartName="/xl/drawings/drawing61.xml" ContentType="application/vnd.openxmlformats-officedocument.drawing+xml"/>
  <Override PartName="/xl/charts/chart31.xml" ContentType="application/vnd.openxmlformats-officedocument.drawingml.chart+xml"/>
  <Override PartName="/xl/theme/themeOverride31.xml" ContentType="application/vnd.openxmlformats-officedocument.themeOverride+xml"/>
  <Override PartName="/xl/drawings/drawing62.xml" ContentType="application/vnd.openxmlformats-officedocument.drawingml.chartshapes+xml"/>
  <Override PartName="/xl/drawings/drawing63.xml" ContentType="application/vnd.openxmlformats-officedocument.drawing+xml"/>
  <Override PartName="/xl/charts/chart32.xml" ContentType="application/vnd.openxmlformats-officedocument.drawingml.chart+xml"/>
  <Override PartName="/xl/theme/themeOverride32.xml" ContentType="application/vnd.openxmlformats-officedocument.themeOverride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33.xml" ContentType="application/vnd.openxmlformats-officedocument.drawingml.chart+xml"/>
  <Override PartName="/xl/theme/themeOverride33.xml" ContentType="application/vnd.openxmlformats-officedocument.themeOverride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charts/chart34.xml" ContentType="application/vnd.openxmlformats-officedocument.drawingml.chart+xml"/>
  <Override PartName="/xl/theme/themeOverride34.xml" ContentType="application/vnd.openxmlformats-officedocument.themeOverride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charts/chart35.xml" ContentType="application/vnd.openxmlformats-officedocument.drawingml.chart+xml"/>
  <Override PartName="/xl/theme/themeOverride35.xml" ContentType="application/vnd.openxmlformats-officedocument.themeOverride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charts/chart36.xml" ContentType="application/vnd.openxmlformats-officedocument.drawingml.chart+xml"/>
  <Override PartName="/xl/theme/themeOverride36.xml" ContentType="application/vnd.openxmlformats-officedocument.themeOverride+xml"/>
  <Override PartName="/xl/drawings/drawing72.xml" ContentType="application/vnd.openxmlformats-officedocument.drawingml.chartshapes+xml"/>
  <Override PartName="/xl/drawings/drawing73.xml" ContentType="application/vnd.openxmlformats-officedocument.drawing+xml"/>
  <Override PartName="/xl/charts/chart37.xml" ContentType="application/vnd.openxmlformats-officedocument.drawingml.chart+xml"/>
  <Override PartName="/xl/theme/themeOverride37.xml" ContentType="application/vnd.openxmlformats-officedocument.themeOverride+xml"/>
  <Override PartName="/xl/drawings/drawing74.xml" ContentType="application/vnd.openxmlformats-officedocument.drawingml.chartshapes+xml"/>
  <Override PartName="/xl/drawings/drawing75.xml" ContentType="application/vnd.openxmlformats-officedocument.drawing+xml"/>
  <Override PartName="/xl/charts/chart38.xml" ContentType="application/vnd.openxmlformats-officedocument.drawingml.chart+xml"/>
  <Override PartName="/xl/theme/themeOverride38.xml" ContentType="application/vnd.openxmlformats-officedocument.themeOverride+xml"/>
  <Override PartName="/xl/drawings/drawing76.xml" ContentType="application/vnd.openxmlformats-officedocument.drawingml.chartshapes+xml"/>
  <Override PartName="/xl/drawings/drawing77.xml" ContentType="application/vnd.openxmlformats-officedocument.drawing+xml"/>
  <Override PartName="/xl/charts/chart39.xml" ContentType="application/vnd.openxmlformats-officedocument.drawingml.chart+xml"/>
  <Override PartName="/xl/theme/themeOverride39.xml" ContentType="application/vnd.openxmlformats-officedocument.themeOverride+xml"/>
  <Override PartName="/xl/drawings/drawing78.xml" ContentType="application/vnd.openxmlformats-officedocument.drawingml.chartshapes+xml"/>
  <Override PartName="/xl/drawings/drawing79.xml" ContentType="application/vnd.openxmlformats-officedocument.drawing+xml"/>
  <Override PartName="/xl/charts/chart40.xml" ContentType="application/vnd.openxmlformats-officedocument.drawingml.chart+xml"/>
  <Override PartName="/xl/theme/themeOverride40.xml" ContentType="application/vnd.openxmlformats-officedocument.themeOverride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charts/chart41.xml" ContentType="application/vnd.openxmlformats-officedocument.drawingml.chart+xml"/>
  <Override PartName="/xl/theme/themeOverride41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charts/chart42.xml" ContentType="application/vnd.openxmlformats-officedocument.drawingml.chart+xml"/>
  <Override PartName="/xl/theme/themeOverride42.xml" ContentType="application/vnd.openxmlformats-officedocument.themeOverride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xl/charts/chart43.xml" ContentType="application/vnd.openxmlformats-officedocument.drawingml.chart+xml"/>
  <Override PartName="/xl/theme/themeOverride43.xml" ContentType="application/vnd.openxmlformats-officedocument.themeOverride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charts/chart44.xml" ContentType="application/vnd.openxmlformats-officedocument.drawingml.chart+xml"/>
  <Override PartName="/xl/theme/themeOverride44.xml" ContentType="application/vnd.openxmlformats-officedocument.themeOverride+xml"/>
  <Override PartName="/xl/drawings/drawing88.xml" ContentType="application/vnd.openxmlformats-officedocument.drawingml.chartshapes+xml"/>
  <Override PartName="/xl/drawings/drawing89.xml" ContentType="application/vnd.openxmlformats-officedocument.drawing+xml"/>
  <Override PartName="/xl/charts/chart45.xml" ContentType="application/vnd.openxmlformats-officedocument.drawingml.chart+xml"/>
  <Override PartName="/xl/theme/themeOverride45.xml" ContentType="application/vnd.openxmlformats-officedocument.themeOverride+xml"/>
  <Override PartName="/xl/drawings/drawing90.xml" ContentType="application/vnd.openxmlformats-officedocument.drawingml.chartshapes+xml"/>
  <Override PartName="/xl/drawings/drawing91.xml" ContentType="application/vnd.openxmlformats-officedocument.drawing+xml"/>
  <Override PartName="/xl/charts/chart46.xml" ContentType="application/vnd.openxmlformats-officedocument.drawingml.chart+xml"/>
  <Override PartName="/xl/theme/themeOverride46.xml" ContentType="application/vnd.openxmlformats-officedocument.themeOverride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charts/chart47.xml" ContentType="application/vnd.openxmlformats-officedocument.drawingml.chart+xml"/>
  <Override PartName="/xl/theme/themeOverride47.xml" ContentType="application/vnd.openxmlformats-officedocument.themeOverride+xml"/>
  <Override PartName="/xl/drawings/drawing94.xml" ContentType="application/vnd.openxmlformats-officedocument.drawingml.chartshapes+xml"/>
  <Override PartName="/xl/drawings/drawing95.xml" ContentType="application/vnd.openxmlformats-officedocument.drawing+xml"/>
  <Override PartName="/xl/charts/chart48.xml" ContentType="application/vnd.openxmlformats-officedocument.drawingml.chart+xml"/>
  <Override PartName="/xl/theme/themeOverride48.xml" ContentType="application/vnd.openxmlformats-officedocument.themeOverride+xml"/>
  <Override PartName="/xl/drawings/drawing96.xml" ContentType="application/vnd.openxmlformats-officedocument.drawingml.chartshapes+xml"/>
  <Override PartName="/xl/drawings/drawing97.xml" ContentType="application/vnd.openxmlformats-officedocument.drawing+xml"/>
  <Override PartName="/xl/charts/chart49.xml" ContentType="application/vnd.openxmlformats-officedocument.drawingml.chart+xml"/>
  <Override PartName="/xl/theme/themeOverride49.xml" ContentType="application/vnd.openxmlformats-officedocument.themeOverrid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charts/chart50.xml" ContentType="application/vnd.openxmlformats-officedocument.drawingml.chart+xml"/>
  <Override PartName="/xl/theme/themeOverride50.xml" ContentType="application/vnd.openxmlformats-officedocument.themeOverride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charts/chart51.xml" ContentType="application/vnd.openxmlformats-officedocument.drawingml.chart+xml"/>
  <Override PartName="/xl/theme/themeOverride51.xml" ContentType="application/vnd.openxmlformats-officedocument.themeOverride+xml"/>
  <Override PartName="/xl/drawings/drawing102.xml" ContentType="application/vnd.openxmlformats-officedocument.drawingml.chartshapes+xml"/>
  <Override PartName="/xl/drawings/drawing103.xml" ContentType="application/vnd.openxmlformats-officedocument.drawing+xml"/>
  <Override PartName="/xl/charts/chart52.xml" ContentType="application/vnd.openxmlformats-officedocument.drawingml.chart+xml"/>
  <Override PartName="/xl/theme/themeOverride52.xml" ContentType="application/vnd.openxmlformats-officedocument.themeOverride+xml"/>
  <Override PartName="/xl/drawings/drawing104.xml" ContentType="application/vnd.openxmlformats-officedocument.drawingml.chartshapes+xml"/>
  <Override PartName="/xl/drawings/drawing105.xml" ContentType="application/vnd.openxmlformats-officedocument.drawing+xml"/>
  <Override PartName="/xl/charts/chart53.xml" ContentType="application/vnd.openxmlformats-officedocument.drawingml.chart+xml"/>
  <Override PartName="/xl/theme/themeOverride53.xml" ContentType="application/vnd.openxmlformats-officedocument.themeOverride+xml"/>
  <Override PartName="/xl/drawings/drawing106.xml" ContentType="application/vnd.openxmlformats-officedocument.drawingml.chartshapes+xml"/>
  <Override PartName="/xl/drawings/drawing107.xml" ContentType="application/vnd.openxmlformats-officedocument.drawing+xml"/>
  <Override PartName="/xl/charts/chart54.xml" ContentType="application/vnd.openxmlformats-officedocument.drawingml.chart+xml"/>
  <Override PartName="/xl/theme/themeOverride54.xml" ContentType="application/vnd.openxmlformats-officedocument.themeOverride+xml"/>
  <Override PartName="/xl/drawings/drawing108.xml" ContentType="application/vnd.openxmlformats-officedocument.drawingml.chartshapes+xml"/>
  <Override PartName="/xl/drawings/drawing109.xml" ContentType="application/vnd.openxmlformats-officedocument.drawing+xml"/>
  <Override PartName="/xl/charts/chart55.xml" ContentType="application/vnd.openxmlformats-officedocument.drawingml.chart+xml"/>
  <Override PartName="/xl/theme/themeOverride55.xml" ContentType="application/vnd.openxmlformats-officedocument.themeOverride+xml"/>
  <Override PartName="/xl/drawings/drawing110.xml" ContentType="application/vnd.openxmlformats-officedocument.drawingml.chartshapes+xml"/>
  <Override PartName="/xl/drawings/drawing111.xml" ContentType="application/vnd.openxmlformats-officedocument.drawing+xml"/>
  <Override PartName="/xl/charts/chart56.xml" ContentType="application/vnd.openxmlformats-officedocument.drawingml.chart+xml"/>
  <Override PartName="/xl/theme/themeOverride56.xml" ContentType="application/vnd.openxmlformats-officedocument.themeOverride+xml"/>
  <Override PartName="/xl/drawings/drawing112.xml" ContentType="application/vnd.openxmlformats-officedocument.drawingml.chartshapes+xml"/>
  <Override PartName="/xl/drawings/drawing113.xml" ContentType="application/vnd.openxmlformats-officedocument.drawing+xml"/>
  <Override PartName="/xl/charts/chart57.xml" ContentType="application/vnd.openxmlformats-officedocument.drawingml.chart+xml"/>
  <Override PartName="/xl/theme/themeOverride57.xml" ContentType="application/vnd.openxmlformats-officedocument.themeOverride+xml"/>
  <Override PartName="/xl/drawings/drawing114.xml" ContentType="application/vnd.openxmlformats-officedocument.drawingml.chartshapes+xml"/>
  <Override PartName="/xl/drawings/drawing115.xml" ContentType="application/vnd.openxmlformats-officedocument.drawing+xml"/>
  <Override PartName="/xl/charts/chart58.xml" ContentType="application/vnd.openxmlformats-officedocument.drawingml.chart+xml"/>
  <Override PartName="/xl/theme/themeOverride58.xml" ContentType="application/vnd.openxmlformats-officedocument.themeOverride+xml"/>
  <Override PartName="/xl/drawings/drawing116.xml" ContentType="application/vnd.openxmlformats-officedocument.drawingml.chartshapes+xml"/>
  <Override PartName="/xl/drawings/drawing117.xml" ContentType="application/vnd.openxmlformats-officedocument.drawing+xml"/>
  <Override PartName="/xl/charts/chart59.xml" ContentType="application/vnd.openxmlformats-officedocument.drawingml.chart+xml"/>
  <Override PartName="/xl/theme/themeOverride59.xml" ContentType="application/vnd.openxmlformats-officedocument.themeOverride+xml"/>
  <Override PartName="/xl/drawings/drawing11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065" yWindow="-60" windowWidth="20115" windowHeight="7995" activeTab="1"/>
  </bookViews>
  <sheets>
    <sheet name="PpR" sheetId="4" r:id="rId1"/>
    <sheet name="Pliegos" sheetId="241" r:id="rId2"/>
    <sheet name="PAN Pliego" sheetId="5" r:id="rId3"/>
    <sheet name="PAN Dpto" sheetId="6" r:id="rId4"/>
    <sheet name="PAN Prod" sheetId="7" r:id="rId5"/>
    <sheet name="PAN Act" sheetId="8" r:id="rId6"/>
    <sheet name="SMN Pliego" sheetId="9" r:id="rId7"/>
    <sheet name="SMN Dpto" sheetId="10" r:id="rId8"/>
    <sheet name="SMN Prod" sheetId="11" r:id="rId9"/>
    <sheet name="SMN Act" sheetId="12" r:id="rId10"/>
    <sheet name="TBC Pliego" sheetId="13" r:id="rId11"/>
    <sheet name="TBC Dpto" sheetId="14" r:id="rId12"/>
    <sheet name="TBC Prod" sheetId="15" r:id="rId13"/>
    <sheet name="TBC Act" sheetId="16" r:id="rId14"/>
    <sheet name="EMZ Pliego" sheetId="17" r:id="rId15"/>
    <sheet name="EMZ Dpto" sheetId="18" r:id="rId16"/>
    <sheet name="EMZ Prod" sheetId="19" r:id="rId17"/>
    <sheet name="EMZ Act" sheetId="20" r:id="rId18"/>
    <sheet name="ENT Pliego" sheetId="21" r:id="rId19"/>
    <sheet name="ENT Dpto" sheetId="22" r:id="rId20"/>
    <sheet name="ENT Prod" sheetId="23" r:id="rId21"/>
    <sheet name="ENT Act" sheetId="24" r:id="rId22"/>
    <sheet name="CANCER Pliego" sheetId="25" r:id="rId23"/>
    <sheet name="CANCER Dpto" sheetId="26" r:id="rId24"/>
    <sheet name="CANCER Prod" sheetId="27" r:id="rId25"/>
    <sheet name="CANCER Act" sheetId="28" r:id="rId26"/>
    <sheet name="SC Pliego" sheetId="29" r:id="rId27"/>
    <sheet name="SC Dpto" sheetId="30" r:id="rId28"/>
    <sheet name="SC Prod" sheetId="31" r:id="rId29"/>
    <sheet name="SC Act" sheetId="32" r:id="rId30"/>
    <sheet name="RTID Pliego" sheetId="33" r:id="rId31"/>
    <sheet name="RTID Dpto" sheetId="34" r:id="rId32"/>
    <sheet name="RTID Prod" sheetId="35" r:id="rId33"/>
    <sheet name="RTID Act" sheetId="36" r:id="rId34"/>
    <sheet name="LCT Pliego" sheetId="37" r:id="rId35"/>
    <sheet name="LCT Dpto" sheetId="38" r:id="rId36"/>
    <sheet name="LCT Prod" sheetId="39" r:id="rId37"/>
    <sheet name="LCT Act" sheetId="40" r:id="rId38"/>
    <sheet name="FAPAA Pliego" sheetId="41" r:id="rId39"/>
    <sheet name="FAPAA Dpto" sheetId="42" r:id="rId40"/>
    <sheet name="FAPAA Prod" sheetId="43" r:id="rId41"/>
    <sheet name="FAPAA Act" sheetId="44" r:id="rId42"/>
    <sheet name="OSCE Pliego" sheetId="45" r:id="rId43"/>
    <sheet name="OSCE Dpto" sheetId="46" r:id="rId44"/>
    <sheet name="OSCE Prod" sheetId="47" r:id="rId45"/>
    <sheet name="OSCE Act" sheetId="48" r:id="rId46"/>
    <sheet name="GSRN Pliego" sheetId="49" r:id="rId47"/>
    <sheet name="GSRN Dpto" sheetId="50" r:id="rId48"/>
    <sheet name="GSRN Prod" sheetId="51" r:id="rId49"/>
    <sheet name="GSRN Act" sheetId="52" r:id="rId50"/>
    <sheet name="GIRS Pliego" sheetId="53" r:id="rId51"/>
    <sheet name="GIRS Dpto" sheetId="54" r:id="rId52"/>
    <sheet name="GIRS Prod" sheetId="55" r:id="rId53"/>
    <sheet name="GIRS Act" sheetId="56" r:id="rId54"/>
    <sheet name="MYPE Pliego" sheetId="57" r:id="rId55"/>
    <sheet name="MYPE Dpto" sheetId="58" r:id="rId56"/>
    <sheet name="MYPE Prod" sheetId="59" r:id="rId57"/>
    <sheet name="MYPE Act" sheetId="60" r:id="rId58"/>
    <sheet name="JOV Pliego" sheetId="61" r:id="rId59"/>
    <sheet name="JOV Dpto" sheetId="62" r:id="rId60"/>
    <sheet name="JOV Prod" sheetId="63" r:id="rId61"/>
    <sheet name="JOV Act" sheetId="64" r:id="rId62"/>
    <sheet name="MSA Pliego" sheetId="65" r:id="rId63"/>
    <sheet name="MSA Dpto" sheetId="66" r:id="rId64"/>
    <sheet name="MSA Prod" sheetId="67" r:id="rId65"/>
    <sheet name="MSA Act" sheetId="68" r:id="rId66"/>
    <sheet name="MSV Pliego" sheetId="69" r:id="rId67"/>
    <sheet name="MSV Dpto" sheetId="70" r:id="rId68"/>
    <sheet name="MSV Prod" sheetId="71" r:id="rId69"/>
    <sheet name="MSV Act" sheetId="72" r:id="rId70"/>
    <sheet name="MIA Pliego" sheetId="73" r:id="rId71"/>
    <sheet name="MIA Dpto" sheetId="74" r:id="rId72"/>
    <sheet name="MIA Prod" sheetId="75" r:id="rId73"/>
    <sheet name="MIA Act" sheetId="76" r:id="rId74"/>
    <sheet name="RRHH Pliego" sheetId="77" r:id="rId75"/>
    <sheet name="RRHH Dpto" sheetId="78" r:id="rId76"/>
    <sheet name="RRHH Prod" sheetId="79" r:id="rId77"/>
    <sheet name="RRHH Act" sheetId="80" r:id="rId78"/>
    <sheet name="LAP INI Pliego" sheetId="81" r:id="rId79"/>
    <sheet name="LAP INI Dpto" sheetId="82" r:id="rId80"/>
    <sheet name="LAP INI Prod" sheetId="83" r:id="rId81"/>
    <sheet name="LAP INI Act" sheetId="84" r:id="rId82"/>
    <sheet name="LAP PRI Pliego" sheetId="85" r:id="rId83"/>
    <sheet name="LAP PRI Dpto" sheetId="86" r:id="rId84"/>
    <sheet name="LAP PRI Prod" sheetId="87" r:id="rId85"/>
    <sheet name="LAP PRI Act" sheetId="88" r:id="rId86"/>
    <sheet name="LAP SEC Pliego" sheetId="89" r:id="rId87"/>
    <sheet name="LAP SEC Dpto" sheetId="90" r:id="rId88"/>
    <sheet name="LAP SEC Prod" sheetId="91" r:id="rId89"/>
    <sheet name="LAP SEC Act" sheetId="92" r:id="rId90"/>
    <sheet name="ER Pliego" sheetId="93" r:id="rId91"/>
    <sheet name="ER Dpto" sheetId="94" r:id="rId92"/>
    <sheet name="ER Prod" sheetId="95" r:id="rId93"/>
    <sheet name="ER Act" sheetId="96" r:id="rId94"/>
    <sheet name="TEL Pliego" sheetId="97" r:id="rId95"/>
    <sheet name="TEL Dpto" sheetId="98" r:id="rId96"/>
    <sheet name="TEL Prod" sheetId="99" r:id="rId97"/>
    <sheet name="TEL Act" sheetId="100" r:id="rId98"/>
    <sheet name="CGB Pliego" sheetId="101" r:id="rId99"/>
    <sheet name="CGB Dpto" sheetId="102" r:id="rId100"/>
    <sheet name="CGB Prod" sheetId="103" r:id="rId101"/>
    <sheet name="CGB Act" sheetId="104" r:id="rId102"/>
    <sheet name="JUNTOS Pliego" sheetId="105" r:id="rId103"/>
    <sheet name="JUNTOS Dpto" sheetId="106" r:id="rId104"/>
    <sheet name="JUNTOS Prod" sheetId="107" r:id="rId105"/>
    <sheet name="JUNTOS Act" sheetId="108" r:id="rId106"/>
    <sheet name="IPR Pliego" sheetId="109" r:id="rId107"/>
    <sheet name="IPR Dpto" sheetId="110" r:id="rId108"/>
    <sheet name="IPR Prod" sheetId="111" r:id="rId109"/>
    <sheet name="IPR Act" sheetId="112" r:id="rId110"/>
    <sheet name="PTCD Pliego" sheetId="113" r:id="rId111"/>
    <sheet name="PTCD Dpto" sheetId="114" r:id="rId112"/>
    <sheet name="PTCD Prod" sheetId="115" r:id="rId113"/>
    <sheet name="PTCD Act" sheetId="116" r:id="rId114"/>
    <sheet name="ESP Pliego" sheetId="117" r:id="rId115"/>
    <sheet name="ESP Dpto" sheetId="118" r:id="rId116"/>
    <sheet name="ESP Prod" sheetId="119" r:id="rId117"/>
    <sheet name="ESP Act" sheetId="120" r:id="rId118"/>
    <sheet name="ETP Pliego" sheetId="121" r:id="rId119"/>
    <sheet name="ETP Dpto" sheetId="122" r:id="rId120"/>
    <sheet name="ETP Prod" sheetId="123" r:id="rId121"/>
    <sheet name="ETP Act" sheetId="124" r:id="rId122"/>
    <sheet name="EST Pliego" sheetId="125" r:id="rId123"/>
    <sheet name="EST Dpto" sheetId="126" r:id="rId124"/>
    <sheet name="EST Prod" sheetId="127" r:id="rId125"/>
    <sheet name="EST Act" sheetId="128" r:id="rId126"/>
    <sheet name="FA Pliego" sheetId="129" r:id="rId127"/>
    <sheet name="FA Dpto" sheetId="130" r:id="rId128"/>
    <sheet name="FA Prod" sheetId="131" r:id="rId129"/>
    <sheet name="FA Act" sheetId="132" r:id="rId130"/>
    <sheet name="CDB Pliego" sheetId="133" r:id="rId131"/>
    <sheet name="CDB Dpto" sheetId="134" r:id="rId132"/>
    <sheet name="CDB Prod" sheetId="135" r:id="rId133"/>
    <sheet name="CDB Act" sheetId="136" r:id="rId134"/>
    <sheet name="PPF Pliego" sheetId="137" r:id="rId135"/>
    <sheet name="PPF Dpto" sheetId="138" r:id="rId136"/>
    <sheet name="PPF Prod" sheetId="139" r:id="rId137"/>
    <sheet name="PPF Act" sheetId="140" r:id="rId138"/>
    <sheet name="BFH Pliego" sheetId="141" r:id="rId139"/>
    <sheet name="BFH Dpto" sheetId="142" r:id="rId140"/>
    <sheet name="BFH Prod" sheetId="143" r:id="rId141"/>
    <sheet name="BFH Act" sheetId="144" r:id="rId142"/>
    <sheet name="HU Pliego" sheetId="145" r:id="rId143"/>
    <sheet name="HU Dpto" sheetId="146" r:id="rId144"/>
    <sheet name="HU Prod" sheetId="147" r:id="rId145"/>
    <sheet name="HU Act" sheetId="148" r:id="rId146"/>
    <sheet name="TT Pliego" sheetId="149" r:id="rId147"/>
    <sheet name="TT Dpto" sheetId="150" r:id="rId148"/>
    <sheet name="TT Prod" sheetId="151" r:id="rId149"/>
    <sheet name="TT Act" sheetId="152" r:id="rId150"/>
    <sheet name="CPE Pliego" sheetId="153" r:id="rId151"/>
    <sheet name="CPE Dpto" sheetId="154" r:id="rId152"/>
    <sheet name="CPE Prod" sheetId="155" r:id="rId153"/>
    <sheet name="CPE Act" sheetId="156" r:id="rId154"/>
    <sheet name="IPD Pliego" sheetId="157" r:id="rId155"/>
    <sheet name="IPD Dpto" sheetId="158" r:id="rId156"/>
    <sheet name="IPD Prod" sheetId="159" r:id="rId157"/>
    <sheet name="IPD Act" sheetId="160" r:id="rId158"/>
    <sheet name="INPE Pliego" sheetId="161" r:id="rId159"/>
    <sheet name="INPE Dpto" sheetId="162" r:id="rId160"/>
    <sheet name="INPE Prod" sheetId="163" r:id="rId161"/>
    <sheet name="INPE Act" sheetId="164" r:id="rId162"/>
    <sheet name="OC Pliego" sheetId="165" r:id="rId163"/>
    <sheet name="OC Dpto" sheetId="166" r:id="rId164"/>
    <sheet name="OC Prod" sheetId="167" r:id="rId165"/>
    <sheet name="OC Act" sheetId="168" r:id="rId166"/>
    <sheet name="UNI Pliego" sheetId="169" r:id="rId167"/>
    <sheet name="UNI Dpto" sheetId="170" r:id="rId168"/>
    <sheet name="UNI Prod" sheetId="171" r:id="rId169"/>
    <sheet name="UNI Act" sheetId="172" r:id="rId170"/>
    <sheet name="PJF Pliego" sheetId="173" r:id="rId171"/>
    <sheet name="PJF Dpto" sheetId="174" r:id="rId172"/>
    <sheet name="PJF Prod" sheetId="175" r:id="rId173"/>
    <sheet name="PJF Act" sheetId="176" r:id="rId174"/>
    <sheet name="DES Pliego" sheetId="177" r:id="rId175"/>
    <sheet name="DES Dpto" sheetId="178" r:id="rId176"/>
    <sheet name="DES Prod" sheetId="179" r:id="rId177"/>
    <sheet name="DES Act" sheetId="180" r:id="rId178"/>
    <sheet name="DDHH Pliego" sheetId="181" r:id="rId179"/>
    <sheet name="DDHH Dpto" sheetId="182" r:id="rId180"/>
    <sheet name="DDHH Prod" sheetId="183" r:id="rId181"/>
    <sheet name="DDHH Act" sheetId="184" r:id="rId182"/>
    <sheet name="AMAG Pliego" sheetId="185" r:id="rId183"/>
    <sheet name="AMAG Dpto" sheetId="186" r:id="rId184"/>
    <sheet name="AMAG Prod" sheetId="187" r:id="rId185"/>
    <sheet name="AMAG Act" sheetId="188" r:id="rId186"/>
    <sheet name="MAC Pliego" sheetId="189" r:id="rId187"/>
    <sheet name="MAC Dpto" sheetId="190" r:id="rId188"/>
    <sheet name="MAC Prod" sheetId="191" r:id="rId189"/>
    <sheet name="MAC Act" sheetId="192" r:id="rId190"/>
    <sheet name="PIRDAIS Pliego" sheetId="193" r:id="rId191"/>
    <sheet name="PIRDAIS Dpto" sheetId="194" r:id="rId192"/>
    <sheet name="PIRDAIS Prod" sheetId="195" r:id="rId193"/>
    <sheet name="PIRDAIS Act" sheetId="196" r:id="rId194"/>
    <sheet name="TRAB Pliego" sheetId="197" r:id="rId195"/>
    <sheet name="TRAB Dpto" sheetId="198" r:id="rId196"/>
    <sheet name="TRAB Prod" sheetId="199" r:id="rId197"/>
    <sheet name="TRAB Act" sheetId="200" r:id="rId198"/>
    <sheet name="GIECOD Pliego" sheetId="201" r:id="rId199"/>
    <sheet name="GIECOD Dpto" sheetId="202" r:id="rId200"/>
    <sheet name="GIECOD Prod" sheetId="203" r:id="rId201"/>
    <sheet name="GIECOD Act" sheetId="204" r:id="rId202"/>
    <sheet name="DPA Pliego" sheetId="205" r:id="rId203"/>
    <sheet name="DPA Dpto" sheetId="206" r:id="rId204"/>
    <sheet name="DPA Prod" sheetId="207" r:id="rId205"/>
    <sheet name="DPA Act" sheetId="208" r:id="rId206"/>
    <sheet name="ITT Pliego" sheetId="209" r:id="rId207"/>
    <sheet name="ITT Dpto" sheetId="210" r:id="rId208"/>
    <sheet name="ITT Prod" sheetId="211" r:id="rId209"/>
    <sheet name="ITT Act" sheetId="212" r:id="rId210"/>
    <sheet name="API Pliego" sheetId="213" r:id="rId211"/>
    <sheet name="API Dpto" sheetId="214" r:id="rId212"/>
    <sheet name="API Prod" sheetId="215" r:id="rId213"/>
    <sheet name="API Act" sheetId="216" r:id="rId214"/>
    <sheet name="LCVF Pliego" sheetId="217" r:id="rId215"/>
    <sheet name="LCVF Dpto" sheetId="218" r:id="rId216"/>
    <sheet name="LCVF Prod" sheetId="219" r:id="rId217"/>
    <sheet name="LCVF Act" sheetId="220" r:id="rId218"/>
    <sheet name="SU Pliego" sheetId="221" r:id="rId219"/>
    <sheet name="SU Dpto" sheetId="222" r:id="rId220"/>
    <sheet name="SU Prod" sheetId="223" r:id="rId221"/>
    <sheet name="SU Act" sheetId="224" r:id="rId222"/>
    <sheet name="SR Pliego" sheetId="225" r:id="rId223"/>
    <sheet name="SR Dpto" sheetId="226" r:id="rId224"/>
    <sheet name="SR Prod" sheetId="227" r:id="rId225"/>
    <sheet name="SR Act" sheetId="228" r:id="rId226"/>
    <sheet name="RFFS Pliego" sheetId="229" r:id="rId227"/>
    <sheet name="RFFS Dpto" sheetId="230" r:id="rId228"/>
    <sheet name="RFFS Prod" sheetId="231" r:id="rId229"/>
    <sheet name="RFFS Act" sheetId="232" r:id="rId230"/>
    <sheet name="OFDA Pliego" sheetId="233" r:id="rId231"/>
    <sheet name="OFDA Dpto" sheetId="234" r:id="rId232"/>
    <sheet name="OFDA Prod" sheetId="235" r:id="rId233"/>
    <sheet name="OFDA Act" sheetId="236" r:id="rId234"/>
    <sheet name="OPP Pliego" sheetId="237" r:id="rId235"/>
    <sheet name="OPP Dpto" sheetId="238" r:id="rId236"/>
    <sheet name="OPP Prod" sheetId="239" r:id="rId237"/>
    <sheet name="OPP Act" sheetId="240" r:id="rId238"/>
  </sheets>
  <calcPr calcId="145621"/>
</workbook>
</file>

<file path=xl/calcChain.xml><?xml version="1.0" encoding="utf-8"?>
<calcChain xmlns="http://schemas.openxmlformats.org/spreadsheetml/2006/main">
  <c r="L111" i="241" l="1"/>
  <c r="K111" i="241"/>
  <c r="J111" i="241"/>
  <c r="F111" i="241"/>
  <c r="L110" i="241"/>
  <c r="K110" i="241"/>
  <c r="J110" i="241"/>
  <c r="F110" i="241"/>
  <c r="L109" i="241"/>
  <c r="K109" i="241"/>
  <c r="J109" i="241"/>
  <c r="F109" i="241"/>
  <c r="L108" i="241"/>
  <c r="K108" i="241"/>
  <c r="J108" i="241"/>
  <c r="F108" i="241"/>
  <c r="L107" i="241"/>
  <c r="K107" i="241"/>
  <c r="J107" i="241"/>
  <c r="F107" i="241"/>
  <c r="L106" i="241"/>
  <c r="K106" i="241"/>
  <c r="J106" i="241"/>
  <c r="F106" i="241"/>
  <c r="L105" i="241"/>
  <c r="K105" i="241"/>
  <c r="J105" i="241"/>
  <c r="F105" i="241"/>
  <c r="L104" i="241"/>
  <c r="K104" i="241"/>
  <c r="J104" i="241"/>
  <c r="F104" i="241"/>
  <c r="L103" i="241"/>
  <c r="K103" i="241"/>
  <c r="J103" i="241"/>
  <c r="F103" i="241"/>
  <c r="L102" i="241"/>
  <c r="K102" i="241"/>
  <c r="J102" i="241"/>
  <c r="F102" i="241"/>
  <c r="L101" i="241"/>
  <c r="K101" i="241"/>
  <c r="J101" i="241"/>
  <c r="F101" i="241"/>
  <c r="L100" i="241"/>
  <c r="K100" i="241"/>
  <c r="J100" i="241"/>
  <c r="F100" i="241"/>
  <c r="L99" i="241"/>
  <c r="K99" i="241"/>
  <c r="J99" i="241"/>
  <c r="F99" i="241"/>
  <c r="L98" i="241"/>
  <c r="K98" i="241"/>
  <c r="J98" i="241"/>
  <c r="F98" i="241"/>
  <c r="L97" i="241"/>
  <c r="K97" i="241"/>
  <c r="J97" i="241"/>
  <c r="F97" i="241"/>
  <c r="L96" i="241"/>
  <c r="K96" i="241"/>
  <c r="J96" i="241"/>
  <c r="F96" i="241"/>
  <c r="L95" i="241"/>
  <c r="K95" i="241"/>
  <c r="J95" i="241"/>
  <c r="F95" i="241"/>
  <c r="L94" i="241"/>
  <c r="K94" i="241"/>
  <c r="J94" i="241"/>
  <c r="F94" i="241"/>
  <c r="L93" i="241"/>
  <c r="K93" i="241"/>
  <c r="J93" i="241"/>
  <c r="F93" i="241"/>
  <c r="L92" i="241"/>
  <c r="K92" i="241"/>
  <c r="J92" i="241"/>
  <c r="F92" i="241"/>
  <c r="L91" i="241"/>
  <c r="K91" i="241"/>
  <c r="J91" i="241"/>
  <c r="F91" i="241"/>
  <c r="L90" i="241"/>
  <c r="K90" i="241"/>
  <c r="J90" i="241"/>
  <c r="F90" i="241"/>
  <c r="L89" i="241"/>
  <c r="K89" i="241"/>
  <c r="J89" i="241"/>
  <c r="F89" i="241"/>
  <c r="L88" i="241"/>
  <c r="K88" i="241"/>
  <c r="J88" i="241"/>
  <c r="F88" i="241"/>
  <c r="L87" i="241"/>
  <c r="K87" i="241"/>
  <c r="J87" i="241"/>
  <c r="F87" i="241"/>
  <c r="L86" i="241"/>
  <c r="K86" i="241"/>
  <c r="J86" i="241"/>
  <c r="F86" i="241"/>
  <c r="L85" i="241"/>
  <c r="K85" i="241"/>
  <c r="J85" i="241"/>
  <c r="F85" i="241"/>
  <c r="I84" i="241"/>
  <c r="H84" i="241"/>
  <c r="G84" i="241"/>
  <c r="F84" i="241"/>
  <c r="E84" i="241"/>
  <c r="L84" i="241" s="1"/>
  <c r="D84" i="241"/>
  <c r="L83" i="241"/>
  <c r="K83" i="241"/>
  <c r="J83" i="241"/>
  <c r="F83" i="241"/>
  <c r="L82" i="241"/>
  <c r="K82" i="241"/>
  <c r="J82" i="241"/>
  <c r="F82" i="241"/>
  <c r="L81" i="241"/>
  <c r="K81" i="241"/>
  <c r="J81" i="241"/>
  <c r="F81" i="241"/>
  <c r="L80" i="241"/>
  <c r="K80" i="241"/>
  <c r="J80" i="241"/>
  <c r="F80" i="241"/>
  <c r="L79" i="241"/>
  <c r="K79" i="241"/>
  <c r="J79" i="241"/>
  <c r="F79" i="241"/>
  <c r="L78" i="241"/>
  <c r="K78" i="241"/>
  <c r="J78" i="241"/>
  <c r="F78" i="241"/>
  <c r="L77" i="241"/>
  <c r="K77" i="241"/>
  <c r="J77" i="241"/>
  <c r="F77" i="241"/>
  <c r="L76" i="241"/>
  <c r="K76" i="241"/>
  <c r="J76" i="241"/>
  <c r="F76" i="241"/>
  <c r="L75" i="241"/>
  <c r="K75" i="241"/>
  <c r="J75" i="241"/>
  <c r="F75" i="241"/>
  <c r="L74" i="241"/>
  <c r="K74" i="241"/>
  <c r="J74" i="241"/>
  <c r="F74" i="241"/>
  <c r="L73" i="241"/>
  <c r="K73" i="241"/>
  <c r="J73" i="241"/>
  <c r="F73" i="241"/>
  <c r="L72" i="241"/>
  <c r="K72" i="241"/>
  <c r="J72" i="241"/>
  <c r="F72" i="241"/>
  <c r="L71" i="241"/>
  <c r="K71" i="241"/>
  <c r="J71" i="241"/>
  <c r="F71" i="241"/>
  <c r="L70" i="241"/>
  <c r="K70" i="241"/>
  <c r="J70" i="241"/>
  <c r="F70" i="241"/>
  <c r="L69" i="241"/>
  <c r="K69" i="241"/>
  <c r="J69" i="241"/>
  <c r="F69" i="241"/>
  <c r="L68" i="241"/>
  <c r="K68" i="241"/>
  <c r="J68" i="241"/>
  <c r="F68" i="241"/>
  <c r="L67" i="241"/>
  <c r="K67" i="241"/>
  <c r="J67" i="241"/>
  <c r="F67" i="241"/>
  <c r="L66" i="241"/>
  <c r="K66" i="241"/>
  <c r="J66" i="241"/>
  <c r="F66" i="241"/>
  <c r="L65" i="241"/>
  <c r="K65" i="241"/>
  <c r="J65" i="241"/>
  <c r="F65" i="241"/>
  <c r="L64" i="241"/>
  <c r="K64" i="241"/>
  <c r="J64" i="241"/>
  <c r="F64" i="241"/>
  <c r="L63" i="241"/>
  <c r="K63" i="241"/>
  <c r="J63" i="241"/>
  <c r="F63" i="241"/>
  <c r="L62" i="241"/>
  <c r="K62" i="241"/>
  <c r="J62" i="241"/>
  <c r="F62" i="241"/>
  <c r="L61" i="241"/>
  <c r="K61" i="241"/>
  <c r="J61" i="241"/>
  <c r="F61" i="241"/>
  <c r="L60" i="241"/>
  <c r="K60" i="241"/>
  <c r="J60" i="241"/>
  <c r="F60" i="241"/>
  <c r="L59" i="241"/>
  <c r="K59" i="241"/>
  <c r="J59" i="241"/>
  <c r="F59" i="241"/>
  <c r="L58" i="241"/>
  <c r="K58" i="241"/>
  <c r="J58" i="241"/>
  <c r="F58" i="241"/>
  <c r="L57" i="241"/>
  <c r="K57" i="241"/>
  <c r="J57" i="241"/>
  <c r="F57" i="241"/>
  <c r="L56" i="241"/>
  <c r="K56" i="241"/>
  <c r="J56" i="241"/>
  <c r="F56" i="241"/>
  <c r="L55" i="241"/>
  <c r="K55" i="241"/>
  <c r="J55" i="241"/>
  <c r="F55" i="241"/>
  <c r="L54" i="241"/>
  <c r="K54" i="241"/>
  <c r="J54" i="241"/>
  <c r="F54" i="241"/>
  <c r="L53" i="241"/>
  <c r="K53" i="241"/>
  <c r="J53" i="241"/>
  <c r="F53" i="241"/>
  <c r="L52" i="241"/>
  <c r="K52" i="241"/>
  <c r="J52" i="241"/>
  <c r="F52" i="241"/>
  <c r="L51" i="241"/>
  <c r="K51" i="241"/>
  <c r="J51" i="241"/>
  <c r="F51" i="241"/>
  <c r="L50" i="241"/>
  <c r="K50" i="241"/>
  <c r="J50" i="241"/>
  <c r="F50" i="241"/>
  <c r="L49" i="241"/>
  <c r="K49" i="241"/>
  <c r="J49" i="241"/>
  <c r="F49" i="241"/>
  <c r="L48" i="241"/>
  <c r="K48" i="241"/>
  <c r="J48" i="241"/>
  <c r="F48" i="241"/>
  <c r="L47" i="241"/>
  <c r="K47" i="241"/>
  <c r="J47" i="241"/>
  <c r="F47" i="241"/>
  <c r="L46" i="241"/>
  <c r="K46" i="241"/>
  <c r="J46" i="241"/>
  <c r="F46" i="241"/>
  <c r="L45" i="241"/>
  <c r="K45" i="241"/>
  <c r="J45" i="241"/>
  <c r="F45" i="241"/>
  <c r="L44" i="241"/>
  <c r="K44" i="241"/>
  <c r="J44" i="241"/>
  <c r="F44" i="241"/>
  <c r="L43" i="241"/>
  <c r="K43" i="241"/>
  <c r="J43" i="241"/>
  <c r="F43" i="241"/>
  <c r="L42" i="241"/>
  <c r="K42" i="241"/>
  <c r="J42" i="241"/>
  <c r="F42" i="241"/>
  <c r="L41" i="241"/>
  <c r="K41" i="241"/>
  <c r="J41" i="241"/>
  <c r="F41" i="241"/>
  <c r="L40" i="241"/>
  <c r="K40" i="241"/>
  <c r="J40" i="241"/>
  <c r="F40" i="241"/>
  <c r="L39" i="241"/>
  <c r="K39" i="241"/>
  <c r="J39" i="241"/>
  <c r="F39" i="241"/>
  <c r="L38" i="241"/>
  <c r="K38" i="241"/>
  <c r="J38" i="241"/>
  <c r="F38" i="241"/>
  <c r="L37" i="241"/>
  <c r="K37" i="241"/>
  <c r="J37" i="241"/>
  <c r="F37" i="241"/>
  <c r="L36" i="241"/>
  <c r="K36" i="241"/>
  <c r="J36" i="241"/>
  <c r="F36" i="241"/>
  <c r="L35" i="241"/>
  <c r="K35" i="241"/>
  <c r="J35" i="241"/>
  <c r="F35" i="241"/>
  <c r="L34" i="241"/>
  <c r="K34" i="241"/>
  <c r="J34" i="241"/>
  <c r="F34" i="241"/>
  <c r="L33" i="241"/>
  <c r="K33" i="241"/>
  <c r="J33" i="241"/>
  <c r="F33" i="241"/>
  <c r="L32" i="241"/>
  <c r="K32" i="241"/>
  <c r="J32" i="241"/>
  <c r="F32" i="241"/>
  <c r="L31" i="241"/>
  <c r="K31" i="241"/>
  <c r="J31" i="241"/>
  <c r="F31" i="241"/>
  <c r="L30" i="241"/>
  <c r="K30" i="241"/>
  <c r="J30" i="241"/>
  <c r="F30" i="241"/>
  <c r="L29" i="241"/>
  <c r="K29" i="241"/>
  <c r="J29" i="241"/>
  <c r="F29" i="241"/>
  <c r="L28" i="241"/>
  <c r="K28" i="241"/>
  <c r="J28" i="241"/>
  <c r="F28" i="241"/>
  <c r="L27" i="241"/>
  <c r="K27" i="241"/>
  <c r="J27" i="241"/>
  <c r="F27" i="241"/>
  <c r="L26" i="241"/>
  <c r="K26" i="241"/>
  <c r="J26" i="241"/>
  <c r="F26" i="241"/>
  <c r="L25" i="241"/>
  <c r="K25" i="241"/>
  <c r="J25" i="241"/>
  <c r="F25" i="241"/>
  <c r="L24" i="241"/>
  <c r="K24" i="241"/>
  <c r="J24" i="241"/>
  <c r="F24" i="241"/>
  <c r="L23" i="241"/>
  <c r="K23" i="241"/>
  <c r="J23" i="241"/>
  <c r="F23" i="241"/>
  <c r="L22" i="241"/>
  <c r="K22" i="241"/>
  <c r="J22" i="241"/>
  <c r="F22" i="241"/>
  <c r="L21" i="241"/>
  <c r="K21" i="241"/>
  <c r="J21" i="241"/>
  <c r="F21" i="241"/>
  <c r="L20" i="241"/>
  <c r="K20" i="241"/>
  <c r="J20" i="241"/>
  <c r="F20" i="241"/>
  <c r="L19" i="241"/>
  <c r="K19" i="241"/>
  <c r="J19" i="241"/>
  <c r="F19" i="241"/>
  <c r="L18" i="241"/>
  <c r="K18" i="241"/>
  <c r="J18" i="241"/>
  <c r="F18" i="241"/>
  <c r="L17" i="241"/>
  <c r="K17" i="241"/>
  <c r="J17" i="241"/>
  <c r="F17" i="241"/>
  <c r="L16" i="241"/>
  <c r="K16" i="241"/>
  <c r="J16" i="241"/>
  <c r="F16" i="241"/>
  <c r="L15" i="241"/>
  <c r="K15" i="241"/>
  <c r="J15" i="241"/>
  <c r="F15" i="241"/>
  <c r="L14" i="241"/>
  <c r="K14" i="241"/>
  <c r="J14" i="241"/>
  <c r="F14" i="241"/>
  <c r="L13" i="241"/>
  <c r="K13" i="241"/>
  <c r="J13" i="241"/>
  <c r="F13" i="241"/>
  <c r="L12" i="241"/>
  <c r="K12" i="241"/>
  <c r="J12" i="241"/>
  <c r="F12" i="241"/>
  <c r="L11" i="241"/>
  <c r="K11" i="241"/>
  <c r="J11" i="241"/>
  <c r="F11" i="241"/>
  <c r="L10" i="241"/>
  <c r="K10" i="241"/>
  <c r="J10" i="241"/>
  <c r="F10" i="241"/>
  <c r="L9" i="241"/>
  <c r="K9" i="241"/>
  <c r="J9" i="241"/>
  <c r="F9" i="241"/>
  <c r="L8" i="241"/>
  <c r="K8" i="241"/>
  <c r="J8" i="241"/>
  <c r="F8" i="241"/>
  <c r="F7" i="241" s="1"/>
  <c r="I7" i="241"/>
  <c r="H7" i="241"/>
  <c r="G7" i="241"/>
  <c r="E7" i="241"/>
  <c r="D7" i="241"/>
  <c r="K84" i="241" l="1"/>
  <c r="J7" i="241"/>
  <c r="J84" i="241"/>
  <c r="K7" i="241"/>
  <c r="L7" i="241"/>
  <c r="I7" i="240"/>
  <c r="K7" i="240"/>
  <c r="K17" i="240" s="1"/>
  <c r="L7" i="240"/>
  <c r="L17" i="240" s="1"/>
  <c r="M7" i="240"/>
  <c r="M17" i="240" s="1"/>
  <c r="H7" i="240"/>
  <c r="H17" i="240" s="1"/>
  <c r="S9" i="240"/>
  <c r="S10" i="240"/>
  <c r="S11" i="240"/>
  <c r="S12" i="240"/>
  <c r="S13" i="240"/>
  <c r="S14" i="240"/>
  <c r="S15" i="240"/>
  <c r="S16" i="240"/>
  <c r="S8" i="240"/>
  <c r="P8" i="240"/>
  <c r="P9" i="240"/>
  <c r="P10" i="240"/>
  <c r="P11" i="240"/>
  <c r="P12" i="240"/>
  <c r="P13" i="240"/>
  <c r="P14" i="240"/>
  <c r="P15" i="240"/>
  <c r="P16" i="240"/>
  <c r="O8" i="240"/>
  <c r="O9" i="240"/>
  <c r="O10" i="240"/>
  <c r="O11" i="240"/>
  <c r="O12" i="240"/>
  <c r="O13" i="240"/>
  <c r="O14" i="240"/>
  <c r="O15" i="240"/>
  <c r="O16" i="240"/>
  <c r="N8" i="240"/>
  <c r="N9" i="240"/>
  <c r="N10" i="240"/>
  <c r="N11" i="240"/>
  <c r="N12" i="240"/>
  <c r="N13" i="240"/>
  <c r="N14" i="240"/>
  <c r="N15" i="240"/>
  <c r="N16" i="240"/>
  <c r="J8" i="240"/>
  <c r="J9" i="240"/>
  <c r="J10" i="240"/>
  <c r="J11" i="240"/>
  <c r="J12" i="240"/>
  <c r="J13" i="240"/>
  <c r="J14" i="240"/>
  <c r="J15" i="240"/>
  <c r="J16" i="240"/>
  <c r="E7" i="239"/>
  <c r="E16" i="239" s="1"/>
  <c r="G7" i="239"/>
  <c r="G16" i="239" s="1"/>
  <c r="H7" i="239"/>
  <c r="H16" i="239" s="1"/>
  <c r="I7" i="239"/>
  <c r="I16" i="239" s="1"/>
  <c r="D7" i="239"/>
  <c r="D16" i="239" s="1"/>
  <c r="L8" i="239"/>
  <c r="L9" i="239"/>
  <c r="L10" i="239"/>
  <c r="L11" i="239"/>
  <c r="L12" i="239"/>
  <c r="L13" i="239"/>
  <c r="L14" i="239"/>
  <c r="L15" i="239"/>
  <c r="K8" i="239"/>
  <c r="K9" i="239"/>
  <c r="K10" i="239"/>
  <c r="K11" i="239"/>
  <c r="K12" i="239"/>
  <c r="K13" i="239"/>
  <c r="K14" i="239"/>
  <c r="K15" i="239"/>
  <c r="J8" i="239"/>
  <c r="J9" i="239"/>
  <c r="J10" i="239"/>
  <c r="J11" i="239"/>
  <c r="J12" i="239"/>
  <c r="J13" i="239"/>
  <c r="J14" i="239"/>
  <c r="J15" i="239"/>
  <c r="F8" i="239"/>
  <c r="F9" i="239"/>
  <c r="F10" i="239"/>
  <c r="F11" i="239"/>
  <c r="F12" i="239"/>
  <c r="F13" i="239"/>
  <c r="F14" i="239"/>
  <c r="F15" i="239"/>
  <c r="E7" i="237"/>
  <c r="G7" i="237"/>
  <c r="H7" i="237"/>
  <c r="I7" i="237"/>
  <c r="D7" i="237"/>
  <c r="L8" i="237"/>
  <c r="L9" i="237"/>
  <c r="L10" i="237"/>
  <c r="L11" i="237"/>
  <c r="L13" i="237"/>
  <c r="K8" i="237"/>
  <c r="K9" i="237"/>
  <c r="K10" i="237"/>
  <c r="K11" i="237"/>
  <c r="K13" i="237"/>
  <c r="J8" i="237"/>
  <c r="J9" i="237"/>
  <c r="J10" i="237"/>
  <c r="J11" i="237"/>
  <c r="J13" i="237"/>
  <c r="F8" i="237"/>
  <c r="F9" i="237"/>
  <c r="F10" i="237"/>
  <c r="F11" i="237"/>
  <c r="F13" i="237"/>
  <c r="E6" i="238"/>
  <c r="G6" i="238"/>
  <c r="H6" i="238"/>
  <c r="I6" i="238"/>
  <c r="D6" i="238"/>
  <c r="L7" i="238"/>
  <c r="L8" i="238"/>
  <c r="L9" i="238"/>
  <c r="L10" i="238"/>
  <c r="L11" i="238"/>
  <c r="L12" i="238"/>
  <c r="L13" i="238"/>
  <c r="L14" i="238"/>
  <c r="L15" i="238"/>
  <c r="L16" i="238"/>
  <c r="L17" i="238"/>
  <c r="L18" i="238"/>
  <c r="L19" i="238"/>
  <c r="L20" i="238"/>
  <c r="L21" i="238"/>
  <c r="L22" i="238"/>
  <c r="L23" i="238"/>
  <c r="L24" i="238"/>
  <c r="L25" i="238"/>
  <c r="L26" i="238"/>
  <c r="L27" i="238"/>
  <c r="L28" i="238"/>
  <c r="L29" i="238"/>
  <c r="L30" i="238"/>
  <c r="L31" i="238"/>
  <c r="K7" i="238"/>
  <c r="K8" i="238"/>
  <c r="K9" i="238"/>
  <c r="K10" i="238"/>
  <c r="K11" i="238"/>
  <c r="K12" i="238"/>
  <c r="K13" i="238"/>
  <c r="K14" i="238"/>
  <c r="K15" i="238"/>
  <c r="K16" i="238"/>
  <c r="K17" i="238"/>
  <c r="K18" i="238"/>
  <c r="K19" i="238"/>
  <c r="K20" i="238"/>
  <c r="K21" i="238"/>
  <c r="K22" i="238"/>
  <c r="K23" i="238"/>
  <c r="K24" i="238"/>
  <c r="K25" i="238"/>
  <c r="K26" i="238"/>
  <c r="K27" i="238"/>
  <c r="K28" i="238"/>
  <c r="K29" i="238"/>
  <c r="K30" i="238"/>
  <c r="K31" i="238"/>
  <c r="J7" i="238"/>
  <c r="J8" i="238"/>
  <c r="J9" i="238"/>
  <c r="J10" i="238"/>
  <c r="J11" i="238"/>
  <c r="J12" i="238"/>
  <c r="J13" i="238"/>
  <c r="J14" i="238"/>
  <c r="J15" i="238"/>
  <c r="J16" i="238"/>
  <c r="J17" i="238"/>
  <c r="J18" i="238"/>
  <c r="J19" i="238"/>
  <c r="J20" i="238"/>
  <c r="J21" i="238"/>
  <c r="J22" i="238"/>
  <c r="J23" i="238"/>
  <c r="J24" i="238"/>
  <c r="J25" i="238"/>
  <c r="J26" i="238"/>
  <c r="J27" i="238"/>
  <c r="J28" i="238"/>
  <c r="J29" i="238"/>
  <c r="J30" i="238"/>
  <c r="J31" i="238"/>
  <c r="F7" i="238"/>
  <c r="F8" i="238"/>
  <c r="F9" i="238"/>
  <c r="F10" i="238"/>
  <c r="F11" i="238"/>
  <c r="F12" i="238"/>
  <c r="F13" i="238"/>
  <c r="F14" i="238"/>
  <c r="F15" i="238"/>
  <c r="F16" i="238"/>
  <c r="F17" i="238"/>
  <c r="F18" i="238"/>
  <c r="F19" i="238"/>
  <c r="F20" i="238"/>
  <c r="F21" i="238"/>
  <c r="F22" i="238"/>
  <c r="F23" i="238"/>
  <c r="F24" i="238"/>
  <c r="F25" i="238"/>
  <c r="F26" i="238"/>
  <c r="F27" i="238"/>
  <c r="F28" i="238"/>
  <c r="F29" i="238"/>
  <c r="F30" i="238"/>
  <c r="F31" i="238"/>
  <c r="I7" i="236"/>
  <c r="I14" i="236" s="1"/>
  <c r="K7" i="236"/>
  <c r="K14" i="236" s="1"/>
  <c r="L7" i="236"/>
  <c r="L14" i="236" s="1"/>
  <c r="M7" i="236"/>
  <c r="M14" i="236" s="1"/>
  <c r="H7" i="236"/>
  <c r="H14" i="236" s="1"/>
  <c r="S9" i="236"/>
  <c r="S10" i="236"/>
  <c r="S11" i="236"/>
  <c r="S12" i="236"/>
  <c r="S13" i="236"/>
  <c r="S8" i="236"/>
  <c r="P8" i="236"/>
  <c r="P9" i="236"/>
  <c r="P10" i="236"/>
  <c r="P11" i="236"/>
  <c r="P12" i="236"/>
  <c r="P13" i="236"/>
  <c r="O8" i="236"/>
  <c r="O9" i="236"/>
  <c r="O10" i="236"/>
  <c r="O11" i="236"/>
  <c r="O12" i="236"/>
  <c r="O13" i="236"/>
  <c r="N8" i="236"/>
  <c r="N9" i="236"/>
  <c r="N10" i="236"/>
  <c r="N11" i="236"/>
  <c r="N12" i="236"/>
  <c r="N13" i="236"/>
  <c r="J8" i="236"/>
  <c r="J9" i="236"/>
  <c r="J10" i="236"/>
  <c r="J11" i="236"/>
  <c r="J12" i="236"/>
  <c r="J13" i="236"/>
  <c r="E7" i="235"/>
  <c r="E12" i="235" s="1"/>
  <c r="G7" i="235"/>
  <c r="G12" i="235" s="1"/>
  <c r="H7" i="235"/>
  <c r="H12" i="235" s="1"/>
  <c r="I7" i="235"/>
  <c r="I12" i="235" s="1"/>
  <c r="D7" i="235"/>
  <c r="D12" i="235" s="1"/>
  <c r="L8" i="235"/>
  <c r="L9" i="235"/>
  <c r="L10" i="235"/>
  <c r="L11" i="235"/>
  <c r="K8" i="235"/>
  <c r="K9" i="235"/>
  <c r="K10" i="235"/>
  <c r="K11" i="235"/>
  <c r="J8" i="235"/>
  <c r="J9" i="235"/>
  <c r="J10" i="235"/>
  <c r="J11" i="235"/>
  <c r="F8" i="235"/>
  <c r="F9" i="235"/>
  <c r="F10" i="235"/>
  <c r="F11" i="235"/>
  <c r="E9" i="233"/>
  <c r="G9" i="233"/>
  <c r="H9" i="233"/>
  <c r="I9" i="233"/>
  <c r="D9" i="233"/>
  <c r="E7" i="233"/>
  <c r="G7" i="233"/>
  <c r="H7" i="233"/>
  <c r="I7" i="233"/>
  <c r="D7" i="233"/>
  <c r="L8" i="233"/>
  <c r="L10" i="233"/>
  <c r="L11" i="233"/>
  <c r="K8" i="233"/>
  <c r="K10" i="233"/>
  <c r="K11" i="233"/>
  <c r="J8" i="233"/>
  <c r="J10" i="233"/>
  <c r="J11" i="233"/>
  <c r="F8" i="233"/>
  <c r="F7" i="233" s="1"/>
  <c r="F10" i="233"/>
  <c r="F9" i="233" s="1"/>
  <c r="F11" i="233"/>
  <c r="E6" i="234"/>
  <c r="G6" i="234"/>
  <c r="H6" i="234"/>
  <c r="I6" i="234"/>
  <c r="D6" i="234"/>
  <c r="L7" i="234"/>
  <c r="L8" i="234"/>
  <c r="K7" i="234"/>
  <c r="K8" i="234"/>
  <c r="J7" i="234"/>
  <c r="J8" i="234"/>
  <c r="F7" i="234"/>
  <c r="F8" i="234"/>
  <c r="I7" i="232"/>
  <c r="I9" i="232" s="1"/>
  <c r="K7" i="232"/>
  <c r="K9" i="232" s="1"/>
  <c r="L7" i="232"/>
  <c r="M7" i="232"/>
  <c r="M9" i="232" s="1"/>
  <c r="H7" i="232"/>
  <c r="H9" i="232" s="1"/>
  <c r="S8" i="232"/>
  <c r="P8" i="232"/>
  <c r="O8" i="232"/>
  <c r="N8" i="232"/>
  <c r="J8" i="232"/>
  <c r="J7" i="232" s="1"/>
  <c r="J9" i="232" s="1"/>
  <c r="E7" i="231"/>
  <c r="E9" i="231" s="1"/>
  <c r="G7" i="231"/>
  <c r="H7" i="231"/>
  <c r="H9" i="231" s="1"/>
  <c r="I7" i="231"/>
  <c r="I9" i="231" s="1"/>
  <c r="D7" i="231"/>
  <c r="D9" i="231" s="1"/>
  <c r="L8" i="231"/>
  <c r="K8" i="231"/>
  <c r="J8" i="231"/>
  <c r="F8" i="231"/>
  <c r="F7" i="231" s="1"/>
  <c r="F9" i="231" s="1"/>
  <c r="E9" i="229"/>
  <c r="G9" i="229"/>
  <c r="H9" i="229"/>
  <c r="I9" i="229"/>
  <c r="D9" i="229"/>
  <c r="E7" i="229"/>
  <c r="G7" i="229"/>
  <c r="H7" i="229"/>
  <c r="I7" i="229"/>
  <c r="D7" i="229"/>
  <c r="L8" i="229"/>
  <c r="L10" i="229"/>
  <c r="L11" i="229"/>
  <c r="L12" i="229"/>
  <c r="L13" i="229"/>
  <c r="K8" i="229"/>
  <c r="K10" i="229"/>
  <c r="K11" i="229"/>
  <c r="K12" i="229"/>
  <c r="K13" i="229"/>
  <c r="J8" i="229"/>
  <c r="J10" i="229"/>
  <c r="J11" i="229"/>
  <c r="J12" i="229"/>
  <c r="J13" i="229"/>
  <c r="F8" i="229"/>
  <c r="F7" i="229" s="1"/>
  <c r="F10" i="229"/>
  <c r="F9" i="229" s="1"/>
  <c r="F11" i="229"/>
  <c r="F12" i="229"/>
  <c r="F13" i="229"/>
  <c r="E6" i="230"/>
  <c r="G6" i="230"/>
  <c r="H6" i="230"/>
  <c r="I6" i="230"/>
  <c r="D6" i="230"/>
  <c r="L7" i="230"/>
  <c r="L8" i="230"/>
  <c r="L9" i="230"/>
  <c r="L10" i="230"/>
  <c r="L11" i="230"/>
  <c r="L12" i="230"/>
  <c r="L13" i="230"/>
  <c r="K7" i="230"/>
  <c r="K8" i="230"/>
  <c r="K9" i="230"/>
  <c r="K10" i="230"/>
  <c r="K11" i="230"/>
  <c r="K12" i="230"/>
  <c r="K13" i="230"/>
  <c r="J7" i="230"/>
  <c r="J8" i="230"/>
  <c r="J9" i="230"/>
  <c r="J10" i="230"/>
  <c r="J11" i="230"/>
  <c r="J12" i="230"/>
  <c r="J13" i="230"/>
  <c r="F7" i="230"/>
  <c r="F8" i="230"/>
  <c r="F9" i="230"/>
  <c r="F10" i="230"/>
  <c r="F11" i="230"/>
  <c r="F12" i="230"/>
  <c r="F13" i="230"/>
  <c r="I7" i="228"/>
  <c r="I12" i="228" s="1"/>
  <c r="K7" i="228"/>
  <c r="K12" i="228" s="1"/>
  <c r="L7" i="228"/>
  <c r="L12" i="228" s="1"/>
  <c r="M7" i="228"/>
  <c r="M12" i="228" s="1"/>
  <c r="H7" i="228"/>
  <c r="H12" i="228" s="1"/>
  <c r="S9" i="228"/>
  <c r="S10" i="228"/>
  <c r="S11" i="228"/>
  <c r="S8" i="228"/>
  <c r="P8" i="228"/>
  <c r="P9" i="228"/>
  <c r="P10" i="228"/>
  <c r="P11" i="228"/>
  <c r="O8" i="228"/>
  <c r="O9" i="228"/>
  <c r="O10" i="228"/>
  <c r="O11" i="228"/>
  <c r="N8" i="228"/>
  <c r="N9" i="228"/>
  <c r="N10" i="228"/>
  <c r="N11" i="228"/>
  <c r="J8" i="228"/>
  <c r="J9" i="228"/>
  <c r="J10" i="228"/>
  <c r="J11" i="228"/>
  <c r="E7" i="227"/>
  <c r="G7" i="227"/>
  <c r="G11" i="227" s="1"/>
  <c r="H7" i="227"/>
  <c r="H11" i="227" s="1"/>
  <c r="I7" i="227"/>
  <c r="I11" i="227" s="1"/>
  <c r="D7" i="227"/>
  <c r="D11" i="227" s="1"/>
  <c r="L8" i="227"/>
  <c r="L9" i="227"/>
  <c r="L10" i="227"/>
  <c r="K8" i="227"/>
  <c r="K9" i="227"/>
  <c r="K10" i="227"/>
  <c r="J8" i="227"/>
  <c r="J9" i="227"/>
  <c r="J10" i="227"/>
  <c r="F8" i="227"/>
  <c r="F7" i="227" s="1"/>
  <c r="F11" i="227" s="1"/>
  <c r="F9" i="227"/>
  <c r="F10" i="227"/>
  <c r="E9" i="225"/>
  <c r="G9" i="225"/>
  <c r="H9" i="225"/>
  <c r="I9" i="225"/>
  <c r="D9" i="225"/>
  <c r="E7" i="225"/>
  <c r="G7" i="225"/>
  <c r="H7" i="225"/>
  <c r="I7" i="225"/>
  <c r="D7" i="225"/>
  <c r="L8" i="225"/>
  <c r="L10" i="225"/>
  <c r="L11" i="225"/>
  <c r="L12" i="225"/>
  <c r="L13" i="225"/>
  <c r="L14" i="225"/>
  <c r="L15" i="225"/>
  <c r="L16" i="225"/>
  <c r="L17" i="225"/>
  <c r="L18" i="225"/>
  <c r="L19" i="225"/>
  <c r="L20" i="225"/>
  <c r="L21" i="225"/>
  <c r="L22" i="225"/>
  <c r="K8" i="225"/>
  <c r="K10" i="225"/>
  <c r="K11" i="225"/>
  <c r="K12" i="225"/>
  <c r="K13" i="225"/>
  <c r="K14" i="225"/>
  <c r="K15" i="225"/>
  <c r="K16" i="225"/>
  <c r="K17" i="225"/>
  <c r="K18" i="225"/>
  <c r="K19" i="225"/>
  <c r="K20" i="225"/>
  <c r="K21" i="225"/>
  <c r="K22" i="225"/>
  <c r="J8" i="225"/>
  <c r="J10" i="225"/>
  <c r="J11" i="225"/>
  <c r="J12" i="225"/>
  <c r="J13" i="225"/>
  <c r="J14" i="225"/>
  <c r="J15" i="225"/>
  <c r="J16" i="225"/>
  <c r="J17" i="225"/>
  <c r="J18" i="225"/>
  <c r="J19" i="225"/>
  <c r="J20" i="225"/>
  <c r="J21" i="225"/>
  <c r="J22" i="225"/>
  <c r="F8" i="225"/>
  <c r="F7" i="225" s="1"/>
  <c r="F10" i="225"/>
  <c r="F11" i="225"/>
  <c r="F12" i="225"/>
  <c r="F13" i="225"/>
  <c r="F14" i="225"/>
  <c r="F15" i="225"/>
  <c r="F16" i="225"/>
  <c r="F17" i="225"/>
  <c r="F18" i="225"/>
  <c r="F19" i="225"/>
  <c r="F20" i="225"/>
  <c r="F21" i="225"/>
  <c r="F22" i="225"/>
  <c r="E6" i="226"/>
  <c r="G6" i="226"/>
  <c r="H6" i="226"/>
  <c r="I6" i="226"/>
  <c r="D6" i="226"/>
  <c r="L7" i="226"/>
  <c r="L8" i="226"/>
  <c r="L9" i="226"/>
  <c r="L10" i="226"/>
  <c r="L11" i="226"/>
  <c r="L12" i="226"/>
  <c r="L13" i="226"/>
  <c r="L14" i="226"/>
  <c r="L15" i="226"/>
  <c r="L16" i="226"/>
  <c r="L17" i="226"/>
  <c r="L18" i="226"/>
  <c r="L19" i="226"/>
  <c r="L20" i="226"/>
  <c r="L21" i="226"/>
  <c r="L22" i="226"/>
  <c r="L23" i="226"/>
  <c r="L24" i="226"/>
  <c r="L25" i="226"/>
  <c r="L26" i="226"/>
  <c r="L27" i="226"/>
  <c r="L28" i="226"/>
  <c r="L29" i="226"/>
  <c r="L30" i="226"/>
  <c r="K7" i="226"/>
  <c r="K8" i="226"/>
  <c r="K9" i="226"/>
  <c r="K10" i="226"/>
  <c r="K11" i="226"/>
  <c r="K12" i="226"/>
  <c r="K13" i="226"/>
  <c r="K14" i="226"/>
  <c r="K15" i="226"/>
  <c r="K16" i="226"/>
  <c r="K17" i="226"/>
  <c r="K18" i="226"/>
  <c r="K19" i="226"/>
  <c r="K20" i="226"/>
  <c r="K21" i="226"/>
  <c r="K22" i="226"/>
  <c r="K23" i="226"/>
  <c r="K24" i="226"/>
  <c r="K25" i="226"/>
  <c r="K26" i="226"/>
  <c r="K27" i="226"/>
  <c r="K28" i="226"/>
  <c r="K29" i="226"/>
  <c r="K30" i="226"/>
  <c r="J7" i="226"/>
  <c r="J8" i="226"/>
  <c r="J9" i="226"/>
  <c r="J10" i="226"/>
  <c r="J11" i="226"/>
  <c r="J12" i="226"/>
  <c r="J13" i="226"/>
  <c r="J14" i="226"/>
  <c r="J15" i="226"/>
  <c r="J16" i="226"/>
  <c r="J17" i="226"/>
  <c r="J18" i="226"/>
  <c r="J19" i="226"/>
  <c r="J20" i="226"/>
  <c r="J21" i="226"/>
  <c r="J22" i="226"/>
  <c r="J23" i="226"/>
  <c r="J24" i="226"/>
  <c r="J25" i="226"/>
  <c r="J26" i="226"/>
  <c r="J27" i="226"/>
  <c r="J28" i="226"/>
  <c r="J29" i="226"/>
  <c r="J30" i="226"/>
  <c r="F7" i="226"/>
  <c r="F8" i="226"/>
  <c r="F9" i="226"/>
  <c r="F10" i="226"/>
  <c r="F11" i="226"/>
  <c r="F12" i="226"/>
  <c r="F13" i="226"/>
  <c r="F14" i="226"/>
  <c r="F15" i="226"/>
  <c r="F16" i="226"/>
  <c r="F17" i="226"/>
  <c r="F18" i="226"/>
  <c r="F19" i="226"/>
  <c r="F20" i="226"/>
  <c r="F21" i="226"/>
  <c r="F22" i="226"/>
  <c r="F23" i="226"/>
  <c r="F24" i="226"/>
  <c r="F25" i="226"/>
  <c r="F26" i="226"/>
  <c r="F27" i="226"/>
  <c r="F28" i="226"/>
  <c r="F29" i="226"/>
  <c r="F30" i="226"/>
  <c r="I7" i="224"/>
  <c r="I12" i="224" s="1"/>
  <c r="K7" i="224"/>
  <c r="K12" i="224" s="1"/>
  <c r="L7" i="224"/>
  <c r="M7" i="224"/>
  <c r="M12" i="224" s="1"/>
  <c r="H7" i="224"/>
  <c r="H12" i="224" s="1"/>
  <c r="S9" i="224"/>
  <c r="S10" i="224"/>
  <c r="S11" i="224"/>
  <c r="S8" i="224"/>
  <c r="P8" i="224"/>
  <c r="P9" i="224"/>
  <c r="P10" i="224"/>
  <c r="P11" i="224"/>
  <c r="O8" i="224"/>
  <c r="O9" i="224"/>
  <c r="O10" i="224"/>
  <c r="O11" i="224"/>
  <c r="N8" i="224"/>
  <c r="N9" i="224"/>
  <c r="N10" i="224"/>
  <c r="N11" i="224"/>
  <c r="J8" i="224"/>
  <c r="J9" i="224"/>
  <c r="J10" i="224"/>
  <c r="J11" i="224"/>
  <c r="E7" i="223"/>
  <c r="E11" i="223" s="1"/>
  <c r="G7" i="223"/>
  <c r="G11" i="223" s="1"/>
  <c r="H7" i="223"/>
  <c r="H11" i="223" s="1"/>
  <c r="I7" i="223"/>
  <c r="I11" i="223" s="1"/>
  <c r="D7" i="223"/>
  <c r="D11" i="223" s="1"/>
  <c r="L8" i="223"/>
  <c r="L9" i="223"/>
  <c r="L10" i="223"/>
  <c r="K8" i="223"/>
  <c r="K9" i="223"/>
  <c r="K10" i="223"/>
  <c r="J8" i="223"/>
  <c r="J9" i="223"/>
  <c r="J10" i="223"/>
  <c r="F8" i="223"/>
  <c r="F9" i="223"/>
  <c r="F10" i="223"/>
  <c r="E9" i="221"/>
  <c r="G9" i="221"/>
  <c r="H9" i="221"/>
  <c r="I9" i="221"/>
  <c r="D9" i="221"/>
  <c r="E7" i="221"/>
  <c r="G7" i="221"/>
  <c r="H7" i="221"/>
  <c r="I7" i="221"/>
  <c r="D7" i="221"/>
  <c r="L8" i="221"/>
  <c r="L10" i="221"/>
  <c r="L11" i="221"/>
  <c r="L12" i="221"/>
  <c r="L13" i="221"/>
  <c r="L14" i="221"/>
  <c r="L15" i="221"/>
  <c r="L16" i="221"/>
  <c r="L17" i="221"/>
  <c r="L18" i="221"/>
  <c r="L19" i="221"/>
  <c r="K8" i="221"/>
  <c r="K10" i="221"/>
  <c r="K11" i="221"/>
  <c r="K12" i="221"/>
  <c r="K13" i="221"/>
  <c r="K14" i="221"/>
  <c r="K15" i="221"/>
  <c r="K16" i="221"/>
  <c r="K17" i="221"/>
  <c r="K18" i="221"/>
  <c r="K19" i="221"/>
  <c r="J8" i="221"/>
  <c r="J10" i="221"/>
  <c r="J11" i="221"/>
  <c r="J12" i="221"/>
  <c r="J13" i="221"/>
  <c r="J14" i="221"/>
  <c r="J15" i="221"/>
  <c r="J16" i="221"/>
  <c r="J17" i="221"/>
  <c r="J18" i="221"/>
  <c r="J19" i="221"/>
  <c r="F8" i="221"/>
  <c r="F7" i="221" s="1"/>
  <c r="F10" i="221"/>
  <c r="F11" i="221"/>
  <c r="F12" i="221"/>
  <c r="F13" i="221"/>
  <c r="F14" i="221"/>
  <c r="F15" i="221"/>
  <c r="F16" i="221"/>
  <c r="F17" i="221"/>
  <c r="F18" i="221"/>
  <c r="F19" i="221"/>
  <c r="E6" i="222"/>
  <c r="G6" i="222"/>
  <c r="H6" i="222"/>
  <c r="I6" i="222"/>
  <c r="D6" i="222"/>
  <c r="L7" i="222"/>
  <c r="L8" i="222"/>
  <c r="L9" i="222"/>
  <c r="L10" i="222"/>
  <c r="L11" i="222"/>
  <c r="L12" i="222"/>
  <c r="L13" i="222"/>
  <c r="L14" i="222"/>
  <c r="L15" i="222"/>
  <c r="L16" i="222"/>
  <c r="L17" i="222"/>
  <c r="L18" i="222"/>
  <c r="L19" i="222"/>
  <c r="L20" i="222"/>
  <c r="L21" i="222"/>
  <c r="L22" i="222"/>
  <c r="L23" i="222"/>
  <c r="L24" i="222"/>
  <c r="L25" i="222"/>
  <c r="L26" i="222"/>
  <c r="L27" i="222"/>
  <c r="L28" i="222"/>
  <c r="L29" i="222"/>
  <c r="L30" i="222"/>
  <c r="L31" i="222"/>
  <c r="K7" i="222"/>
  <c r="K8" i="222"/>
  <c r="K9" i="222"/>
  <c r="K10" i="222"/>
  <c r="K11" i="222"/>
  <c r="K12" i="222"/>
  <c r="K13" i="222"/>
  <c r="K14" i="222"/>
  <c r="K15" i="222"/>
  <c r="K16" i="222"/>
  <c r="K17" i="222"/>
  <c r="K18" i="222"/>
  <c r="K19" i="222"/>
  <c r="K20" i="222"/>
  <c r="K21" i="222"/>
  <c r="K22" i="222"/>
  <c r="K23" i="222"/>
  <c r="K24" i="222"/>
  <c r="K25" i="222"/>
  <c r="K26" i="222"/>
  <c r="K27" i="222"/>
  <c r="K28" i="222"/>
  <c r="K29" i="222"/>
  <c r="K30" i="222"/>
  <c r="K31" i="222"/>
  <c r="J7" i="222"/>
  <c r="J8" i="222"/>
  <c r="J9" i="222"/>
  <c r="J10" i="222"/>
  <c r="J11" i="222"/>
  <c r="J12" i="222"/>
  <c r="J13" i="222"/>
  <c r="J14" i="222"/>
  <c r="J15" i="222"/>
  <c r="J16" i="222"/>
  <c r="J17" i="222"/>
  <c r="J18" i="222"/>
  <c r="J19" i="222"/>
  <c r="J20" i="222"/>
  <c r="J21" i="222"/>
  <c r="J22" i="222"/>
  <c r="J23" i="222"/>
  <c r="J24" i="222"/>
  <c r="J25" i="222"/>
  <c r="J26" i="222"/>
  <c r="J27" i="222"/>
  <c r="J28" i="222"/>
  <c r="J29" i="222"/>
  <c r="J30" i="222"/>
  <c r="J31" i="222"/>
  <c r="F7" i="222"/>
  <c r="F8" i="222"/>
  <c r="F9" i="222"/>
  <c r="F10" i="222"/>
  <c r="F11" i="222"/>
  <c r="F12" i="222"/>
  <c r="F13" i="222"/>
  <c r="F14" i="222"/>
  <c r="F15" i="222"/>
  <c r="F16" i="222"/>
  <c r="F17" i="222"/>
  <c r="F18" i="222"/>
  <c r="F19" i="222"/>
  <c r="F20" i="222"/>
  <c r="F21" i="222"/>
  <c r="F22" i="222"/>
  <c r="F23" i="222"/>
  <c r="F24" i="222"/>
  <c r="F25" i="222"/>
  <c r="F26" i="222"/>
  <c r="F27" i="222"/>
  <c r="F28" i="222"/>
  <c r="F29" i="222"/>
  <c r="F30" i="222"/>
  <c r="F31" i="222"/>
  <c r="I7" i="220"/>
  <c r="I12" i="220" s="1"/>
  <c r="K7" i="220"/>
  <c r="K12" i="220" s="1"/>
  <c r="L7" i="220"/>
  <c r="L12" i="220" s="1"/>
  <c r="M7" i="220"/>
  <c r="M12" i="220" s="1"/>
  <c r="H7" i="220"/>
  <c r="H12" i="220" s="1"/>
  <c r="S9" i="220"/>
  <c r="S10" i="220"/>
  <c r="S11" i="220"/>
  <c r="S8" i="220"/>
  <c r="P8" i="220"/>
  <c r="P9" i="220"/>
  <c r="P10" i="220"/>
  <c r="P11" i="220"/>
  <c r="O8" i="220"/>
  <c r="O9" i="220"/>
  <c r="O10" i="220"/>
  <c r="O11" i="220"/>
  <c r="N8" i="220"/>
  <c r="N9" i="220"/>
  <c r="N10" i="220"/>
  <c r="N11" i="220"/>
  <c r="J8" i="220"/>
  <c r="J9" i="220"/>
  <c r="J10" i="220"/>
  <c r="J11" i="220"/>
  <c r="E7" i="219"/>
  <c r="E11" i="219" s="1"/>
  <c r="G7" i="219"/>
  <c r="G11" i="219" s="1"/>
  <c r="H7" i="219"/>
  <c r="H11" i="219" s="1"/>
  <c r="I7" i="219"/>
  <c r="I11" i="219" s="1"/>
  <c r="D7" i="219"/>
  <c r="D11" i="219" s="1"/>
  <c r="L8" i="219"/>
  <c r="L9" i="219"/>
  <c r="L10" i="219"/>
  <c r="K8" i="219"/>
  <c r="K9" i="219"/>
  <c r="K10" i="219"/>
  <c r="J8" i="219"/>
  <c r="J9" i="219"/>
  <c r="J10" i="219"/>
  <c r="F8" i="219"/>
  <c r="F9" i="219"/>
  <c r="F10" i="219"/>
  <c r="E7" i="217"/>
  <c r="G7" i="217"/>
  <c r="H7" i="217"/>
  <c r="I7" i="217"/>
  <c r="D7" i="217"/>
  <c r="L8" i="217"/>
  <c r="L10" i="217"/>
  <c r="K8" i="217"/>
  <c r="K10" i="217"/>
  <c r="J8" i="217"/>
  <c r="J10" i="217"/>
  <c r="F8" i="217"/>
  <c r="F7" i="217" s="1"/>
  <c r="F10" i="217"/>
  <c r="E6" i="218"/>
  <c r="G6" i="218"/>
  <c r="H6" i="218"/>
  <c r="I6" i="218"/>
  <c r="D6" i="218"/>
  <c r="L7" i="218"/>
  <c r="L8" i="218"/>
  <c r="K7" i="218"/>
  <c r="K8" i="218"/>
  <c r="J7" i="218"/>
  <c r="J8" i="218"/>
  <c r="F7" i="218"/>
  <c r="F8" i="218"/>
  <c r="I7" i="216"/>
  <c r="I12" i="216" s="1"/>
  <c r="K7" i="216"/>
  <c r="K12" i="216" s="1"/>
  <c r="L7" i="216"/>
  <c r="M7" i="216"/>
  <c r="M12" i="216" s="1"/>
  <c r="H7" i="216"/>
  <c r="H12" i="216" s="1"/>
  <c r="S9" i="216"/>
  <c r="S10" i="216"/>
  <c r="S11" i="216"/>
  <c r="S8" i="216"/>
  <c r="P8" i="216"/>
  <c r="P9" i="216"/>
  <c r="P10" i="216"/>
  <c r="P11" i="216"/>
  <c r="O8" i="216"/>
  <c r="O9" i="216"/>
  <c r="O10" i="216"/>
  <c r="O11" i="216"/>
  <c r="N8" i="216"/>
  <c r="N9" i="216"/>
  <c r="N10" i="216"/>
  <c r="N11" i="216"/>
  <c r="J8" i="216"/>
  <c r="J7" i="216" s="1"/>
  <c r="J12" i="216" s="1"/>
  <c r="J9" i="216"/>
  <c r="J10" i="216"/>
  <c r="J11" i="216"/>
  <c r="E7" i="215"/>
  <c r="E11" i="215" s="1"/>
  <c r="G7" i="215"/>
  <c r="G11" i="215" s="1"/>
  <c r="H7" i="215"/>
  <c r="I7" i="215"/>
  <c r="I11" i="215" s="1"/>
  <c r="D7" i="215"/>
  <c r="D11" i="215" s="1"/>
  <c r="L8" i="215"/>
  <c r="L9" i="215"/>
  <c r="L10" i="215"/>
  <c r="K8" i="215"/>
  <c r="K9" i="215"/>
  <c r="K10" i="215"/>
  <c r="J8" i="215"/>
  <c r="J9" i="215"/>
  <c r="J10" i="215"/>
  <c r="F8" i="215"/>
  <c r="F9" i="215"/>
  <c r="F10" i="215"/>
  <c r="E7" i="213"/>
  <c r="G7" i="213"/>
  <c r="H7" i="213"/>
  <c r="I7" i="213"/>
  <c r="D7" i="213"/>
  <c r="L8" i="213"/>
  <c r="L10" i="213"/>
  <c r="K8" i="213"/>
  <c r="K10" i="213"/>
  <c r="J8" i="213"/>
  <c r="J10" i="213"/>
  <c r="F8" i="213"/>
  <c r="F7" i="213" s="1"/>
  <c r="F10" i="213"/>
  <c r="E6" i="214"/>
  <c r="G6" i="214"/>
  <c r="H6" i="214"/>
  <c r="I6" i="214"/>
  <c r="D6" i="214"/>
  <c r="L7" i="214"/>
  <c r="L8" i="214"/>
  <c r="L9" i="214"/>
  <c r="L10" i="214"/>
  <c r="L11" i="214"/>
  <c r="L12" i="214"/>
  <c r="L13" i="214"/>
  <c r="L14" i="214"/>
  <c r="L15" i="214"/>
  <c r="L16" i="214"/>
  <c r="L17" i="214"/>
  <c r="L18" i="214"/>
  <c r="L19" i="214"/>
  <c r="L20" i="214"/>
  <c r="L21" i="214"/>
  <c r="L22" i="214"/>
  <c r="L23" i="214"/>
  <c r="L24" i="214"/>
  <c r="L25" i="214"/>
  <c r="L26" i="214"/>
  <c r="L27" i="214"/>
  <c r="L28" i="214"/>
  <c r="L29" i="214"/>
  <c r="L30" i="214"/>
  <c r="L31" i="214"/>
  <c r="K7" i="214"/>
  <c r="K8" i="214"/>
  <c r="K9" i="214"/>
  <c r="K10" i="214"/>
  <c r="K11" i="214"/>
  <c r="K12" i="214"/>
  <c r="K13" i="214"/>
  <c r="K14" i="214"/>
  <c r="K15" i="214"/>
  <c r="K16" i="214"/>
  <c r="K17" i="214"/>
  <c r="K18" i="214"/>
  <c r="K19" i="214"/>
  <c r="K20" i="214"/>
  <c r="K21" i="214"/>
  <c r="K22" i="214"/>
  <c r="K23" i="214"/>
  <c r="K24" i="214"/>
  <c r="K25" i="214"/>
  <c r="K26" i="214"/>
  <c r="K27" i="214"/>
  <c r="K28" i="214"/>
  <c r="K29" i="214"/>
  <c r="K30" i="214"/>
  <c r="K31" i="214"/>
  <c r="J7" i="214"/>
  <c r="J8" i="214"/>
  <c r="J9" i="214"/>
  <c r="J10" i="214"/>
  <c r="J11" i="214"/>
  <c r="J12" i="214"/>
  <c r="J13" i="214"/>
  <c r="J14" i="214"/>
  <c r="J15" i="214"/>
  <c r="J16" i="214"/>
  <c r="J17" i="214"/>
  <c r="J18" i="214"/>
  <c r="J19" i="214"/>
  <c r="J20" i="214"/>
  <c r="J21" i="214"/>
  <c r="J22" i="214"/>
  <c r="J23" i="214"/>
  <c r="J24" i="214"/>
  <c r="J25" i="214"/>
  <c r="J26" i="214"/>
  <c r="J27" i="214"/>
  <c r="J28" i="214"/>
  <c r="J29" i="214"/>
  <c r="J30" i="214"/>
  <c r="J31" i="214"/>
  <c r="F7" i="214"/>
  <c r="F8" i="214"/>
  <c r="F9" i="214"/>
  <c r="F10" i="214"/>
  <c r="F11" i="214"/>
  <c r="F12" i="214"/>
  <c r="F13" i="214"/>
  <c r="F14" i="214"/>
  <c r="F15" i="214"/>
  <c r="F16" i="214"/>
  <c r="F17" i="214"/>
  <c r="F18" i="214"/>
  <c r="F19" i="214"/>
  <c r="F20" i="214"/>
  <c r="F21" i="214"/>
  <c r="F22" i="214"/>
  <c r="F23" i="214"/>
  <c r="F24" i="214"/>
  <c r="F25" i="214"/>
  <c r="F26" i="214"/>
  <c r="F27" i="214"/>
  <c r="F28" i="214"/>
  <c r="F29" i="214"/>
  <c r="F30" i="214"/>
  <c r="F31" i="214"/>
  <c r="I7" i="212"/>
  <c r="K7" i="212"/>
  <c r="K12" i="212" s="1"/>
  <c r="L7" i="212"/>
  <c r="M7" i="212"/>
  <c r="M12" i="212" s="1"/>
  <c r="H7" i="212"/>
  <c r="H12" i="212" s="1"/>
  <c r="S9" i="212"/>
  <c r="S10" i="212"/>
  <c r="S11" i="212"/>
  <c r="S8" i="212"/>
  <c r="P8" i="212"/>
  <c r="P9" i="212"/>
  <c r="P10" i="212"/>
  <c r="P11" i="212"/>
  <c r="O8" i="212"/>
  <c r="O9" i="212"/>
  <c r="O10" i="212"/>
  <c r="O11" i="212"/>
  <c r="N8" i="212"/>
  <c r="N9" i="212"/>
  <c r="N10" i="212"/>
  <c r="N11" i="212"/>
  <c r="J8" i="212"/>
  <c r="J7" i="212" s="1"/>
  <c r="J12" i="212" s="1"/>
  <c r="J9" i="212"/>
  <c r="J10" i="212"/>
  <c r="J11" i="212"/>
  <c r="E7" i="211"/>
  <c r="E9" i="211" s="1"/>
  <c r="G7" i="211"/>
  <c r="G9" i="211" s="1"/>
  <c r="H7" i="211"/>
  <c r="H9" i="211" s="1"/>
  <c r="I7" i="211"/>
  <c r="I9" i="211" s="1"/>
  <c r="D7" i="211"/>
  <c r="D9" i="211" s="1"/>
  <c r="L8" i="211"/>
  <c r="K8" i="211"/>
  <c r="J8" i="211"/>
  <c r="F8" i="211"/>
  <c r="F7" i="211" s="1"/>
  <c r="F9" i="211" s="1"/>
  <c r="E7" i="209"/>
  <c r="G7" i="209"/>
  <c r="H7" i="209"/>
  <c r="I7" i="209"/>
  <c r="D7" i="209"/>
  <c r="L8" i="209"/>
  <c r="L10" i="209"/>
  <c r="K8" i="209"/>
  <c r="K10" i="209"/>
  <c r="J8" i="209"/>
  <c r="J10" i="209"/>
  <c r="F8" i="209"/>
  <c r="F7" i="209" s="1"/>
  <c r="F10" i="209"/>
  <c r="E6" i="210"/>
  <c r="G6" i="210"/>
  <c r="H6" i="210"/>
  <c r="I6" i="210"/>
  <c r="D6" i="210"/>
  <c r="L7" i="210"/>
  <c r="L8" i="210"/>
  <c r="K7" i="210"/>
  <c r="K8" i="210"/>
  <c r="J7" i="210"/>
  <c r="J8" i="210"/>
  <c r="F7" i="210"/>
  <c r="F6" i="210" s="1"/>
  <c r="F8" i="210"/>
  <c r="I7" i="208"/>
  <c r="I14" i="208" s="1"/>
  <c r="K7" i="208"/>
  <c r="K14" i="208" s="1"/>
  <c r="L7" i="208"/>
  <c r="L14" i="208" s="1"/>
  <c r="M7" i="208"/>
  <c r="M14" i="208" s="1"/>
  <c r="H7" i="208"/>
  <c r="H14" i="208" s="1"/>
  <c r="S9" i="208"/>
  <c r="S10" i="208"/>
  <c r="S11" i="208"/>
  <c r="S12" i="208"/>
  <c r="S13" i="208"/>
  <c r="S8" i="208"/>
  <c r="P8" i="208"/>
  <c r="P9" i="208"/>
  <c r="P10" i="208"/>
  <c r="P11" i="208"/>
  <c r="P12" i="208"/>
  <c r="P13" i="208"/>
  <c r="O8" i="208"/>
  <c r="O9" i="208"/>
  <c r="O10" i="208"/>
  <c r="O11" i="208"/>
  <c r="O12" i="208"/>
  <c r="O13" i="208"/>
  <c r="N8" i="208"/>
  <c r="N9" i="208"/>
  <c r="N10" i="208"/>
  <c r="N11" i="208"/>
  <c r="N12" i="208"/>
  <c r="N13" i="208"/>
  <c r="J8" i="208"/>
  <c r="J9" i="208"/>
  <c r="J10" i="208"/>
  <c r="J11" i="208"/>
  <c r="J12" i="208"/>
  <c r="J13" i="208"/>
  <c r="E7" i="207"/>
  <c r="E11" i="207" s="1"/>
  <c r="G7" i="207"/>
  <c r="G11" i="207" s="1"/>
  <c r="H7" i="207"/>
  <c r="I7" i="207"/>
  <c r="I11" i="207" s="1"/>
  <c r="D7" i="207"/>
  <c r="D11" i="207" s="1"/>
  <c r="L8" i="207"/>
  <c r="L9" i="207"/>
  <c r="L10" i="207"/>
  <c r="K8" i="207"/>
  <c r="K9" i="207"/>
  <c r="K10" i="207"/>
  <c r="J8" i="207"/>
  <c r="J9" i="207"/>
  <c r="J10" i="207"/>
  <c r="F8" i="207"/>
  <c r="F9" i="207"/>
  <c r="F10" i="207"/>
  <c r="E7" i="205"/>
  <c r="G7" i="205"/>
  <c r="H7" i="205"/>
  <c r="I7" i="205"/>
  <c r="D7" i="205"/>
  <c r="L8" i="205"/>
  <c r="L10" i="205"/>
  <c r="K8" i="205"/>
  <c r="K10" i="205"/>
  <c r="J8" i="205"/>
  <c r="J10" i="205"/>
  <c r="F8" i="205"/>
  <c r="F7" i="205" s="1"/>
  <c r="F10" i="205"/>
  <c r="E6" i="206"/>
  <c r="G6" i="206"/>
  <c r="H6" i="206"/>
  <c r="I6" i="206"/>
  <c r="D6" i="206"/>
  <c r="L7" i="206"/>
  <c r="K7" i="206"/>
  <c r="J7" i="206"/>
  <c r="F7" i="206"/>
  <c r="F6" i="206" s="1"/>
  <c r="I7" i="204"/>
  <c r="I14" i="204" s="1"/>
  <c r="K7" i="204"/>
  <c r="K14" i="204" s="1"/>
  <c r="L7" i="204"/>
  <c r="L14" i="204" s="1"/>
  <c r="M7" i="204"/>
  <c r="M14" i="204" s="1"/>
  <c r="H7" i="204"/>
  <c r="H14" i="204" s="1"/>
  <c r="S9" i="204"/>
  <c r="S10" i="204"/>
  <c r="S11" i="204"/>
  <c r="S12" i="204"/>
  <c r="S13" i="204"/>
  <c r="S8" i="204"/>
  <c r="P8" i="204"/>
  <c r="P9" i="204"/>
  <c r="P10" i="204"/>
  <c r="P11" i="204"/>
  <c r="P12" i="204"/>
  <c r="P13" i="204"/>
  <c r="O8" i="204"/>
  <c r="O9" i="204"/>
  <c r="O10" i="204"/>
  <c r="O11" i="204"/>
  <c r="O12" i="204"/>
  <c r="O13" i="204"/>
  <c r="N8" i="204"/>
  <c r="N9" i="204"/>
  <c r="N10" i="204"/>
  <c r="N11" i="204"/>
  <c r="N12" i="204"/>
  <c r="N13" i="204"/>
  <c r="J8" i="204"/>
  <c r="J9" i="204"/>
  <c r="J10" i="204"/>
  <c r="J11" i="204"/>
  <c r="J12" i="204"/>
  <c r="J13" i="204"/>
  <c r="E7" i="203"/>
  <c r="E12" i="203" s="1"/>
  <c r="G7" i="203"/>
  <c r="G12" i="203" s="1"/>
  <c r="H7" i="203"/>
  <c r="I7" i="203"/>
  <c r="I12" i="203" s="1"/>
  <c r="D7" i="203"/>
  <c r="D12" i="203" s="1"/>
  <c r="L8" i="203"/>
  <c r="L9" i="203"/>
  <c r="L10" i="203"/>
  <c r="L11" i="203"/>
  <c r="K8" i="203"/>
  <c r="K9" i="203"/>
  <c r="K10" i="203"/>
  <c r="K11" i="203"/>
  <c r="J8" i="203"/>
  <c r="J9" i="203"/>
  <c r="J10" i="203"/>
  <c r="J11" i="203"/>
  <c r="F8" i="203"/>
  <c r="F9" i="203"/>
  <c r="F10" i="203"/>
  <c r="F11" i="203"/>
  <c r="E7" i="201"/>
  <c r="G7" i="201"/>
  <c r="H7" i="201"/>
  <c r="I7" i="201"/>
  <c r="D7" i="201"/>
  <c r="L8" i="201"/>
  <c r="L9" i="201"/>
  <c r="L10" i="201"/>
  <c r="L11" i="201"/>
  <c r="L12" i="201"/>
  <c r="L13" i="201"/>
  <c r="L15" i="201"/>
  <c r="K8" i="201"/>
  <c r="K9" i="201"/>
  <c r="K10" i="201"/>
  <c r="K11" i="201"/>
  <c r="K12" i="201"/>
  <c r="K13" i="201"/>
  <c r="K15" i="201"/>
  <c r="J8" i="201"/>
  <c r="J9" i="201"/>
  <c r="J10" i="201"/>
  <c r="J11" i="201"/>
  <c r="J12" i="201"/>
  <c r="J13" i="201"/>
  <c r="J15" i="201"/>
  <c r="F8" i="201"/>
  <c r="F9" i="201"/>
  <c r="F10" i="201"/>
  <c r="F11" i="201"/>
  <c r="F12" i="201"/>
  <c r="F13" i="201"/>
  <c r="F15" i="201"/>
  <c r="E6" i="202"/>
  <c r="G6" i="202"/>
  <c r="H6" i="202"/>
  <c r="I6" i="202"/>
  <c r="D6" i="202"/>
  <c r="L7" i="202"/>
  <c r="L8" i="202"/>
  <c r="L9" i="202"/>
  <c r="L10" i="202"/>
  <c r="L11" i="202"/>
  <c r="K7" i="202"/>
  <c r="K8" i="202"/>
  <c r="K9" i="202"/>
  <c r="K10" i="202"/>
  <c r="K11" i="202"/>
  <c r="J7" i="202"/>
  <c r="J8" i="202"/>
  <c r="J9" i="202"/>
  <c r="J10" i="202"/>
  <c r="J11" i="202"/>
  <c r="F7" i="202"/>
  <c r="F8" i="202"/>
  <c r="F9" i="202"/>
  <c r="F10" i="202"/>
  <c r="F11" i="202"/>
  <c r="I7" i="200"/>
  <c r="I11" i="200" s="1"/>
  <c r="K7" i="200"/>
  <c r="K11" i="200" s="1"/>
  <c r="L7" i="200"/>
  <c r="L11" i="200" s="1"/>
  <c r="M7" i="200"/>
  <c r="M11" i="200" s="1"/>
  <c r="H7" i="200"/>
  <c r="H11" i="200" s="1"/>
  <c r="S9" i="200"/>
  <c r="S10" i="200"/>
  <c r="S8" i="200"/>
  <c r="P8" i="200"/>
  <c r="P9" i="200"/>
  <c r="P10" i="200"/>
  <c r="O8" i="200"/>
  <c r="O9" i="200"/>
  <c r="O10" i="200"/>
  <c r="N8" i="200"/>
  <c r="N9" i="200"/>
  <c r="N10" i="200"/>
  <c r="J8" i="200"/>
  <c r="J7" i="200" s="1"/>
  <c r="J11" i="200" s="1"/>
  <c r="J9" i="200"/>
  <c r="J10" i="200"/>
  <c r="E7" i="199"/>
  <c r="E11" i="199" s="1"/>
  <c r="G7" i="199"/>
  <c r="G11" i="199" s="1"/>
  <c r="H7" i="199"/>
  <c r="H11" i="199" s="1"/>
  <c r="I7" i="199"/>
  <c r="I11" i="199" s="1"/>
  <c r="D7" i="199"/>
  <c r="D11" i="199" s="1"/>
  <c r="L8" i="199"/>
  <c r="L9" i="199"/>
  <c r="L10" i="199"/>
  <c r="K8" i="199"/>
  <c r="K9" i="199"/>
  <c r="K10" i="199"/>
  <c r="J8" i="199"/>
  <c r="J9" i="199"/>
  <c r="J10" i="199"/>
  <c r="F8" i="199"/>
  <c r="F9" i="199"/>
  <c r="F10" i="199"/>
  <c r="E7" i="197"/>
  <c r="G7" i="197"/>
  <c r="H7" i="197"/>
  <c r="I7" i="197"/>
  <c r="D7" i="197"/>
  <c r="L8" i="197"/>
  <c r="L10" i="197"/>
  <c r="K8" i="197"/>
  <c r="K10" i="197"/>
  <c r="J8" i="197"/>
  <c r="J10" i="197"/>
  <c r="F8" i="197"/>
  <c r="F7" i="197" s="1"/>
  <c r="F10" i="197"/>
  <c r="E6" i="198"/>
  <c r="G6" i="198"/>
  <c r="H6" i="198"/>
  <c r="I6" i="198"/>
  <c r="D6" i="198"/>
  <c r="L7" i="198"/>
  <c r="L8" i="198"/>
  <c r="L9" i="198"/>
  <c r="L10" i="198"/>
  <c r="L11" i="198"/>
  <c r="L12" i="198"/>
  <c r="L13" i="198"/>
  <c r="L14" i="198"/>
  <c r="L15" i="198"/>
  <c r="L16" i="198"/>
  <c r="L17" i="198"/>
  <c r="L18" i="198"/>
  <c r="L19" i="198"/>
  <c r="L20" i="198"/>
  <c r="L21" i="198"/>
  <c r="L22" i="198"/>
  <c r="L23" i="198"/>
  <c r="L24" i="198"/>
  <c r="L25" i="198"/>
  <c r="L26" i="198"/>
  <c r="L27" i="198"/>
  <c r="L28" i="198"/>
  <c r="L29" i="198"/>
  <c r="L30" i="198"/>
  <c r="L31" i="198"/>
  <c r="K7" i="198"/>
  <c r="K8" i="198"/>
  <c r="K9" i="198"/>
  <c r="K10" i="198"/>
  <c r="K11" i="198"/>
  <c r="K12" i="198"/>
  <c r="K13" i="198"/>
  <c r="K14" i="198"/>
  <c r="K15" i="198"/>
  <c r="K16" i="198"/>
  <c r="K17" i="198"/>
  <c r="K18" i="198"/>
  <c r="K19" i="198"/>
  <c r="K20" i="198"/>
  <c r="K21" i="198"/>
  <c r="K22" i="198"/>
  <c r="K23" i="198"/>
  <c r="K24" i="198"/>
  <c r="K25" i="198"/>
  <c r="K26" i="198"/>
  <c r="K27" i="198"/>
  <c r="K28" i="198"/>
  <c r="K29" i="198"/>
  <c r="K30" i="198"/>
  <c r="K31" i="198"/>
  <c r="J7" i="198"/>
  <c r="J8" i="198"/>
  <c r="J9" i="198"/>
  <c r="J10" i="198"/>
  <c r="J11" i="198"/>
  <c r="J12" i="198"/>
  <c r="J13" i="198"/>
  <c r="J14" i="198"/>
  <c r="J15" i="198"/>
  <c r="J16" i="198"/>
  <c r="J17" i="198"/>
  <c r="J18" i="198"/>
  <c r="J19" i="198"/>
  <c r="J20" i="198"/>
  <c r="J21" i="198"/>
  <c r="J22" i="198"/>
  <c r="J23" i="198"/>
  <c r="J24" i="198"/>
  <c r="J25" i="198"/>
  <c r="J26" i="198"/>
  <c r="J27" i="198"/>
  <c r="J28" i="198"/>
  <c r="J29" i="198"/>
  <c r="J30" i="198"/>
  <c r="J31" i="198"/>
  <c r="F7" i="198"/>
  <c r="F8" i="198"/>
  <c r="F9" i="198"/>
  <c r="F10" i="198"/>
  <c r="F11" i="198"/>
  <c r="F12" i="198"/>
  <c r="F13" i="198"/>
  <c r="F14" i="198"/>
  <c r="F15" i="198"/>
  <c r="F16" i="198"/>
  <c r="F17" i="198"/>
  <c r="F18" i="198"/>
  <c r="F19" i="198"/>
  <c r="F20" i="198"/>
  <c r="F21" i="198"/>
  <c r="F22" i="198"/>
  <c r="F23" i="198"/>
  <c r="F24" i="198"/>
  <c r="F25" i="198"/>
  <c r="F26" i="198"/>
  <c r="F27" i="198"/>
  <c r="F28" i="198"/>
  <c r="F29" i="198"/>
  <c r="F30" i="198"/>
  <c r="F31" i="198"/>
  <c r="I7" i="196"/>
  <c r="I14" i="196" s="1"/>
  <c r="K7" i="196"/>
  <c r="K14" i="196" s="1"/>
  <c r="L7" i="196"/>
  <c r="L14" i="196" s="1"/>
  <c r="M7" i="196"/>
  <c r="M14" i="196" s="1"/>
  <c r="H7" i="196"/>
  <c r="H14" i="196" s="1"/>
  <c r="S9" i="196"/>
  <c r="S10" i="196"/>
  <c r="S11" i="196"/>
  <c r="S12" i="196"/>
  <c r="S13" i="196"/>
  <c r="S8" i="196"/>
  <c r="P8" i="196"/>
  <c r="P9" i="196"/>
  <c r="P10" i="196"/>
  <c r="P11" i="196"/>
  <c r="P12" i="196"/>
  <c r="P13" i="196"/>
  <c r="O8" i="196"/>
  <c r="O9" i="196"/>
  <c r="O10" i="196"/>
  <c r="O11" i="196"/>
  <c r="O12" i="196"/>
  <c r="O13" i="196"/>
  <c r="N8" i="196"/>
  <c r="N9" i="196"/>
  <c r="N10" i="196"/>
  <c r="N11" i="196"/>
  <c r="N12" i="196"/>
  <c r="N13" i="196"/>
  <c r="J8" i="196"/>
  <c r="J9" i="196"/>
  <c r="J10" i="196"/>
  <c r="J11" i="196"/>
  <c r="J12" i="196"/>
  <c r="J13" i="196"/>
  <c r="E7" i="195"/>
  <c r="E13" i="195" s="1"/>
  <c r="G7" i="195"/>
  <c r="G13" i="195" s="1"/>
  <c r="H7" i="195"/>
  <c r="H13" i="195" s="1"/>
  <c r="I7" i="195"/>
  <c r="I13" i="195" s="1"/>
  <c r="D7" i="195"/>
  <c r="D13" i="195" s="1"/>
  <c r="L8" i="195"/>
  <c r="L9" i="195"/>
  <c r="L10" i="195"/>
  <c r="L11" i="195"/>
  <c r="L12" i="195"/>
  <c r="K8" i="195"/>
  <c r="K9" i="195"/>
  <c r="K10" i="195"/>
  <c r="K11" i="195"/>
  <c r="K12" i="195"/>
  <c r="J8" i="195"/>
  <c r="J9" i="195"/>
  <c r="J10" i="195"/>
  <c r="J11" i="195"/>
  <c r="J12" i="195"/>
  <c r="F8" i="195"/>
  <c r="F9" i="195"/>
  <c r="F10" i="195"/>
  <c r="F11" i="195"/>
  <c r="F12" i="195"/>
  <c r="E10" i="193"/>
  <c r="G10" i="193"/>
  <c r="H10" i="193"/>
  <c r="I10" i="193"/>
  <c r="D10" i="193"/>
  <c r="E7" i="193"/>
  <c r="G7" i="193"/>
  <c r="H7" i="193"/>
  <c r="I7" i="193"/>
  <c r="D7" i="193"/>
  <c r="L8" i="193"/>
  <c r="L9" i="193"/>
  <c r="L11" i="193"/>
  <c r="L12" i="193"/>
  <c r="L13" i="193"/>
  <c r="L14" i="193"/>
  <c r="L15" i="193"/>
  <c r="L16" i="193"/>
  <c r="L17" i="193"/>
  <c r="L18" i="193"/>
  <c r="L19" i="193"/>
  <c r="K8" i="193"/>
  <c r="K9" i="193"/>
  <c r="K11" i="193"/>
  <c r="K12" i="193"/>
  <c r="K13" i="193"/>
  <c r="K14" i="193"/>
  <c r="K15" i="193"/>
  <c r="K16" i="193"/>
  <c r="K17" i="193"/>
  <c r="K18" i="193"/>
  <c r="K19" i="193"/>
  <c r="J8" i="193"/>
  <c r="J9" i="193"/>
  <c r="J11" i="193"/>
  <c r="J12" i="193"/>
  <c r="J13" i="193"/>
  <c r="J14" i="193"/>
  <c r="J15" i="193"/>
  <c r="J16" i="193"/>
  <c r="J17" i="193"/>
  <c r="J18" i="193"/>
  <c r="J19" i="193"/>
  <c r="F8" i="193"/>
  <c r="F9" i="193"/>
  <c r="F11" i="193"/>
  <c r="F12" i="193"/>
  <c r="F13" i="193"/>
  <c r="F14" i="193"/>
  <c r="F15" i="193"/>
  <c r="F16" i="193"/>
  <c r="F17" i="193"/>
  <c r="F18" i="193"/>
  <c r="F19" i="193"/>
  <c r="E6" i="194"/>
  <c r="G6" i="194"/>
  <c r="H6" i="194"/>
  <c r="I6" i="194"/>
  <c r="D6" i="194"/>
  <c r="L7" i="194"/>
  <c r="L8" i="194"/>
  <c r="L9" i="194"/>
  <c r="L10" i="194"/>
  <c r="L11" i="194"/>
  <c r="L12" i="194"/>
  <c r="L13" i="194"/>
  <c r="L14" i="194"/>
  <c r="L15" i="194"/>
  <c r="L16" i="194"/>
  <c r="L17" i="194"/>
  <c r="L18" i="194"/>
  <c r="L19" i="194"/>
  <c r="L20" i="194"/>
  <c r="L21" i="194"/>
  <c r="L22" i="194"/>
  <c r="L23" i="194"/>
  <c r="L24" i="194"/>
  <c r="L25" i="194"/>
  <c r="K7" i="194"/>
  <c r="K8" i="194"/>
  <c r="K9" i="194"/>
  <c r="K10" i="194"/>
  <c r="K11" i="194"/>
  <c r="K12" i="194"/>
  <c r="K13" i="194"/>
  <c r="K14" i="194"/>
  <c r="K15" i="194"/>
  <c r="K16" i="194"/>
  <c r="K17" i="194"/>
  <c r="K18" i="194"/>
  <c r="K19" i="194"/>
  <c r="K20" i="194"/>
  <c r="K21" i="194"/>
  <c r="K22" i="194"/>
  <c r="K23" i="194"/>
  <c r="K24" i="194"/>
  <c r="K25" i="194"/>
  <c r="J7" i="194"/>
  <c r="J8" i="194"/>
  <c r="J9" i="194"/>
  <c r="J10" i="194"/>
  <c r="J11" i="194"/>
  <c r="J12" i="194"/>
  <c r="J13" i="194"/>
  <c r="J14" i="194"/>
  <c r="J15" i="194"/>
  <c r="J16" i="194"/>
  <c r="J17" i="194"/>
  <c r="J18" i="194"/>
  <c r="J19" i="194"/>
  <c r="J20" i="194"/>
  <c r="J21" i="194"/>
  <c r="J22" i="194"/>
  <c r="J23" i="194"/>
  <c r="J24" i="194"/>
  <c r="J25" i="194"/>
  <c r="F7" i="194"/>
  <c r="F8" i="194"/>
  <c r="F9" i="194"/>
  <c r="F10" i="194"/>
  <c r="F11" i="194"/>
  <c r="F12" i="194"/>
  <c r="F13" i="194"/>
  <c r="F14" i="194"/>
  <c r="F15" i="194"/>
  <c r="F16" i="194"/>
  <c r="F17" i="194"/>
  <c r="F18" i="194"/>
  <c r="F19" i="194"/>
  <c r="F20" i="194"/>
  <c r="F21" i="194"/>
  <c r="F22" i="194"/>
  <c r="F23" i="194"/>
  <c r="F24" i="194"/>
  <c r="F25" i="194"/>
  <c r="I7" i="192"/>
  <c r="I12" i="192" s="1"/>
  <c r="K7" i="192"/>
  <c r="K12" i="192" s="1"/>
  <c r="L7" i="192"/>
  <c r="M7" i="192"/>
  <c r="M12" i="192" s="1"/>
  <c r="H7" i="192"/>
  <c r="H12" i="192" s="1"/>
  <c r="S9" i="192"/>
  <c r="S10" i="192"/>
  <c r="S11" i="192"/>
  <c r="S8" i="192"/>
  <c r="P8" i="192"/>
  <c r="P9" i="192"/>
  <c r="P10" i="192"/>
  <c r="P11" i="192"/>
  <c r="O8" i="192"/>
  <c r="O9" i="192"/>
  <c r="O10" i="192"/>
  <c r="O11" i="192"/>
  <c r="N8" i="192"/>
  <c r="N9" i="192"/>
  <c r="N10" i="192"/>
  <c r="N11" i="192"/>
  <c r="J8" i="192"/>
  <c r="J9" i="192"/>
  <c r="J10" i="192"/>
  <c r="J11" i="192"/>
  <c r="E7" i="191"/>
  <c r="E11" i="191" s="1"/>
  <c r="G7" i="191"/>
  <c r="G11" i="191" s="1"/>
  <c r="H7" i="191"/>
  <c r="H11" i="191" s="1"/>
  <c r="I7" i="191"/>
  <c r="I11" i="191" s="1"/>
  <c r="D7" i="191"/>
  <c r="D11" i="191" s="1"/>
  <c r="L8" i="191"/>
  <c r="L9" i="191"/>
  <c r="L10" i="191"/>
  <c r="K8" i="191"/>
  <c r="K9" i="191"/>
  <c r="K10" i="191"/>
  <c r="J8" i="191"/>
  <c r="J9" i="191"/>
  <c r="J10" i="191"/>
  <c r="F8" i="191"/>
  <c r="F9" i="191"/>
  <c r="F10" i="191"/>
  <c r="E7" i="189"/>
  <c r="G7" i="189"/>
  <c r="H7" i="189"/>
  <c r="I7" i="189"/>
  <c r="D7" i="189"/>
  <c r="L8" i="189"/>
  <c r="L10" i="189"/>
  <c r="K8" i="189"/>
  <c r="K10" i="189"/>
  <c r="J8" i="189"/>
  <c r="J10" i="189"/>
  <c r="F8" i="189"/>
  <c r="F7" i="189" s="1"/>
  <c r="F10" i="189"/>
  <c r="E6" i="190"/>
  <c r="G6" i="190"/>
  <c r="H6" i="190"/>
  <c r="I6" i="190"/>
  <c r="D6" i="190"/>
  <c r="L7" i="190"/>
  <c r="K7" i="190"/>
  <c r="J7" i="190"/>
  <c r="F7" i="190"/>
  <c r="F6" i="190" s="1"/>
  <c r="I7" i="188"/>
  <c r="I12" i="188" s="1"/>
  <c r="K7" i="188"/>
  <c r="K12" i="188" s="1"/>
  <c r="L7" i="188"/>
  <c r="L12" i="188" s="1"/>
  <c r="M7" i="188"/>
  <c r="M12" i="188" s="1"/>
  <c r="H7" i="188"/>
  <c r="H12" i="188" s="1"/>
  <c r="S9" i="188"/>
  <c r="S10" i="188"/>
  <c r="S11" i="188"/>
  <c r="S8" i="188"/>
  <c r="P8" i="188"/>
  <c r="P9" i="188"/>
  <c r="P10" i="188"/>
  <c r="P11" i="188"/>
  <c r="O8" i="188"/>
  <c r="O9" i="188"/>
  <c r="O10" i="188"/>
  <c r="O11" i="188"/>
  <c r="N8" i="188"/>
  <c r="N9" i="188"/>
  <c r="N10" i="188"/>
  <c r="N11" i="188"/>
  <c r="J8" i="188"/>
  <c r="J9" i="188"/>
  <c r="J10" i="188"/>
  <c r="J11" i="188"/>
  <c r="E7" i="187"/>
  <c r="E12" i="187" s="1"/>
  <c r="G7" i="187"/>
  <c r="G12" i="187" s="1"/>
  <c r="H7" i="187"/>
  <c r="H12" i="187" s="1"/>
  <c r="I7" i="187"/>
  <c r="I12" i="187" s="1"/>
  <c r="D7" i="187"/>
  <c r="D12" i="187" s="1"/>
  <c r="L8" i="187"/>
  <c r="L9" i="187"/>
  <c r="L10" i="187"/>
  <c r="L11" i="187"/>
  <c r="K8" i="187"/>
  <c r="K9" i="187"/>
  <c r="K10" i="187"/>
  <c r="K11" i="187"/>
  <c r="J8" i="187"/>
  <c r="J9" i="187"/>
  <c r="J10" i="187"/>
  <c r="J11" i="187"/>
  <c r="F8" i="187"/>
  <c r="F7" i="187" s="1"/>
  <c r="F12" i="187" s="1"/>
  <c r="F9" i="187"/>
  <c r="F10" i="187"/>
  <c r="F11" i="187"/>
  <c r="E7" i="185"/>
  <c r="G7" i="185"/>
  <c r="H7" i="185"/>
  <c r="I7" i="185"/>
  <c r="D7" i="185"/>
  <c r="L8" i="185"/>
  <c r="L10" i="185"/>
  <c r="K8" i="185"/>
  <c r="K10" i="185"/>
  <c r="J8" i="185"/>
  <c r="J10" i="185"/>
  <c r="F8" i="185"/>
  <c r="F7" i="185" s="1"/>
  <c r="F10" i="185"/>
  <c r="E6" i="186"/>
  <c r="G6" i="186"/>
  <c r="H6" i="186"/>
  <c r="I6" i="186"/>
  <c r="D6" i="186"/>
  <c r="L7" i="186"/>
  <c r="K7" i="186"/>
  <c r="J7" i="186"/>
  <c r="F7" i="186"/>
  <c r="F6" i="186" s="1"/>
  <c r="I7" i="184"/>
  <c r="I10" i="184" s="1"/>
  <c r="K7" i="184"/>
  <c r="K10" i="184" s="1"/>
  <c r="L7" i="184"/>
  <c r="L10" i="184" s="1"/>
  <c r="M7" i="184"/>
  <c r="M10" i="184" s="1"/>
  <c r="H7" i="184"/>
  <c r="H10" i="184" s="1"/>
  <c r="S9" i="184"/>
  <c r="S8" i="184"/>
  <c r="P8" i="184"/>
  <c r="P9" i="184"/>
  <c r="O8" i="184"/>
  <c r="O9" i="184"/>
  <c r="N8" i="184"/>
  <c r="N9" i="184"/>
  <c r="J8" i="184"/>
  <c r="J9" i="184"/>
  <c r="E7" i="183"/>
  <c r="E10" i="183" s="1"/>
  <c r="G7" i="183"/>
  <c r="G10" i="183" s="1"/>
  <c r="H7" i="183"/>
  <c r="I7" i="183"/>
  <c r="I10" i="183" s="1"/>
  <c r="D7" i="183"/>
  <c r="D10" i="183" s="1"/>
  <c r="L8" i="183"/>
  <c r="L9" i="183"/>
  <c r="K8" i="183"/>
  <c r="K9" i="183"/>
  <c r="J8" i="183"/>
  <c r="J9" i="183"/>
  <c r="F8" i="183"/>
  <c r="F7" i="183" s="1"/>
  <c r="F10" i="183" s="1"/>
  <c r="F9" i="183"/>
  <c r="E7" i="181"/>
  <c r="G7" i="181"/>
  <c r="H7" i="181"/>
  <c r="I7" i="181"/>
  <c r="D7" i="181"/>
  <c r="L8" i="181"/>
  <c r="L10" i="181"/>
  <c r="K8" i="181"/>
  <c r="K10" i="181"/>
  <c r="J8" i="181"/>
  <c r="J10" i="181"/>
  <c r="F8" i="181"/>
  <c r="F7" i="181" s="1"/>
  <c r="F10" i="181"/>
  <c r="E6" i="182"/>
  <c r="G6" i="182"/>
  <c r="H6" i="182"/>
  <c r="I6" i="182"/>
  <c r="D6" i="182"/>
  <c r="L7" i="182"/>
  <c r="K7" i="182"/>
  <c r="J7" i="182"/>
  <c r="F7" i="182"/>
  <c r="F6" i="182" s="1"/>
  <c r="I7" i="180"/>
  <c r="K7" i="180"/>
  <c r="K14" i="180" s="1"/>
  <c r="L7" i="180"/>
  <c r="L14" i="180" s="1"/>
  <c r="M7" i="180"/>
  <c r="H7" i="180"/>
  <c r="H14" i="180" s="1"/>
  <c r="S9" i="180"/>
  <c r="S10" i="180"/>
  <c r="S11" i="180"/>
  <c r="S12" i="180"/>
  <c r="S13" i="180"/>
  <c r="S8" i="180"/>
  <c r="P8" i="180"/>
  <c r="P9" i="180"/>
  <c r="P10" i="180"/>
  <c r="P11" i="180"/>
  <c r="P12" i="180"/>
  <c r="P13" i="180"/>
  <c r="O8" i="180"/>
  <c r="O9" i="180"/>
  <c r="O10" i="180"/>
  <c r="O11" i="180"/>
  <c r="O12" i="180"/>
  <c r="O13" i="180"/>
  <c r="N8" i="180"/>
  <c r="N9" i="180"/>
  <c r="N10" i="180"/>
  <c r="N11" i="180"/>
  <c r="N12" i="180"/>
  <c r="N13" i="180"/>
  <c r="J8" i="180"/>
  <c r="J9" i="180"/>
  <c r="J10" i="180"/>
  <c r="J11" i="180"/>
  <c r="J12" i="180"/>
  <c r="J13" i="180"/>
  <c r="E7" i="179"/>
  <c r="E13" i="179" s="1"/>
  <c r="G7" i="179"/>
  <c r="G13" i="179" s="1"/>
  <c r="H7" i="179"/>
  <c r="H13" i="179" s="1"/>
  <c r="I7" i="179"/>
  <c r="I13" i="179" s="1"/>
  <c r="D7" i="179"/>
  <c r="D13" i="179" s="1"/>
  <c r="L8" i="179"/>
  <c r="L9" i="179"/>
  <c r="L10" i="179"/>
  <c r="L11" i="179"/>
  <c r="L12" i="179"/>
  <c r="K8" i="179"/>
  <c r="K9" i="179"/>
  <c r="K10" i="179"/>
  <c r="K11" i="179"/>
  <c r="K12" i="179"/>
  <c r="J8" i="179"/>
  <c r="J9" i="179"/>
  <c r="J10" i="179"/>
  <c r="J11" i="179"/>
  <c r="J12" i="179"/>
  <c r="F8" i="179"/>
  <c r="F9" i="179"/>
  <c r="F10" i="179"/>
  <c r="F11" i="179"/>
  <c r="F12" i="179"/>
  <c r="E14" i="177"/>
  <c r="G14" i="177"/>
  <c r="H14" i="177"/>
  <c r="I14" i="177"/>
  <c r="D14" i="177"/>
  <c r="E7" i="177"/>
  <c r="G7" i="177"/>
  <c r="H7" i="177"/>
  <c r="I7" i="177"/>
  <c r="D7" i="177"/>
  <c r="L8" i="177"/>
  <c r="L9" i="177"/>
  <c r="L10" i="177"/>
  <c r="L11" i="177"/>
  <c r="L12" i="177"/>
  <c r="L13" i="177"/>
  <c r="L15" i="177"/>
  <c r="L16" i="177"/>
  <c r="L17" i="177"/>
  <c r="L18" i="177"/>
  <c r="L19" i="177"/>
  <c r="L20" i="177"/>
  <c r="L21" i="177"/>
  <c r="L22" i="177"/>
  <c r="L23" i="177"/>
  <c r="L24" i="177"/>
  <c r="L25" i="177"/>
  <c r="L26" i="177"/>
  <c r="L27" i="177"/>
  <c r="L28" i="177"/>
  <c r="L29" i="177"/>
  <c r="L30" i="177"/>
  <c r="L31" i="177"/>
  <c r="L32" i="177"/>
  <c r="L33" i="177"/>
  <c r="L34" i="177"/>
  <c r="L35" i="177"/>
  <c r="L36" i="177"/>
  <c r="L37" i="177"/>
  <c r="L38" i="177"/>
  <c r="L39" i="177"/>
  <c r="K8" i="177"/>
  <c r="K9" i="177"/>
  <c r="K10" i="177"/>
  <c r="K11" i="177"/>
  <c r="K12" i="177"/>
  <c r="K13" i="177"/>
  <c r="K15" i="177"/>
  <c r="K16" i="177"/>
  <c r="K17" i="177"/>
  <c r="K18" i="177"/>
  <c r="K19" i="177"/>
  <c r="K20" i="177"/>
  <c r="K21" i="177"/>
  <c r="K22" i="177"/>
  <c r="K23" i="177"/>
  <c r="K24" i="177"/>
  <c r="K25" i="177"/>
  <c r="K26" i="177"/>
  <c r="K27" i="177"/>
  <c r="K28" i="177"/>
  <c r="K29" i="177"/>
  <c r="K30" i="177"/>
  <c r="K31" i="177"/>
  <c r="K32" i="177"/>
  <c r="K33" i="177"/>
  <c r="K34" i="177"/>
  <c r="K35" i="177"/>
  <c r="K36" i="177"/>
  <c r="K37" i="177"/>
  <c r="K38" i="177"/>
  <c r="K39" i="177"/>
  <c r="J8" i="177"/>
  <c r="J9" i="177"/>
  <c r="J10" i="177"/>
  <c r="J11" i="177"/>
  <c r="J12" i="177"/>
  <c r="J13" i="177"/>
  <c r="J15" i="177"/>
  <c r="J16" i="177"/>
  <c r="J17" i="177"/>
  <c r="J18" i="177"/>
  <c r="J19" i="177"/>
  <c r="J20" i="177"/>
  <c r="J21" i="177"/>
  <c r="J22" i="177"/>
  <c r="J23" i="177"/>
  <c r="J24" i="177"/>
  <c r="J25" i="177"/>
  <c r="J26" i="177"/>
  <c r="J27" i="177"/>
  <c r="J28" i="177"/>
  <c r="J29" i="177"/>
  <c r="J30" i="177"/>
  <c r="J31" i="177"/>
  <c r="J32" i="177"/>
  <c r="J33" i="177"/>
  <c r="J34" i="177"/>
  <c r="J35" i="177"/>
  <c r="J36" i="177"/>
  <c r="J37" i="177"/>
  <c r="J38" i="177"/>
  <c r="J39" i="177"/>
  <c r="F8" i="177"/>
  <c r="F9" i="177"/>
  <c r="F10" i="177"/>
  <c r="F11" i="177"/>
  <c r="F12" i="177"/>
  <c r="F13" i="177"/>
  <c r="F15" i="177"/>
  <c r="F16" i="177"/>
  <c r="F17" i="177"/>
  <c r="F18" i="177"/>
  <c r="F19" i="177"/>
  <c r="F20" i="177"/>
  <c r="F21" i="177"/>
  <c r="F22" i="177"/>
  <c r="F23" i="177"/>
  <c r="F24" i="177"/>
  <c r="F25" i="177"/>
  <c r="F26" i="177"/>
  <c r="F27" i="177"/>
  <c r="F28" i="177"/>
  <c r="F29" i="177"/>
  <c r="F30" i="177"/>
  <c r="F31" i="177"/>
  <c r="F32" i="177"/>
  <c r="F33" i="177"/>
  <c r="F34" i="177"/>
  <c r="F35" i="177"/>
  <c r="F36" i="177"/>
  <c r="F37" i="177"/>
  <c r="F38" i="177"/>
  <c r="F39" i="177"/>
  <c r="E6" i="178"/>
  <c r="G6" i="178"/>
  <c r="H6" i="178"/>
  <c r="I6" i="178"/>
  <c r="D6" i="178"/>
  <c r="L7" i="178"/>
  <c r="L8" i="178"/>
  <c r="L9" i="178"/>
  <c r="L10" i="178"/>
  <c r="L11" i="178"/>
  <c r="L12" i="178"/>
  <c r="L13" i="178"/>
  <c r="L14" i="178"/>
  <c r="L15" i="178"/>
  <c r="L16" i="178"/>
  <c r="L17" i="178"/>
  <c r="L18" i="178"/>
  <c r="L19" i="178"/>
  <c r="L20" i="178"/>
  <c r="L21" i="178"/>
  <c r="L22" i="178"/>
  <c r="L23" i="178"/>
  <c r="L24" i="178"/>
  <c r="L25" i="178"/>
  <c r="L26" i="178"/>
  <c r="L27" i="178"/>
  <c r="L28" i="178"/>
  <c r="L29" i="178"/>
  <c r="L30" i="178"/>
  <c r="L31" i="178"/>
  <c r="K7" i="178"/>
  <c r="K8" i="178"/>
  <c r="K9" i="178"/>
  <c r="K10" i="178"/>
  <c r="K11" i="178"/>
  <c r="K12" i="178"/>
  <c r="K13" i="178"/>
  <c r="K14" i="178"/>
  <c r="K15" i="178"/>
  <c r="K16" i="178"/>
  <c r="K17" i="178"/>
  <c r="K18" i="178"/>
  <c r="K19" i="178"/>
  <c r="K20" i="178"/>
  <c r="K21" i="178"/>
  <c r="K22" i="178"/>
  <c r="K23" i="178"/>
  <c r="K24" i="178"/>
  <c r="K25" i="178"/>
  <c r="K26" i="178"/>
  <c r="K27" i="178"/>
  <c r="K28" i="178"/>
  <c r="K29" i="178"/>
  <c r="K30" i="178"/>
  <c r="K31" i="178"/>
  <c r="J7" i="178"/>
  <c r="J8" i="178"/>
  <c r="J9" i="178"/>
  <c r="J10" i="178"/>
  <c r="J11" i="178"/>
  <c r="J12" i="178"/>
  <c r="J13" i="178"/>
  <c r="J14" i="178"/>
  <c r="J15" i="178"/>
  <c r="J16" i="178"/>
  <c r="J17" i="178"/>
  <c r="J18" i="178"/>
  <c r="J19" i="178"/>
  <c r="J20" i="178"/>
  <c r="J21" i="178"/>
  <c r="J22" i="178"/>
  <c r="J23" i="178"/>
  <c r="J24" i="178"/>
  <c r="J25" i="178"/>
  <c r="J26" i="178"/>
  <c r="J27" i="178"/>
  <c r="J28" i="178"/>
  <c r="J29" i="178"/>
  <c r="J30" i="178"/>
  <c r="J31" i="178"/>
  <c r="F7" i="178"/>
  <c r="F8" i="178"/>
  <c r="F9" i="178"/>
  <c r="F10" i="178"/>
  <c r="F11" i="178"/>
  <c r="F12" i="178"/>
  <c r="F13" i="178"/>
  <c r="F14" i="178"/>
  <c r="F15" i="178"/>
  <c r="F16" i="178"/>
  <c r="F17" i="178"/>
  <c r="F18" i="178"/>
  <c r="F19" i="178"/>
  <c r="F20" i="178"/>
  <c r="F21" i="178"/>
  <c r="F22" i="178"/>
  <c r="F23" i="178"/>
  <c r="F24" i="178"/>
  <c r="F25" i="178"/>
  <c r="F26" i="178"/>
  <c r="F27" i="178"/>
  <c r="F28" i="178"/>
  <c r="F29" i="178"/>
  <c r="F30" i="178"/>
  <c r="F31" i="178"/>
  <c r="I7" i="176"/>
  <c r="I10" i="176" s="1"/>
  <c r="K7" i="176"/>
  <c r="K10" i="176" s="1"/>
  <c r="L7" i="176"/>
  <c r="L10" i="176" s="1"/>
  <c r="M7" i="176"/>
  <c r="M10" i="176" s="1"/>
  <c r="H7" i="176"/>
  <c r="H10" i="176" s="1"/>
  <c r="S9" i="176"/>
  <c r="S8" i="176"/>
  <c r="P8" i="176"/>
  <c r="P9" i="176"/>
  <c r="O8" i="176"/>
  <c r="O9" i="176"/>
  <c r="N8" i="176"/>
  <c r="N9" i="176"/>
  <c r="J8" i="176"/>
  <c r="J7" i="176" s="1"/>
  <c r="J10" i="176" s="1"/>
  <c r="J9" i="176"/>
  <c r="E7" i="175"/>
  <c r="E9" i="175" s="1"/>
  <c r="G7" i="175"/>
  <c r="G9" i="175" s="1"/>
  <c r="H7" i="175"/>
  <c r="H9" i="175" s="1"/>
  <c r="I7" i="175"/>
  <c r="I9" i="175" s="1"/>
  <c r="D7" i="175"/>
  <c r="D9" i="175" s="1"/>
  <c r="L8" i="175"/>
  <c r="K8" i="175"/>
  <c r="J8" i="175"/>
  <c r="F8" i="175"/>
  <c r="F7" i="175" s="1"/>
  <c r="F9" i="175" s="1"/>
  <c r="E7" i="173"/>
  <c r="G7" i="173"/>
  <c r="H7" i="173"/>
  <c r="I7" i="173"/>
  <c r="D7" i="173"/>
  <c r="L8" i="173"/>
  <c r="L10" i="173"/>
  <c r="K8" i="173"/>
  <c r="K10" i="173"/>
  <c r="J8" i="173"/>
  <c r="J10" i="173"/>
  <c r="F8" i="173"/>
  <c r="F7" i="173" s="1"/>
  <c r="F10" i="173"/>
  <c r="E6" i="174"/>
  <c r="G6" i="174"/>
  <c r="H6" i="174"/>
  <c r="I6" i="174"/>
  <c r="D6" i="174"/>
  <c r="L7" i="174"/>
  <c r="L8" i="174"/>
  <c r="L9" i="174"/>
  <c r="L10" i="174"/>
  <c r="L11" i="174"/>
  <c r="L12" i="174"/>
  <c r="L13" i="174"/>
  <c r="L14" i="174"/>
  <c r="L15" i="174"/>
  <c r="L16" i="174"/>
  <c r="L17" i="174"/>
  <c r="L18" i="174"/>
  <c r="L19" i="174"/>
  <c r="L20" i="174"/>
  <c r="L21" i="174"/>
  <c r="L22" i="174"/>
  <c r="L23" i="174"/>
  <c r="L24" i="174"/>
  <c r="L25" i="174"/>
  <c r="L26" i="174"/>
  <c r="L27" i="174"/>
  <c r="L28" i="174"/>
  <c r="L29" i="174"/>
  <c r="L30" i="174"/>
  <c r="K7" i="174"/>
  <c r="K8" i="174"/>
  <c r="K9" i="174"/>
  <c r="K10" i="174"/>
  <c r="K11" i="174"/>
  <c r="K12" i="174"/>
  <c r="K13" i="174"/>
  <c r="K14" i="174"/>
  <c r="K15" i="174"/>
  <c r="K16" i="174"/>
  <c r="K17" i="174"/>
  <c r="K18" i="174"/>
  <c r="K19" i="174"/>
  <c r="K20" i="174"/>
  <c r="K21" i="174"/>
  <c r="K22" i="174"/>
  <c r="K23" i="174"/>
  <c r="K24" i="174"/>
  <c r="K25" i="174"/>
  <c r="K26" i="174"/>
  <c r="K27" i="174"/>
  <c r="K28" i="174"/>
  <c r="K29" i="174"/>
  <c r="K30" i="174"/>
  <c r="J7" i="174"/>
  <c r="J8" i="174"/>
  <c r="J9" i="174"/>
  <c r="J10" i="174"/>
  <c r="J11" i="174"/>
  <c r="J12" i="174"/>
  <c r="J13" i="174"/>
  <c r="J14" i="174"/>
  <c r="J15" i="174"/>
  <c r="J16" i="174"/>
  <c r="J17" i="174"/>
  <c r="J18" i="174"/>
  <c r="J19" i="174"/>
  <c r="J20" i="174"/>
  <c r="J21" i="174"/>
  <c r="J22" i="174"/>
  <c r="J23" i="174"/>
  <c r="J24" i="174"/>
  <c r="J25" i="174"/>
  <c r="J26" i="174"/>
  <c r="J27" i="174"/>
  <c r="J28" i="174"/>
  <c r="J29" i="174"/>
  <c r="J30" i="174"/>
  <c r="F7" i="174"/>
  <c r="F8" i="174"/>
  <c r="F9" i="174"/>
  <c r="F10" i="174"/>
  <c r="F11" i="174"/>
  <c r="F12" i="174"/>
  <c r="F13" i="174"/>
  <c r="F14" i="174"/>
  <c r="F15" i="174"/>
  <c r="F16" i="174"/>
  <c r="F17" i="174"/>
  <c r="F18" i="174"/>
  <c r="F19" i="174"/>
  <c r="F20" i="174"/>
  <c r="F21" i="174"/>
  <c r="F22" i="174"/>
  <c r="F23" i="174"/>
  <c r="F24" i="174"/>
  <c r="F25" i="174"/>
  <c r="F26" i="174"/>
  <c r="F27" i="174"/>
  <c r="F28" i="174"/>
  <c r="F29" i="174"/>
  <c r="F30" i="174"/>
  <c r="I7" i="172"/>
  <c r="I16" i="172" s="1"/>
  <c r="K7" i="172"/>
  <c r="K16" i="172" s="1"/>
  <c r="L7" i="172"/>
  <c r="L16" i="172" s="1"/>
  <c r="M7" i="172"/>
  <c r="M16" i="172" s="1"/>
  <c r="H7" i="172"/>
  <c r="H16" i="172" s="1"/>
  <c r="S9" i="172"/>
  <c r="S10" i="172"/>
  <c r="S11" i="172"/>
  <c r="S12" i="172"/>
  <c r="S13" i="172"/>
  <c r="S14" i="172"/>
  <c r="S15" i="172"/>
  <c r="S8" i="172"/>
  <c r="P8" i="172"/>
  <c r="P9" i="172"/>
  <c r="P10" i="172"/>
  <c r="P11" i="172"/>
  <c r="P12" i="172"/>
  <c r="P13" i="172"/>
  <c r="P14" i="172"/>
  <c r="P15" i="172"/>
  <c r="O8" i="172"/>
  <c r="O9" i="172"/>
  <c r="O10" i="172"/>
  <c r="O11" i="172"/>
  <c r="O12" i="172"/>
  <c r="O13" i="172"/>
  <c r="O14" i="172"/>
  <c r="O15" i="172"/>
  <c r="N8" i="172"/>
  <c r="N9" i="172"/>
  <c r="N10" i="172"/>
  <c r="N11" i="172"/>
  <c r="N12" i="172"/>
  <c r="N13" i="172"/>
  <c r="N14" i="172"/>
  <c r="N15" i="172"/>
  <c r="J8" i="172"/>
  <c r="J9" i="172"/>
  <c r="J10" i="172"/>
  <c r="J11" i="172"/>
  <c r="J12" i="172"/>
  <c r="J13" i="172"/>
  <c r="J14" i="172"/>
  <c r="J15" i="172"/>
  <c r="E7" i="171"/>
  <c r="G7" i="171"/>
  <c r="G12" i="171" s="1"/>
  <c r="H7" i="171"/>
  <c r="H12" i="171" s="1"/>
  <c r="I7" i="171"/>
  <c r="I12" i="171" s="1"/>
  <c r="D7" i="171"/>
  <c r="D12" i="171" s="1"/>
  <c r="L8" i="171"/>
  <c r="L9" i="171"/>
  <c r="L10" i="171"/>
  <c r="L11" i="171"/>
  <c r="K8" i="171"/>
  <c r="K9" i="171"/>
  <c r="K10" i="171"/>
  <c r="K11" i="171"/>
  <c r="J8" i="171"/>
  <c r="J9" i="171"/>
  <c r="J10" i="171"/>
  <c r="J11" i="171"/>
  <c r="F8" i="171"/>
  <c r="F9" i="171"/>
  <c r="F10" i="171"/>
  <c r="F11" i="171"/>
  <c r="E7" i="169"/>
  <c r="G7" i="169"/>
  <c r="H7" i="169"/>
  <c r="I7" i="169"/>
  <c r="D7" i="169"/>
  <c r="L8" i="169"/>
  <c r="L9" i="169"/>
  <c r="L10" i="169"/>
  <c r="L11" i="169"/>
  <c r="L12" i="169"/>
  <c r="L13" i="169"/>
  <c r="L14" i="169"/>
  <c r="L15" i="169"/>
  <c r="L16" i="169"/>
  <c r="L17" i="169"/>
  <c r="L18" i="169"/>
  <c r="L19" i="169"/>
  <c r="L20" i="169"/>
  <c r="L21" i="169"/>
  <c r="L22" i="169"/>
  <c r="L23" i="169"/>
  <c r="L24" i="169"/>
  <c r="L25" i="169"/>
  <c r="L26" i="169"/>
  <c r="L27" i="169"/>
  <c r="L28" i="169"/>
  <c r="L29" i="169"/>
  <c r="L30" i="169"/>
  <c r="L31" i="169"/>
  <c r="L32" i="169"/>
  <c r="L33" i="169"/>
  <c r="L34" i="169"/>
  <c r="L35" i="169"/>
  <c r="L36" i="169"/>
  <c r="L37" i="169"/>
  <c r="L38" i="169"/>
  <c r="L39" i="169"/>
  <c r="L40" i="169"/>
  <c r="L41" i="169"/>
  <c r="L42" i="169"/>
  <c r="L44" i="169"/>
  <c r="K8" i="169"/>
  <c r="K9" i="169"/>
  <c r="K10" i="169"/>
  <c r="K11" i="169"/>
  <c r="K12" i="169"/>
  <c r="K13" i="169"/>
  <c r="K14" i="169"/>
  <c r="K15" i="169"/>
  <c r="K16" i="169"/>
  <c r="K17" i="169"/>
  <c r="K18" i="169"/>
  <c r="K19" i="169"/>
  <c r="K20" i="169"/>
  <c r="K21" i="169"/>
  <c r="K22" i="169"/>
  <c r="K23" i="169"/>
  <c r="K24" i="169"/>
  <c r="K25" i="169"/>
  <c r="K26" i="169"/>
  <c r="K27" i="169"/>
  <c r="K28" i="169"/>
  <c r="K29" i="169"/>
  <c r="K30" i="169"/>
  <c r="K31" i="169"/>
  <c r="K32" i="169"/>
  <c r="K33" i="169"/>
  <c r="K34" i="169"/>
  <c r="K35" i="169"/>
  <c r="K36" i="169"/>
  <c r="K37" i="169"/>
  <c r="K38" i="169"/>
  <c r="K39" i="169"/>
  <c r="K40" i="169"/>
  <c r="K41" i="169"/>
  <c r="K42" i="169"/>
  <c r="K44" i="169"/>
  <c r="J8" i="169"/>
  <c r="J9" i="169"/>
  <c r="J10" i="169"/>
  <c r="J11" i="169"/>
  <c r="J12" i="169"/>
  <c r="J13" i="169"/>
  <c r="J14" i="169"/>
  <c r="J15" i="169"/>
  <c r="J16" i="169"/>
  <c r="J17" i="169"/>
  <c r="J18" i="169"/>
  <c r="J19" i="169"/>
  <c r="J20" i="169"/>
  <c r="J21" i="169"/>
  <c r="J22" i="169"/>
  <c r="J23" i="169"/>
  <c r="J24" i="169"/>
  <c r="J25" i="169"/>
  <c r="J26" i="169"/>
  <c r="J27" i="169"/>
  <c r="J28" i="169"/>
  <c r="J29" i="169"/>
  <c r="J30" i="169"/>
  <c r="J31" i="169"/>
  <c r="J32" i="169"/>
  <c r="J33" i="169"/>
  <c r="J34" i="169"/>
  <c r="J35" i="169"/>
  <c r="J36" i="169"/>
  <c r="J37" i="169"/>
  <c r="J38" i="169"/>
  <c r="J39" i="169"/>
  <c r="J40" i="169"/>
  <c r="J41" i="169"/>
  <c r="J42" i="169"/>
  <c r="J44" i="169"/>
  <c r="F8" i="169"/>
  <c r="F9" i="169"/>
  <c r="F10" i="169"/>
  <c r="F11" i="169"/>
  <c r="F12" i="169"/>
  <c r="F13" i="169"/>
  <c r="F14" i="169"/>
  <c r="F15" i="169"/>
  <c r="F16" i="169"/>
  <c r="F17" i="169"/>
  <c r="F18" i="169"/>
  <c r="F19" i="169"/>
  <c r="F20" i="169"/>
  <c r="F21" i="169"/>
  <c r="F22" i="169"/>
  <c r="F23" i="169"/>
  <c r="F24" i="169"/>
  <c r="F25" i="169"/>
  <c r="F26" i="169"/>
  <c r="F27" i="169"/>
  <c r="F28" i="169"/>
  <c r="F29" i="169"/>
  <c r="F30" i="169"/>
  <c r="F31" i="169"/>
  <c r="F32" i="169"/>
  <c r="F33" i="169"/>
  <c r="F34" i="169"/>
  <c r="F35" i="169"/>
  <c r="F36" i="169"/>
  <c r="F37" i="169"/>
  <c r="F38" i="169"/>
  <c r="F39" i="169"/>
  <c r="F40" i="169"/>
  <c r="F41" i="169"/>
  <c r="F42" i="169"/>
  <c r="F44" i="169"/>
  <c r="E6" i="170"/>
  <c r="G6" i="170"/>
  <c r="H6" i="170"/>
  <c r="I6" i="170"/>
  <c r="D6" i="170"/>
  <c r="L7" i="170"/>
  <c r="L8" i="170"/>
  <c r="L9" i="170"/>
  <c r="L10" i="170"/>
  <c r="L11" i="170"/>
  <c r="L12" i="170"/>
  <c r="L13" i="170"/>
  <c r="L14" i="170"/>
  <c r="L15" i="170"/>
  <c r="L16" i="170"/>
  <c r="L17" i="170"/>
  <c r="L18" i="170"/>
  <c r="L19" i="170"/>
  <c r="L20" i="170"/>
  <c r="L21" i="170"/>
  <c r="L22" i="170"/>
  <c r="L23" i="170"/>
  <c r="L24" i="170"/>
  <c r="L25" i="170"/>
  <c r="L26" i="170"/>
  <c r="L27" i="170"/>
  <c r="L28" i="170"/>
  <c r="L29" i="170"/>
  <c r="L30" i="170"/>
  <c r="L31" i="170"/>
  <c r="K7" i="170"/>
  <c r="K8" i="170"/>
  <c r="K9" i="170"/>
  <c r="K10" i="170"/>
  <c r="K11" i="170"/>
  <c r="K12" i="170"/>
  <c r="K13" i="170"/>
  <c r="K14" i="170"/>
  <c r="K15" i="170"/>
  <c r="K16" i="170"/>
  <c r="K17" i="170"/>
  <c r="K18" i="170"/>
  <c r="K19" i="170"/>
  <c r="K20" i="170"/>
  <c r="K21" i="170"/>
  <c r="K22" i="170"/>
  <c r="K23" i="170"/>
  <c r="K24" i="170"/>
  <c r="K25" i="170"/>
  <c r="K26" i="170"/>
  <c r="K27" i="170"/>
  <c r="K28" i="170"/>
  <c r="K29" i="170"/>
  <c r="K30" i="170"/>
  <c r="K31" i="170"/>
  <c r="J7" i="170"/>
  <c r="J8" i="170"/>
  <c r="J9" i="170"/>
  <c r="J10" i="170"/>
  <c r="J11" i="170"/>
  <c r="J12" i="170"/>
  <c r="J13" i="170"/>
  <c r="J14" i="170"/>
  <c r="J15" i="170"/>
  <c r="J16" i="170"/>
  <c r="J17" i="170"/>
  <c r="J18" i="170"/>
  <c r="J19" i="170"/>
  <c r="J20" i="170"/>
  <c r="J21" i="170"/>
  <c r="J22" i="170"/>
  <c r="J23" i="170"/>
  <c r="J24" i="170"/>
  <c r="J25" i="170"/>
  <c r="J26" i="170"/>
  <c r="J27" i="170"/>
  <c r="J28" i="170"/>
  <c r="J29" i="170"/>
  <c r="J30" i="170"/>
  <c r="J31" i="170"/>
  <c r="F7" i="170"/>
  <c r="F8" i="170"/>
  <c r="F9" i="170"/>
  <c r="F10" i="170"/>
  <c r="F11" i="170"/>
  <c r="F12" i="170"/>
  <c r="F13" i="170"/>
  <c r="F14" i="170"/>
  <c r="F15" i="170"/>
  <c r="F16" i="170"/>
  <c r="F17" i="170"/>
  <c r="F18" i="170"/>
  <c r="F19" i="170"/>
  <c r="F20" i="170"/>
  <c r="F21" i="170"/>
  <c r="F22" i="170"/>
  <c r="F23" i="170"/>
  <c r="F24" i="170"/>
  <c r="F25" i="170"/>
  <c r="F26" i="170"/>
  <c r="F27" i="170"/>
  <c r="F28" i="170"/>
  <c r="F29" i="170"/>
  <c r="F30" i="170"/>
  <c r="F31" i="170"/>
  <c r="I7" i="168"/>
  <c r="I17" i="168" s="1"/>
  <c r="K7" i="168"/>
  <c r="K17" i="168" s="1"/>
  <c r="L7" i="168"/>
  <c r="L17" i="168" s="1"/>
  <c r="M7" i="168"/>
  <c r="M17" i="168" s="1"/>
  <c r="H7" i="168"/>
  <c r="H17" i="168" s="1"/>
  <c r="S9" i="168"/>
  <c r="S10" i="168"/>
  <c r="S11" i="168"/>
  <c r="S12" i="168"/>
  <c r="S13" i="168"/>
  <c r="S14" i="168"/>
  <c r="S15" i="168"/>
  <c r="S16" i="168"/>
  <c r="S8" i="168"/>
  <c r="P8" i="168"/>
  <c r="P9" i="168"/>
  <c r="P10" i="168"/>
  <c r="P11" i="168"/>
  <c r="P12" i="168"/>
  <c r="P13" i="168"/>
  <c r="P14" i="168"/>
  <c r="P15" i="168"/>
  <c r="P16" i="168"/>
  <c r="O8" i="168"/>
  <c r="O9" i="168"/>
  <c r="O10" i="168"/>
  <c r="O11" i="168"/>
  <c r="O12" i="168"/>
  <c r="O13" i="168"/>
  <c r="O14" i="168"/>
  <c r="O15" i="168"/>
  <c r="O16" i="168"/>
  <c r="N8" i="168"/>
  <c r="N9" i="168"/>
  <c r="N10" i="168"/>
  <c r="N11" i="168"/>
  <c r="N12" i="168"/>
  <c r="N13" i="168"/>
  <c r="N14" i="168"/>
  <c r="N15" i="168"/>
  <c r="N16" i="168"/>
  <c r="J8" i="168"/>
  <c r="J9" i="168"/>
  <c r="J10" i="168"/>
  <c r="J11" i="168"/>
  <c r="J12" i="168"/>
  <c r="J13" i="168"/>
  <c r="J14" i="168"/>
  <c r="J15" i="168"/>
  <c r="J16" i="168"/>
  <c r="E7" i="167"/>
  <c r="E14" i="167" s="1"/>
  <c r="G7" i="167"/>
  <c r="G14" i="167" s="1"/>
  <c r="H7" i="167"/>
  <c r="H14" i="167" s="1"/>
  <c r="I7" i="167"/>
  <c r="I14" i="167" s="1"/>
  <c r="D7" i="167"/>
  <c r="D14" i="167" s="1"/>
  <c r="L8" i="167"/>
  <c r="L9" i="167"/>
  <c r="L10" i="167"/>
  <c r="L11" i="167"/>
  <c r="L12" i="167"/>
  <c r="L13" i="167"/>
  <c r="K8" i="167"/>
  <c r="K9" i="167"/>
  <c r="K10" i="167"/>
  <c r="K11" i="167"/>
  <c r="K12" i="167"/>
  <c r="K13" i="167"/>
  <c r="J8" i="167"/>
  <c r="J9" i="167"/>
  <c r="J10" i="167"/>
  <c r="J11" i="167"/>
  <c r="J12" i="167"/>
  <c r="J13" i="167"/>
  <c r="F8" i="167"/>
  <c r="F9" i="167"/>
  <c r="F10" i="167"/>
  <c r="F11" i="167"/>
  <c r="F12" i="167"/>
  <c r="F13" i="167"/>
  <c r="E7" i="165"/>
  <c r="G7" i="165"/>
  <c r="H7" i="165"/>
  <c r="I7" i="165"/>
  <c r="D7" i="165"/>
  <c r="L8" i="165"/>
  <c r="L10" i="165"/>
  <c r="K8" i="165"/>
  <c r="K10" i="165"/>
  <c r="J8" i="165"/>
  <c r="J10" i="165"/>
  <c r="F8" i="165"/>
  <c r="F7" i="165" s="1"/>
  <c r="F10" i="165"/>
  <c r="E6" i="166"/>
  <c r="G6" i="166"/>
  <c r="H6" i="166"/>
  <c r="I6" i="166"/>
  <c r="D6" i="166"/>
  <c r="L7" i="166"/>
  <c r="K7" i="166"/>
  <c r="J7" i="166"/>
  <c r="F7" i="166"/>
  <c r="F6" i="166" s="1"/>
  <c r="I7" i="164"/>
  <c r="I12" i="164" s="1"/>
  <c r="K7" i="164"/>
  <c r="K12" i="164" s="1"/>
  <c r="L7" i="164"/>
  <c r="M7" i="164"/>
  <c r="M12" i="164" s="1"/>
  <c r="H7" i="164"/>
  <c r="H12" i="164" s="1"/>
  <c r="S9" i="164"/>
  <c r="S10" i="164"/>
  <c r="S11" i="164"/>
  <c r="S8" i="164"/>
  <c r="P8" i="164"/>
  <c r="P9" i="164"/>
  <c r="P10" i="164"/>
  <c r="P11" i="164"/>
  <c r="O8" i="164"/>
  <c r="O9" i="164"/>
  <c r="O10" i="164"/>
  <c r="O11" i="164"/>
  <c r="N8" i="164"/>
  <c r="N9" i="164"/>
  <c r="N10" i="164"/>
  <c r="N11" i="164"/>
  <c r="J8" i="164"/>
  <c r="J9" i="164"/>
  <c r="J10" i="164"/>
  <c r="J11" i="164"/>
  <c r="E7" i="163"/>
  <c r="E12" i="163" s="1"/>
  <c r="G7" i="163"/>
  <c r="G12" i="163" s="1"/>
  <c r="H7" i="163"/>
  <c r="H12" i="163" s="1"/>
  <c r="I7" i="163"/>
  <c r="I12" i="163" s="1"/>
  <c r="D7" i="163"/>
  <c r="D12" i="163" s="1"/>
  <c r="L8" i="163"/>
  <c r="L9" i="163"/>
  <c r="L10" i="163"/>
  <c r="L11" i="163"/>
  <c r="K8" i="163"/>
  <c r="K9" i="163"/>
  <c r="K10" i="163"/>
  <c r="K11" i="163"/>
  <c r="J8" i="163"/>
  <c r="J9" i="163"/>
  <c r="J10" i="163"/>
  <c r="J11" i="163"/>
  <c r="F8" i="163"/>
  <c r="F9" i="163"/>
  <c r="F10" i="163"/>
  <c r="F11" i="163"/>
  <c r="E9" i="161"/>
  <c r="G9" i="161"/>
  <c r="H9" i="161"/>
  <c r="I9" i="161"/>
  <c r="D9" i="161"/>
  <c r="E7" i="161"/>
  <c r="G7" i="161"/>
  <c r="H7" i="161"/>
  <c r="I7" i="161"/>
  <c r="D7" i="161"/>
  <c r="L8" i="161"/>
  <c r="L10" i="161"/>
  <c r="L11" i="161"/>
  <c r="K8" i="161"/>
  <c r="K10" i="161"/>
  <c r="K11" i="161"/>
  <c r="J8" i="161"/>
  <c r="J10" i="161"/>
  <c r="J11" i="161"/>
  <c r="F8" i="161"/>
  <c r="F7" i="161" s="1"/>
  <c r="F10" i="161"/>
  <c r="F9" i="161" s="1"/>
  <c r="F11" i="161"/>
  <c r="E6" i="162"/>
  <c r="G6" i="162"/>
  <c r="H6" i="162"/>
  <c r="I6" i="162"/>
  <c r="D6" i="162"/>
  <c r="L7" i="162"/>
  <c r="L8" i="162"/>
  <c r="L9" i="162"/>
  <c r="L10" i="162"/>
  <c r="L11" i="162"/>
  <c r="K7" i="162"/>
  <c r="K8" i="162"/>
  <c r="K9" i="162"/>
  <c r="K10" i="162"/>
  <c r="K11" i="162"/>
  <c r="J7" i="162"/>
  <c r="J8" i="162"/>
  <c r="J9" i="162"/>
  <c r="J10" i="162"/>
  <c r="J11" i="162"/>
  <c r="F7" i="162"/>
  <c r="F8" i="162"/>
  <c r="F9" i="162"/>
  <c r="F10" i="162"/>
  <c r="F11" i="162"/>
  <c r="I7" i="160"/>
  <c r="I19" i="160" s="1"/>
  <c r="K7" i="160"/>
  <c r="L7" i="160"/>
  <c r="L19" i="160" s="1"/>
  <c r="M7" i="160"/>
  <c r="M19" i="160" s="1"/>
  <c r="H7" i="160"/>
  <c r="H19" i="160" s="1"/>
  <c r="S9" i="160"/>
  <c r="S10" i="160"/>
  <c r="S11" i="160"/>
  <c r="S12" i="160"/>
  <c r="S13" i="160"/>
  <c r="S14" i="160"/>
  <c r="S15" i="160"/>
  <c r="S16" i="160"/>
  <c r="S17" i="160"/>
  <c r="S18" i="160"/>
  <c r="S8" i="160"/>
  <c r="P8" i="160"/>
  <c r="P9" i="160"/>
  <c r="P10" i="160"/>
  <c r="P11" i="160"/>
  <c r="P12" i="160"/>
  <c r="P13" i="160"/>
  <c r="P14" i="160"/>
  <c r="P15" i="160"/>
  <c r="P16" i="160"/>
  <c r="P17" i="160"/>
  <c r="P18" i="160"/>
  <c r="O8" i="160"/>
  <c r="O9" i="160"/>
  <c r="O10" i="160"/>
  <c r="O11" i="160"/>
  <c r="O12" i="160"/>
  <c r="O13" i="160"/>
  <c r="O14" i="160"/>
  <c r="O15" i="160"/>
  <c r="O16" i="160"/>
  <c r="O17" i="160"/>
  <c r="O18" i="160"/>
  <c r="N8" i="160"/>
  <c r="N9" i="160"/>
  <c r="N10" i="160"/>
  <c r="N11" i="160"/>
  <c r="N12" i="160"/>
  <c r="N13" i="160"/>
  <c r="N14" i="160"/>
  <c r="N15" i="160"/>
  <c r="N16" i="160"/>
  <c r="N17" i="160"/>
  <c r="N18" i="160"/>
  <c r="J8" i="160"/>
  <c r="J9" i="160"/>
  <c r="J10" i="160"/>
  <c r="J11" i="160"/>
  <c r="J12" i="160"/>
  <c r="J13" i="160"/>
  <c r="J14" i="160"/>
  <c r="J15" i="160"/>
  <c r="J16" i="160"/>
  <c r="J17" i="160"/>
  <c r="J18" i="160"/>
  <c r="E7" i="159"/>
  <c r="E13" i="159" s="1"/>
  <c r="G7" i="159"/>
  <c r="G13" i="159" s="1"/>
  <c r="H7" i="159"/>
  <c r="H13" i="159" s="1"/>
  <c r="I7" i="159"/>
  <c r="I13" i="159" s="1"/>
  <c r="D7" i="159"/>
  <c r="D13" i="159" s="1"/>
  <c r="L8" i="159"/>
  <c r="L9" i="159"/>
  <c r="L10" i="159"/>
  <c r="L11" i="159"/>
  <c r="L12" i="159"/>
  <c r="K8" i="159"/>
  <c r="K9" i="159"/>
  <c r="K10" i="159"/>
  <c r="K11" i="159"/>
  <c r="K12" i="159"/>
  <c r="J8" i="159"/>
  <c r="J9" i="159"/>
  <c r="J10" i="159"/>
  <c r="J11" i="159"/>
  <c r="J12" i="159"/>
  <c r="F8" i="159"/>
  <c r="F9" i="159"/>
  <c r="F10" i="159"/>
  <c r="F11" i="159"/>
  <c r="F12" i="159"/>
  <c r="E9" i="157"/>
  <c r="G9" i="157"/>
  <c r="H9" i="157"/>
  <c r="I9" i="157"/>
  <c r="D9" i="157"/>
  <c r="E7" i="157"/>
  <c r="G7" i="157"/>
  <c r="H7" i="157"/>
  <c r="I7" i="157"/>
  <c r="D7" i="157"/>
  <c r="L8" i="157"/>
  <c r="L10" i="157"/>
  <c r="L11" i="157"/>
  <c r="L12" i="157"/>
  <c r="L13" i="157"/>
  <c r="K8" i="157"/>
  <c r="K10" i="157"/>
  <c r="K11" i="157"/>
  <c r="K12" i="157"/>
  <c r="K13" i="157"/>
  <c r="J8" i="157"/>
  <c r="J10" i="157"/>
  <c r="J11" i="157"/>
  <c r="J12" i="157"/>
  <c r="J13" i="157"/>
  <c r="F8" i="157"/>
  <c r="F7" i="157" s="1"/>
  <c r="F10" i="157"/>
  <c r="F11" i="157"/>
  <c r="F12" i="157"/>
  <c r="F13" i="157"/>
  <c r="E6" i="158"/>
  <c r="G6" i="158"/>
  <c r="H6" i="158"/>
  <c r="I6" i="158"/>
  <c r="D6" i="158"/>
  <c r="L7" i="158"/>
  <c r="L8" i="158"/>
  <c r="L9" i="158"/>
  <c r="L10" i="158"/>
  <c r="L11" i="158"/>
  <c r="L12" i="158"/>
  <c r="L13" i="158"/>
  <c r="L14" i="158"/>
  <c r="L15" i="158"/>
  <c r="L16" i="158"/>
  <c r="L17" i="158"/>
  <c r="L18" i="158"/>
  <c r="L19" i="158"/>
  <c r="L20" i="158"/>
  <c r="L21" i="158"/>
  <c r="L22" i="158"/>
  <c r="L23" i="158"/>
  <c r="L24" i="158"/>
  <c r="L25" i="158"/>
  <c r="L26" i="158"/>
  <c r="L27" i="158"/>
  <c r="L28" i="158"/>
  <c r="L29" i="158"/>
  <c r="L30" i="158"/>
  <c r="L31" i="158"/>
  <c r="K7" i="158"/>
  <c r="K8" i="158"/>
  <c r="K9" i="158"/>
  <c r="K10" i="158"/>
  <c r="K11" i="158"/>
  <c r="K12" i="158"/>
  <c r="K13" i="158"/>
  <c r="K14" i="158"/>
  <c r="K15" i="158"/>
  <c r="K16" i="158"/>
  <c r="K17" i="158"/>
  <c r="K18" i="158"/>
  <c r="K19" i="158"/>
  <c r="K20" i="158"/>
  <c r="K21" i="158"/>
  <c r="K22" i="158"/>
  <c r="K23" i="158"/>
  <c r="K24" i="158"/>
  <c r="K25" i="158"/>
  <c r="K26" i="158"/>
  <c r="K27" i="158"/>
  <c r="K28" i="158"/>
  <c r="K29" i="158"/>
  <c r="K30" i="158"/>
  <c r="K31" i="158"/>
  <c r="J7" i="158"/>
  <c r="J8" i="158"/>
  <c r="J9" i="158"/>
  <c r="J10" i="158"/>
  <c r="J11" i="158"/>
  <c r="J12" i="158"/>
  <c r="J13" i="158"/>
  <c r="J14" i="158"/>
  <c r="J15" i="158"/>
  <c r="J16" i="158"/>
  <c r="J17" i="158"/>
  <c r="J18" i="158"/>
  <c r="J19" i="158"/>
  <c r="J20" i="158"/>
  <c r="J21" i="158"/>
  <c r="J22" i="158"/>
  <c r="J23" i="158"/>
  <c r="J24" i="158"/>
  <c r="J25" i="158"/>
  <c r="J26" i="158"/>
  <c r="J27" i="158"/>
  <c r="J28" i="158"/>
  <c r="J29" i="158"/>
  <c r="J30" i="158"/>
  <c r="J31" i="158"/>
  <c r="F7" i="158"/>
  <c r="F8" i="158"/>
  <c r="F9" i="158"/>
  <c r="F10" i="158"/>
  <c r="F11" i="158"/>
  <c r="F12" i="158"/>
  <c r="F13" i="158"/>
  <c r="F14" i="158"/>
  <c r="F15" i="158"/>
  <c r="F16" i="158"/>
  <c r="F17" i="158"/>
  <c r="F18" i="158"/>
  <c r="F19" i="158"/>
  <c r="F20" i="158"/>
  <c r="F21" i="158"/>
  <c r="F22" i="158"/>
  <c r="F23" i="158"/>
  <c r="F24" i="158"/>
  <c r="F25" i="158"/>
  <c r="F26" i="158"/>
  <c r="F27" i="158"/>
  <c r="F28" i="158"/>
  <c r="F29" i="158"/>
  <c r="F30" i="158"/>
  <c r="F31" i="158"/>
  <c r="I7" i="156"/>
  <c r="I13" i="156" s="1"/>
  <c r="K7" i="156"/>
  <c r="K13" i="156" s="1"/>
  <c r="L7" i="156"/>
  <c r="L13" i="156" s="1"/>
  <c r="M7" i="156"/>
  <c r="M13" i="156" s="1"/>
  <c r="H7" i="156"/>
  <c r="H13" i="156" s="1"/>
  <c r="S9" i="156"/>
  <c r="S10" i="156"/>
  <c r="S11" i="156"/>
  <c r="S12" i="156"/>
  <c r="S8" i="156"/>
  <c r="P8" i="156"/>
  <c r="P9" i="156"/>
  <c r="P10" i="156"/>
  <c r="P11" i="156"/>
  <c r="P12" i="156"/>
  <c r="O8" i="156"/>
  <c r="O9" i="156"/>
  <c r="O10" i="156"/>
  <c r="O11" i="156"/>
  <c r="O12" i="156"/>
  <c r="N8" i="156"/>
  <c r="N9" i="156"/>
  <c r="N10" i="156"/>
  <c r="N11" i="156"/>
  <c r="N12" i="156"/>
  <c r="J8" i="156"/>
  <c r="J9" i="156"/>
  <c r="J10" i="156"/>
  <c r="J11" i="156"/>
  <c r="J12" i="156"/>
  <c r="E7" i="155"/>
  <c r="E10" i="155" s="1"/>
  <c r="G7" i="155"/>
  <c r="G10" i="155" s="1"/>
  <c r="H7" i="155"/>
  <c r="H10" i="155" s="1"/>
  <c r="I7" i="155"/>
  <c r="I10" i="155" s="1"/>
  <c r="D7" i="155"/>
  <c r="D10" i="155" s="1"/>
  <c r="L8" i="155"/>
  <c r="L9" i="155"/>
  <c r="K8" i="155"/>
  <c r="K9" i="155"/>
  <c r="J8" i="155"/>
  <c r="J9" i="155"/>
  <c r="F8" i="155"/>
  <c r="F9" i="155"/>
  <c r="E7" i="153"/>
  <c r="G7" i="153"/>
  <c r="H7" i="153"/>
  <c r="I7" i="153"/>
  <c r="D7" i="153"/>
  <c r="L8" i="153"/>
  <c r="L10" i="153"/>
  <c r="K8" i="153"/>
  <c r="K10" i="153"/>
  <c r="J8" i="153"/>
  <c r="J10" i="153"/>
  <c r="F8" i="153"/>
  <c r="F7" i="153" s="1"/>
  <c r="F10" i="153"/>
  <c r="E6" i="154"/>
  <c r="G6" i="154"/>
  <c r="H6" i="154"/>
  <c r="I6" i="154"/>
  <c r="D6" i="154"/>
  <c r="L7" i="154"/>
  <c r="L8" i="154"/>
  <c r="K7" i="154"/>
  <c r="K8" i="154"/>
  <c r="J7" i="154"/>
  <c r="J8" i="154"/>
  <c r="F7" i="154"/>
  <c r="F8" i="154"/>
  <c r="I7" i="152"/>
  <c r="I33" i="152" s="1"/>
  <c r="K7" i="152"/>
  <c r="K33" i="152" s="1"/>
  <c r="L7" i="152"/>
  <c r="M7" i="152"/>
  <c r="M33" i="152" s="1"/>
  <c r="H7" i="152"/>
  <c r="H33" i="152" s="1"/>
  <c r="S9" i="152"/>
  <c r="S10" i="152"/>
  <c r="S11" i="152"/>
  <c r="S12" i="152"/>
  <c r="S13" i="152"/>
  <c r="S14" i="152"/>
  <c r="S15" i="152"/>
  <c r="S16" i="152"/>
  <c r="S17" i="152"/>
  <c r="S18" i="152"/>
  <c r="S19" i="152"/>
  <c r="S20" i="152"/>
  <c r="S21" i="152"/>
  <c r="S22" i="152"/>
  <c r="S23" i="152"/>
  <c r="S24" i="152"/>
  <c r="S25" i="152"/>
  <c r="S26" i="152"/>
  <c r="S27" i="152"/>
  <c r="S28" i="152"/>
  <c r="S29" i="152"/>
  <c r="S30" i="152"/>
  <c r="S31" i="152"/>
  <c r="S32" i="152"/>
  <c r="S8" i="152"/>
  <c r="P8" i="152"/>
  <c r="P9" i="152"/>
  <c r="P10" i="152"/>
  <c r="P11" i="152"/>
  <c r="P12" i="152"/>
  <c r="P13" i="152"/>
  <c r="P14" i="152"/>
  <c r="P15" i="152"/>
  <c r="P16" i="152"/>
  <c r="P17" i="152"/>
  <c r="P18" i="152"/>
  <c r="P19" i="152"/>
  <c r="P20" i="152"/>
  <c r="P21" i="152"/>
  <c r="P22" i="152"/>
  <c r="P23" i="152"/>
  <c r="P24" i="152"/>
  <c r="P25" i="152"/>
  <c r="P26" i="152"/>
  <c r="P27" i="152"/>
  <c r="P28" i="152"/>
  <c r="P29" i="152"/>
  <c r="P30" i="152"/>
  <c r="P31" i="152"/>
  <c r="P32" i="152"/>
  <c r="O8" i="152"/>
  <c r="O9" i="152"/>
  <c r="O10" i="152"/>
  <c r="O11" i="152"/>
  <c r="O12" i="152"/>
  <c r="O13" i="152"/>
  <c r="O14" i="152"/>
  <c r="O15" i="152"/>
  <c r="O16" i="152"/>
  <c r="O17" i="152"/>
  <c r="O18" i="152"/>
  <c r="O19" i="152"/>
  <c r="O20" i="152"/>
  <c r="O21" i="152"/>
  <c r="O22" i="152"/>
  <c r="O23" i="152"/>
  <c r="O24" i="152"/>
  <c r="O25" i="152"/>
  <c r="O26" i="152"/>
  <c r="O27" i="152"/>
  <c r="O28" i="152"/>
  <c r="O29" i="152"/>
  <c r="O30" i="152"/>
  <c r="O31" i="152"/>
  <c r="O32" i="152"/>
  <c r="N8" i="152"/>
  <c r="N9" i="152"/>
  <c r="N10" i="152"/>
  <c r="N11" i="152"/>
  <c r="N12" i="152"/>
  <c r="N13" i="152"/>
  <c r="N14" i="152"/>
  <c r="N15" i="152"/>
  <c r="N16" i="152"/>
  <c r="N17" i="152"/>
  <c r="N18" i="152"/>
  <c r="N19" i="152"/>
  <c r="N20" i="152"/>
  <c r="N21" i="152"/>
  <c r="N22" i="152"/>
  <c r="N23" i="152"/>
  <c r="N24" i="152"/>
  <c r="N25" i="152"/>
  <c r="N26" i="152"/>
  <c r="N27" i="152"/>
  <c r="N28" i="152"/>
  <c r="N29" i="152"/>
  <c r="N30" i="152"/>
  <c r="N31" i="152"/>
  <c r="N32" i="152"/>
  <c r="J8" i="152"/>
  <c r="J9" i="152"/>
  <c r="J10" i="152"/>
  <c r="J11" i="152"/>
  <c r="J12" i="152"/>
  <c r="J13" i="152"/>
  <c r="J14" i="152"/>
  <c r="J15" i="152"/>
  <c r="J16" i="152"/>
  <c r="J17" i="152"/>
  <c r="J18" i="152"/>
  <c r="J19" i="152"/>
  <c r="J20" i="152"/>
  <c r="J21" i="152"/>
  <c r="J22" i="152"/>
  <c r="J23" i="152"/>
  <c r="J24" i="152"/>
  <c r="J25" i="152"/>
  <c r="J26" i="152"/>
  <c r="J27" i="152"/>
  <c r="J28" i="152"/>
  <c r="J29" i="152"/>
  <c r="J30" i="152"/>
  <c r="J31" i="152"/>
  <c r="J32" i="152"/>
  <c r="E7" i="151"/>
  <c r="E16" i="151" s="1"/>
  <c r="G7" i="151"/>
  <c r="G16" i="151" s="1"/>
  <c r="H7" i="151"/>
  <c r="H16" i="151" s="1"/>
  <c r="I7" i="151"/>
  <c r="I16" i="151" s="1"/>
  <c r="D7" i="151"/>
  <c r="D16" i="151" s="1"/>
  <c r="L8" i="151"/>
  <c r="L9" i="151"/>
  <c r="L10" i="151"/>
  <c r="L11" i="151"/>
  <c r="L12" i="151"/>
  <c r="L13" i="151"/>
  <c r="L14" i="151"/>
  <c r="L15" i="151"/>
  <c r="K8" i="151"/>
  <c r="K9" i="151"/>
  <c r="K10" i="151"/>
  <c r="K11" i="151"/>
  <c r="K12" i="151"/>
  <c r="K13" i="151"/>
  <c r="K14" i="151"/>
  <c r="K15" i="151"/>
  <c r="J8" i="151"/>
  <c r="J9" i="151"/>
  <c r="J10" i="151"/>
  <c r="J11" i="151"/>
  <c r="J12" i="151"/>
  <c r="J13" i="151"/>
  <c r="J14" i="151"/>
  <c r="J15" i="151"/>
  <c r="F8" i="151"/>
  <c r="F9" i="151"/>
  <c r="F10" i="151"/>
  <c r="F11" i="151"/>
  <c r="F12" i="151"/>
  <c r="F13" i="151"/>
  <c r="F14" i="151"/>
  <c r="F15" i="151"/>
  <c r="E10" i="149"/>
  <c r="G10" i="149"/>
  <c r="H10" i="149"/>
  <c r="I10" i="149"/>
  <c r="D10" i="149"/>
  <c r="E7" i="149"/>
  <c r="G7" i="149"/>
  <c r="H7" i="149"/>
  <c r="I7" i="149"/>
  <c r="D7" i="149"/>
  <c r="L8" i="149"/>
  <c r="L9" i="149"/>
  <c r="L11" i="149"/>
  <c r="L12" i="149"/>
  <c r="L13" i="149"/>
  <c r="L14" i="149"/>
  <c r="L15" i="149"/>
  <c r="L16" i="149"/>
  <c r="L17" i="149"/>
  <c r="L18" i="149"/>
  <c r="L19" i="149"/>
  <c r="L20" i="149"/>
  <c r="L21" i="149"/>
  <c r="L22" i="149"/>
  <c r="L23" i="149"/>
  <c r="L24" i="149"/>
  <c r="L25" i="149"/>
  <c r="L26" i="149"/>
  <c r="L27" i="149"/>
  <c r="L28" i="149"/>
  <c r="L29" i="149"/>
  <c r="L30" i="149"/>
  <c r="L31" i="149"/>
  <c r="L32" i="149"/>
  <c r="L33" i="149"/>
  <c r="L34" i="149"/>
  <c r="L35" i="149"/>
  <c r="K8" i="149"/>
  <c r="K9" i="149"/>
  <c r="K11" i="149"/>
  <c r="K12" i="149"/>
  <c r="K13" i="149"/>
  <c r="K14" i="149"/>
  <c r="K15" i="149"/>
  <c r="K16" i="149"/>
  <c r="K17" i="149"/>
  <c r="K18" i="149"/>
  <c r="K19" i="149"/>
  <c r="K20" i="149"/>
  <c r="K21" i="149"/>
  <c r="K22" i="149"/>
  <c r="K23" i="149"/>
  <c r="K24" i="149"/>
  <c r="K25" i="149"/>
  <c r="K26" i="149"/>
  <c r="K27" i="149"/>
  <c r="K28" i="149"/>
  <c r="K29" i="149"/>
  <c r="K30" i="149"/>
  <c r="K31" i="149"/>
  <c r="K32" i="149"/>
  <c r="K33" i="149"/>
  <c r="K34" i="149"/>
  <c r="K35" i="149"/>
  <c r="J8" i="149"/>
  <c r="J9" i="149"/>
  <c r="J11" i="149"/>
  <c r="J12" i="149"/>
  <c r="J13" i="149"/>
  <c r="J14" i="149"/>
  <c r="J15" i="149"/>
  <c r="J16" i="149"/>
  <c r="J17" i="149"/>
  <c r="J18" i="149"/>
  <c r="J19" i="149"/>
  <c r="J20" i="149"/>
  <c r="J21" i="149"/>
  <c r="J22" i="149"/>
  <c r="J23" i="149"/>
  <c r="J24" i="149"/>
  <c r="J25" i="149"/>
  <c r="J26" i="149"/>
  <c r="J27" i="149"/>
  <c r="J28" i="149"/>
  <c r="J29" i="149"/>
  <c r="J30" i="149"/>
  <c r="J31" i="149"/>
  <c r="J32" i="149"/>
  <c r="J33" i="149"/>
  <c r="J34" i="149"/>
  <c r="J35" i="149"/>
  <c r="F8" i="149"/>
  <c r="F9" i="149"/>
  <c r="F11" i="149"/>
  <c r="F12" i="149"/>
  <c r="F13" i="149"/>
  <c r="F14" i="149"/>
  <c r="F15" i="149"/>
  <c r="F16" i="149"/>
  <c r="F17" i="149"/>
  <c r="F18" i="149"/>
  <c r="F19" i="149"/>
  <c r="F20" i="149"/>
  <c r="F21" i="149"/>
  <c r="F22" i="149"/>
  <c r="F23" i="149"/>
  <c r="F24" i="149"/>
  <c r="F25" i="149"/>
  <c r="F26" i="149"/>
  <c r="F27" i="149"/>
  <c r="F28" i="149"/>
  <c r="F29" i="149"/>
  <c r="F30" i="149"/>
  <c r="F31" i="149"/>
  <c r="F32" i="149"/>
  <c r="F33" i="149"/>
  <c r="F34" i="149"/>
  <c r="F35" i="149"/>
  <c r="E6" i="150"/>
  <c r="G6" i="150"/>
  <c r="H6" i="150"/>
  <c r="I6" i="150"/>
  <c r="D6" i="150"/>
  <c r="L7" i="150"/>
  <c r="L8" i="150"/>
  <c r="L9" i="150"/>
  <c r="L10" i="150"/>
  <c r="L11" i="150"/>
  <c r="L12" i="150"/>
  <c r="L13" i="150"/>
  <c r="L14" i="150"/>
  <c r="L15" i="150"/>
  <c r="L16" i="150"/>
  <c r="L17" i="150"/>
  <c r="L18" i="150"/>
  <c r="L19" i="150"/>
  <c r="L20" i="150"/>
  <c r="L21" i="150"/>
  <c r="L22" i="150"/>
  <c r="L23" i="150"/>
  <c r="L24" i="150"/>
  <c r="L25" i="150"/>
  <c r="L26" i="150"/>
  <c r="L27" i="150"/>
  <c r="L28" i="150"/>
  <c r="L29" i="150"/>
  <c r="L30" i="150"/>
  <c r="L31" i="150"/>
  <c r="K7" i="150"/>
  <c r="K8" i="150"/>
  <c r="K9" i="150"/>
  <c r="K10" i="150"/>
  <c r="K11" i="150"/>
  <c r="K12" i="150"/>
  <c r="K13" i="150"/>
  <c r="K14" i="150"/>
  <c r="K15" i="150"/>
  <c r="K16" i="150"/>
  <c r="K17" i="150"/>
  <c r="K18" i="150"/>
  <c r="K19" i="150"/>
  <c r="K20" i="150"/>
  <c r="K21" i="150"/>
  <c r="K22" i="150"/>
  <c r="K23" i="150"/>
  <c r="K24" i="150"/>
  <c r="K25" i="150"/>
  <c r="K26" i="150"/>
  <c r="K27" i="150"/>
  <c r="K28" i="150"/>
  <c r="K29" i="150"/>
  <c r="K30" i="150"/>
  <c r="K31" i="150"/>
  <c r="J7" i="150"/>
  <c r="J8" i="150"/>
  <c r="J9" i="150"/>
  <c r="J10" i="150"/>
  <c r="J11" i="150"/>
  <c r="J12" i="150"/>
  <c r="J13" i="150"/>
  <c r="J14" i="150"/>
  <c r="J15" i="150"/>
  <c r="J16" i="150"/>
  <c r="J17" i="150"/>
  <c r="J18" i="150"/>
  <c r="J19" i="150"/>
  <c r="J20" i="150"/>
  <c r="J21" i="150"/>
  <c r="J22" i="150"/>
  <c r="J23" i="150"/>
  <c r="J24" i="150"/>
  <c r="J25" i="150"/>
  <c r="J26" i="150"/>
  <c r="J27" i="150"/>
  <c r="J28" i="150"/>
  <c r="J29" i="150"/>
  <c r="J30" i="150"/>
  <c r="J31" i="150"/>
  <c r="F7" i="150"/>
  <c r="F8" i="150"/>
  <c r="F9" i="150"/>
  <c r="F10" i="150"/>
  <c r="F11" i="150"/>
  <c r="F12" i="150"/>
  <c r="F13" i="150"/>
  <c r="F14" i="150"/>
  <c r="F15" i="150"/>
  <c r="F16" i="150"/>
  <c r="F17" i="150"/>
  <c r="F18" i="150"/>
  <c r="F19" i="150"/>
  <c r="F20" i="150"/>
  <c r="F21" i="150"/>
  <c r="F22" i="150"/>
  <c r="F23" i="150"/>
  <c r="F24" i="150"/>
  <c r="F25" i="150"/>
  <c r="F26" i="150"/>
  <c r="F27" i="150"/>
  <c r="F28" i="150"/>
  <c r="F29" i="150"/>
  <c r="F30" i="150"/>
  <c r="F31" i="150"/>
  <c r="I7" i="148"/>
  <c r="I10" i="148" s="1"/>
  <c r="K7" i="148"/>
  <c r="K10" i="148" s="1"/>
  <c r="L7" i="148"/>
  <c r="L10" i="148" s="1"/>
  <c r="M7" i="148"/>
  <c r="M10" i="148" s="1"/>
  <c r="H7" i="148"/>
  <c r="H10" i="148" s="1"/>
  <c r="S9" i="148"/>
  <c r="S8" i="148"/>
  <c r="P8" i="148"/>
  <c r="P9" i="148"/>
  <c r="O8" i="148"/>
  <c r="O9" i="148"/>
  <c r="N8" i="148"/>
  <c r="N9" i="148"/>
  <c r="J8" i="148"/>
  <c r="J7" i="148" s="1"/>
  <c r="J10" i="148" s="1"/>
  <c r="J9" i="148"/>
  <c r="E7" i="147"/>
  <c r="E10" i="147" s="1"/>
  <c r="G7" i="147"/>
  <c r="G10" i="147" s="1"/>
  <c r="H7" i="147"/>
  <c r="H10" i="147" s="1"/>
  <c r="I7" i="147"/>
  <c r="I10" i="147" s="1"/>
  <c r="D7" i="147"/>
  <c r="D10" i="147" s="1"/>
  <c r="L8" i="147"/>
  <c r="L9" i="147"/>
  <c r="K8" i="147"/>
  <c r="K9" i="147"/>
  <c r="J8" i="147"/>
  <c r="J9" i="147"/>
  <c r="F8" i="147"/>
  <c r="F7" i="147" s="1"/>
  <c r="F10" i="147" s="1"/>
  <c r="F9" i="147"/>
  <c r="E7" i="145"/>
  <c r="G7" i="145"/>
  <c r="H7" i="145"/>
  <c r="I7" i="145"/>
  <c r="D7" i="145"/>
  <c r="L8" i="145"/>
  <c r="L10" i="145"/>
  <c r="K8" i="145"/>
  <c r="K10" i="145"/>
  <c r="J8" i="145"/>
  <c r="J10" i="145"/>
  <c r="F8" i="145"/>
  <c r="F7" i="145" s="1"/>
  <c r="F10" i="145"/>
  <c r="E6" i="146"/>
  <c r="G6" i="146"/>
  <c r="H6" i="146"/>
  <c r="I6" i="146"/>
  <c r="D6" i="146"/>
  <c r="L7" i="146"/>
  <c r="K7" i="146"/>
  <c r="J7" i="146"/>
  <c r="F7" i="146"/>
  <c r="F6" i="146" s="1"/>
  <c r="I7" i="144"/>
  <c r="I12" i="144" s="1"/>
  <c r="K7" i="144"/>
  <c r="K12" i="144" s="1"/>
  <c r="L7" i="144"/>
  <c r="M7" i="144"/>
  <c r="M12" i="144" s="1"/>
  <c r="H7" i="144"/>
  <c r="H12" i="144" s="1"/>
  <c r="S9" i="144"/>
  <c r="S10" i="144"/>
  <c r="S11" i="144"/>
  <c r="S8" i="144"/>
  <c r="P8" i="144"/>
  <c r="P9" i="144"/>
  <c r="P10" i="144"/>
  <c r="P11" i="144"/>
  <c r="O8" i="144"/>
  <c r="O9" i="144"/>
  <c r="O10" i="144"/>
  <c r="O11" i="144"/>
  <c r="N8" i="144"/>
  <c r="N9" i="144"/>
  <c r="N10" i="144"/>
  <c r="N11" i="144"/>
  <c r="J8" i="144"/>
  <c r="J9" i="144"/>
  <c r="J10" i="144"/>
  <c r="J11" i="144"/>
  <c r="E7" i="143"/>
  <c r="E10" i="143" s="1"/>
  <c r="G7" i="143"/>
  <c r="G10" i="143" s="1"/>
  <c r="H7" i="143"/>
  <c r="H10" i="143" s="1"/>
  <c r="I7" i="143"/>
  <c r="I10" i="143" s="1"/>
  <c r="D7" i="143"/>
  <c r="D10" i="143" s="1"/>
  <c r="L8" i="143"/>
  <c r="L9" i="143"/>
  <c r="K8" i="143"/>
  <c r="K9" i="143"/>
  <c r="J8" i="143"/>
  <c r="J9" i="143"/>
  <c r="F8" i="143"/>
  <c r="F7" i="143" s="1"/>
  <c r="F10" i="143" s="1"/>
  <c r="F9" i="143"/>
  <c r="E7" i="141"/>
  <c r="G7" i="141"/>
  <c r="H7" i="141"/>
  <c r="I7" i="141"/>
  <c r="D7" i="141"/>
  <c r="L8" i="141"/>
  <c r="L10" i="141"/>
  <c r="K8" i="141"/>
  <c r="K10" i="141"/>
  <c r="J8" i="141"/>
  <c r="J10" i="141"/>
  <c r="F8" i="141"/>
  <c r="F7" i="141" s="1"/>
  <c r="F10" i="141"/>
  <c r="E6" i="142"/>
  <c r="G6" i="142"/>
  <c r="H6" i="142"/>
  <c r="I6" i="142"/>
  <c r="D6" i="142"/>
  <c r="L7" i="142"/>
  <c r="L8" i="142"/>
  <c r="L9" i="142"/>
  <c r="L10" i="142"/>
  <c r="L11" i="142"/>
  <c r="L12" i="142"/>
  <c r="L13" i="142"/>
  <c r="L14" i="142"/>
  <c r="L15" i="142"/>
  <c r="L16" i="142"/>
  <c r="L17" i="142"/>
  <c r="L18" i="142"/>
  <c r="L19" i="142"/>
  <c r="L20" i="142"/>
  <c r="L21" i="142"/>
  <c r="L22" i="142"/>
  <c r="L23" i="142"/>
  <c r="L24" i="142"/>
  <c r="L25" i="142"/>
  <c r="L26" i="142"/>
  <c r="L27" i="142"/>
  <c r="L28" i="142"/>
  <c r="L29" i="142"/>
  <c r="L30" i="142"/>
  <c r="K7" i="142"/>
  <c r="K8" i="142"/>
  <c r="K9" i="142"/>
  <c r="K10" i="142"/>
  <c r="K11" i="142"/>
  <c r="K12" i="142"/>
  <c r="K13" i="142"/>
  <c r="K14" i="142"/>
  <c r="K15" i="142"/>
  <c r="K16" i="142"/>
  <c r="K17" i="142"/>
  <c r="K18" i="142"/>
  <c r="K19" i="142"/>
  <c r="K20" i="142"/>
  <c r="K21" i="142"/>
  <c r="K22" i="142"/>
  <c r="K23" i="142"/>
  <c r="K24" i="142"/>
  <c r="K25" i="142"/>
  <c r="K26" i="142"/>
  <c r="K27" i="142"/>
  <c r="K28" i="142"/>
  <c r="K29" i="142"/>
  <c r="K30" i="142"/>
  <c r="J7" i="142"/>
  <c r="J8" i="142"/>
  <c r="J9" i="142"/>
  <c r="J10" i="142"/>
  <c r="J11" i="142"/>
  <c r="J12" i="142"/>
  <c r="J13" i="142"/>
  <c r="J14" i="142"/>
  <c r="J15" i="142"/>
  <c r="J16" i="142"/>
  <c r="J17" i="142"/>
  <c r="J18" i="142"/>
  <c r="J19" i="142"/>
  <c r="J20" i="142"/>
  <c r="J21" i="142"/>
  <c r="J22" i="142"/>
  <c r="J23" i="142"/>
  <c r="J24" i="142"/>
  <c r="J25" i="142"/>
  <c r="J26" i="142"/>
  <c r="J27" i="142"/>
  <c r="J28" i="142"/>
  <c r="J29" i="142"/>
  <c r="J30" i="142"/>
  <c r="F7" i="142"/>
  <c r="F8" i="142"/>
  <c r="F9" i="142"/>
  <c r="F10" i="142"/>
  <c r="F11" i="142"/>
  <c r="F12" i="142"/>
  <c r="F13" i="142"/>
  <c r="F14" i="142"/>
  <c r="F15" i="142"/>
  <c r="F16" i="142"/>
  <c r="F17" i="142"/>
  <c r="F18" i="142"/>
  <c r="F19" i="142"/>
  <c r="F20" i="142"/>
  <c r="F21" i="142"/>
  <c r="F22" i="142"/>
  <c r="F23" i="142"/>
  <c r="F24" i="142"/>
  <c r="F25" i="142"/>
  <c r="F26" i="142"/>
  <c r="F27" i="142"/>
  <c r="F28" i="142"/>
  <c r="F29" i="142"/>
  <c r="F30" i="142"/>
  <c r="I7" i="140"/>
  <c r="I14" i="140" s="1"/>
  <c r="K7" i="140"/>
  <c r="K14" i="140" s="1"/>
  <c r="L7" i="140"/>
  <c r="L14" i="140" s="1"/>
  <c r="M7" i="140"/>
  <c r="M14" i="140" s="1"/>
  <c r="H7" i="140"/>
  <c r="H14" i="140" s="1"/>
  <c r="S9" i="140"/>
  <c r="S10" i="140"/>
  <c r="S11" i="140"/>
  <c r="S12" i="140"/>
  <c r="S13" i="140"/>
  <c r="S8" i="140"/>
  <c r="P8" i="140"/>
  <c r="P9" i="140"/>
  <c r="P10" i="140"/>
  <c r="P11" i="140"/>
  <c r="P12" i="140"/>
  <c r="P13" i="140"/>
  <c r="O8" i="140"/>
  <c r="O9" i="140"/>
  <c r="O10" i="140"/>
  <c r="O11" i="140"/>
  <c r="O12" i="140"/>
  <c r="O13" i="140"/>
  <c r="N8" i="140"/>
  <c r="N9" i="140"/>
  <c r="N10" i="140"/>
  <c r="N11" i="140"/>
  <c r="N12" i="140"/>
  <c r="N13" i="140"/>
  <c r="J8" i="140"/>
  <c r="J9" i="140"/>
  <c r="J10" i="140"/>
  <c r="J11" i="140"/>
  <c r="J12" i="140"/>
  <c r="J13" i="140"/>
  <c r="E7" i="139"/>
  <c r="G7" i="139"/>
  <c r="G11" i="139" s="1"/>
  <c r="H7" i="139"/>
  <c r="H11" i="139" s="1"/>
  <c r="I7" i="139"/>
  <c r="I11" i="139" s="1"/>
  <c r="D7" i="139"/>
  <c r="D11" i="139" s="1"/>
  <c r="L8" i="139"/>
  <c r="L9" i="139"/>
  <c r="L10" i="139"/>
  <c r="K8" i="139"/>
  <c r="K9" i="139"/>
  <c r="K10" i="139"/>
  <c r="J8" i="139"/>
  <c r="J9" i="139"/>
  <c r="J10" i="139"/>
  <c r="F8" i="139"/>
  <c r="F7" i="139" s="1"/>
  <c r="F11" i="139" s="1"/>
  <c r="F9" i="139"/>
  <c r="F10" i="139"/>
  <c r="E7" i="137"/>
  <c r="G7" i="137"/>
  <c r="H7" i="137"/>
  <c r="I7" i="137"/>
  <c r="D7" i="137"/>
  <c r="L8" i="137"/>
  <c r="L10" i="137"/>
  <c r="K8" i="137"/>
  <c r="K10" i="137"/>
  <c r="J8" i="137"/>
  <c r="J10" i="137"/>
  <c r="F8" i="137"/>
  <c r="F7" i="137" s="1"/>
  <c r="F10" i="137"/>
  <c r="E6" i="138"/>
  <c r="G6" i="138"/>
  <c r="H6" i="138"/>
  <c r="I6" i="138"/>
  <c r="D6" i="138"/>
  <c r="L7" i="138"/>
  <c r="L8" i="138"/>
  <c r="L9" i="138"/>
  <c r="L10" i="138"/>
  <c r="L11" i="138"/>
  <c r="L12" i="138"/>
  <c r="L13" i="138"/>
  <c r="L14" i="138"/>
  <c r="L15" i="138"/>
  <c r="L16" i="138"/>
  <c r="L17" i="138"/>
  <c r="L18" i="138"/>
  <c r="L19" i="138"/>
  <c r="L20" i="138"/>
  <c r="L21" i="138"/>
  <c r="L22" i="138"/>
  <c r="L23" i="138"/>
  <c r="L24" i="138"/>
  <c r="L25" i="138"/>
  <c r="L26" i="138"/>
  <c r="L27" i="138"/>
  <c r="L28" i="138"/>
  <c r="L29" i="138"/>
  <c r="L30" i="138"/>
  <c r="K7" i="138"/>
  <c r="K8" i="138"/>
  <c r="K9" i="138"/>
  <c r="K10" i="138"/>
  <c r="K11" i="138"/>
  <c r="K12" i="138"/>
  <c r="K13" i="138"/>
  <c r="K14" i="138"/>
  <c r="K15" i="138"/>
  <c r="K16" i="138"/>
  <c r="K17" i="138"/>
  <c r="K18" i="138"/>
  <c r="K19" i="138"/>
  <c r="K20" i="138"/>
  <c r="K21" i="138"/>
  <c r="K22" i="138"/>
  <c r="K23" i="138"/>
  <c r="K24" i="138"/>
  <c r="K25" i="138"/>
  <c r="K26" i="138"/>
  <c r="K27" i="138"/>
  <c r="K28" i="138"/>
  <c r="K29" i="138"/>
  <c r="K30" i="138"/>
  <c r="J7" i="138"/>
  <c r="J8" i="138"/>
  <c r="J9" i="138"/>
  <c r="J10" i="138"/>
  <c r="J11" i="138"/>
  <c r="J12" i="138"/>
  <c r="J13" i="138"/>
  <c r="J14" i="138"/>
  <c r="J15" i="138"/>
  <c r="J16" i="138"/>
  <c r="J17" i="138"/>
  <c r="J18" i="138"/>
  <c r="J19" i="138"/>
  <c r="J20" i="138"/>
  <c r="J21" i="138"/>
  <c r="J22" i="138"/>
  <c r="J23" i="138"/>
  <c r="J24" i="138"/>
  <c r="J25" i="138"/>
  <c r="J26" i="138"/>
  <c r="J27" i="138"/>
  <c r="J28" i="138"/>
  <c r="J29" i="138"/>
  <c r="J30" i="138"/>
  <c r="F7" i="138"/>
  <c r="F8" i="138"/>
  <c r="F9" i="138"/>
  <c r="F10" i="138"/>
  <c r="F11" i="138"/>
  <c r="F12" i="138"/>
  <c r="F13" i="138"/>
  <c r="F14" i="138"/>
  <c r="F15" i="138"/>
  <c r="F16" i="138"/>
  <c r="F17" i="138"/>
  <c r="F18" i="138"/>
  <c r="F19" i="138"/>
  <c r="F20" i="138"/>
  <c r="F21" i="138"/>
  <c r="F22" i="138"/>
  <c r="F23" i="138"/>
  <c r="F24" i="138"/>
  <c r="F25" i="138"/>
  <c r="F26" i="138"/>
  <c r="F27" i="138"/>
  <c r="F28" i="138"/>
  <c r="F29" i="138"/>
  <c r="F30" i="138"/>
  <c r="I7" i="136"/>
  <c r="I13" i="136" s="1"/>
  <c r="K7" i="136"/>
  <c r="K13" i="136" s="1"/>
  <c r="L7" i="136"/>
  <c r="L13" i="136" s="1"/>
  <c r="M7" i="136"/>
  <c r="M13" i="136" s="1"/>
  <c r="H7" i="136"/>
  <c r="H13" i="136" s="1"/>
  <c r="S9" i="136"/>
  <c r="S10" i="136"/>
  <c r="S11" i="136"/>
  <c r="S12" i="136"/>
  <c r="S8" i="136"/>
  <c r="P8" i="136"/>
  <c r="P9" i="136"/>
  <c r="P10" i="136"/>
  <c r="P11" i="136"/>
  <c r="P12" i="136"/>
  <c r="O8" i="136"/>
  <c r="O9" i="136"/>
  <c r="O10" i="136"/>
  <c r="O11" i="136"/>
  <c r="O12" i="136"/>
  <c r="N8" i="136"/>
  <c r="N9" i="136"/>
  <c r="N10" i="136"/>
  <c r="N11" i="136"/>
  <c r="N12" i="136"/>
  <c r="J8" i="136"/>
  <c r="J9" i="136"/>
  <c r="J10" i="136"/>
  <c r="J11" i="136"/>
  <c r="J12" i="136"/>
  <c r="E7" i="135"/>
  <c r="E12" i="135" s="1"/>
  <c r="G7" i="135"/>
  <c r="G12" i="135" s="1"/>
  <c r="H7" i="135"/>
  <c r="H12" i="135" s="1"/>
  <c r="I7" i="135"/>
  <c r="I12" i="135" s="1"/>
  <c r="D7" i="135"/>
  <c r="D12" i="135" s="1"/>
  <c r="L8" i="135"/>
  <c r="L9" i="135"/>
  <c r="L10" i="135"/>
  <c r="L11" i="135"/>
  <c r="K8" i="135"/>
  <c r="K9" i="135"/>
  <c r="K10" i="135"/>
  <c r="K11" i="135"/>
  <c r="J8" i="135"/>
  <c r="J9" i="135"/>
  <c r="J10" i="135"/>
  <c r="J11" i="135"/>
  <c r="F8" i="135"/>
  <c r="F9" i="135"/>
  <c r="F10" i="135"/>
  <c r="F11" i="135"/>
  <c r="E9" i="133"/>
  <c r="G9" i="133"/>
  <c r="H9" i="133"/>
  <c r="I9" i="133"/>
  <c r="D9" i="133"/>
  <c r="E7" i="133"/>
  <c r="G7" i="133"/>
  <c r="H7" i="133"/>
  <c r="I7" i="133"/>
  <c r="D7" i="133"/>
  <c r="L8" i="133"/>
  <c r="L10" i="133"/>
  <c r="L11" i="133"/>
  <c r="L12" i="133"/>
  <c r="K8" i="133"/>
  <c r="K10" i="133"/>
  <c r="K11" i="133"/>
  <c r="K12" i="133"/>
  <c r="J8" i="133"/>
  <c r="J10" i="133"/>
  <c r="J11" i="133"/>
  <c r="J12" i="133"/>
  <c r="F8" i="133"/>
  <c r="F7" i="133" s="1"/>
  <c r="F10" i="133"/>
  <c r="F9" i="133" s="1"/>
  <c r="F11" i="133"/>
  <c r="F12" i="133"/>
  <c r="E6" i="134"/>
  <c r="G6" i="134"/>
  <c r="H6" i="134"/>
  <c r="I6" i="134"/>
  <c r="D6" i="134"/>
  <c r="L7" i="134"/>
  <c r="L8" i="134"/>
  <c r="L9" i="134"/>
  <c r="L10" i="134"/>
  <c r="L11" i="134"/>
  <c r="L12" i="134"/>
  <c r="L13" i="134"/>
  <c r="L14" i="134"/>
  <c r="L15" i="134"/>
  <c r="L16" i="134"/>
  <c r="L17" i="134"/>
  <c r="L18" i="134"/>
  <c r="L19" i="134"/>
  <c r="L20" i="134"/>
  <c r="L21" i="134"/>
  <c r="L22" i="134"/>
  <c r="L23" i="134"/>
  <c r="K7" i="134"/>
  <c r="K8" i="134"/>
  <c r="K9" i="134"/>
  <c r="K10" i="134"/>
  <c r="K11" i="134"/>
  <c r="K12" i="134"/>
  <c r="K13" i="134"/>
  <c r="K14" i="134"/>
  <c r="K15" i="134"/>
  <c r="K16" i="134"/>
  <c r="K17" i="134"/>
  <c r="K18" i="134"/>
  <c r="K19" i="134"/>
  <c r="K20" i="134"/>
  <c r="K21" i="134"/>
  <c r="K22" i="134"/>
  <c r="K23" i="134"/>
  <c r="J7" i="134"/>
  <c r="J8" i="134"/>
  <c r="J9" i="134"/>
  <c r="J10" i="134"/>
  <c r="J11" i="134"/>
  <c r="J12" i="134"/>
  <c r="J13" i="134"/>
  <c r="J14" i="134"/>
  <c r="J15" i="134"/>
  <c r="J16" i="134"/>
  <c r="J17" i="134"/>
  <c r="J18" i="134"/>
  <c r="J19" i="134"/>
  <c r="J20" i="134"/>
  <c r="J21" i="134"/>
  <c r="J22" i="134"/>
  <c r="J23" i="134"/>
  <c r="F7" i="134"/>
  <c r="F8" i="134"/>
  <c r="F9" i="134"/>
  <c r="F10" i="134"/>
  <c r="F11" i="134"/>
  <c r="F12" i="134"/>
  <c r="F13" i="134"/>
  <c r="F14" i="134"/>
  <c r="F15" i="134"/>
  <c r="F16" i="134"/>
  <c r="F17" i="134"/>
  <c r="F18" i="134"/>
  <c r="F19" i="134"/>
  <c r="F20" i="134"/>
  <c r="F21" i="134"/>
  <c r="F22" i="134"/>
  <c r="F23" i="134"/>
  <c r="I7" i="132"/>
  <c r="I11" i="132" s="1"/>
  <c r="K7" i="132"/>
  <c r="K11" i="132" s="1"/>
  <c r="L7" i="132"/>
  <c r="L11" i="132" s="1"/>
  <c r="M7" i="132"/>
  <c r="M11" i="132" s="1"/>
  <c r="H7" i="132"/>
  <c r="H11" i="132" s="1"/>
  <c r="S9" i="132"/>
  <c r="S10" i="132"/>
  <c r="S8" i="132"/>
  <c r="P8" i="132"/>
  <c r="P9" i="132"/>
  <c r="P10" i="132"/>
  <c r="O8" i="132"/>
  <c r="O9" i="132"/>
  <c r="O10" i="132"/>
  <c r="N8" i="132"/>
  <c r="N9" i="132"/>
  <c r="N10" i="132"/>
  <c r="J8" i="132"/>
  <c r="J7" i="132" s="1"/>
  <c r="J11" i="132" s="1"/>
  <c r="J9" i="132"/>
  <c r="J10" i="132"/>
  <c r="E7" i="131"/>
  <c r="E11" i="131" s="1"/>
  <c r="G7" i="131"/>
  <c r="G11" i="131" s="1"/>
  <c r="H7" i="131"/>
  <c r="H11" i="131" s="1"/>
  <c r="I7" i="131"/>
  <c r="I11" i="131" s="1"/>
  <c r="D7" i="131"/>
  <c r="D11" i="131" s="1"/>
  <c r="L8" i="131"/>
  <c r="L9" i="131"/>
  <c r="L10" i="131"/>
  <c r="K8" i="131"/>
  <c r="K9" i="131"/>
  <c r="K10" i="131"/>
  <c r="J8" i="131"/>
  <c r="J9" i="131"/>
  <c r="J10" i="131"/>
  <c r="F8" i="131"/>
  <c r="F9" i="131"/>
  <c r="F10" i="131"/>
  <c r="E7" i="129"/>
  <c r="G7" i="129"/>
  <c r="H7" i="129"/>
  <c r="I7" i="129"/>
  <c r="D7" i="129"/>
  <c r="L8" i="129"/>
  <c r="L10" i="129"/>
  <c r="K8" i="129"/>
  <c r="K10" i="129"/>
  <c r="J8" i="129"/>
  <c r="J10" i="129"/>
  <c r="F8" i="129"/>
  <c r="F7" i="129" s="1"/>
  <c r="F10" i="129"/>
  <c r="E6" i="130"/>
  <c r="G6" i="130"/>
  <c r="H6" i="130"/>
  <c r="I6" i="130"/>
  <c r="D6" i="130"/>
  <c r="L7" i="130"/>
  <c r="L8" i="130"/>
  <c r="L9" i="130"/>
  <c r="L10" i="130"/>
  <c r="L11" i="130"/>
  <c r="L12" i="130"/>
  <c r="L13" i="130"/>
  <c r="L14" i="130"/>
  <c r="L15" i="130"/>
  <c r="L16" i="130"/>
  <c r="L17" i="130"/>
  <c r="L18" i="130"/>
  <c r="L19" i="130"/>
  <c r="L20" i="130"/>
  <c r="L21" i="130"/>
  <c r="L22" i="130"/>
  <c r="K7" i="130"/>
  <c r="K8" i="130"/>
  <c r="K9" i="130"/>
  <c r="K10" i="130"/>
  <c r="K11" i="130"/>
  <c r="K12" i="130"/>
  <c r="K13" i="130"/>
  <c r="K14" i="130"/>
  <c r="K15" i="130"/>
  <c r="K16" i="130"/>
  <c r="K17" i="130"/>
  <c r="K18" i="130"/>
  <c r="K19" i="130"/>
  <c r="K20" i="130"/>
  <c r="K21" i="130"/>
  <c r="K22" i="130"/>
  <c r="J7" i="130"/>
  <c r="J8" i="130"/>
  <c r="J9" i="130"/>
  <c r="J10" i="130"/>
  <c r="J11" i="130"/>
  <c r="J12" i="130"/>
  <c r="J13" i="130"/>
  <c r="J14" i="130"/>
  <c r="J15" i="130"/>
  <c r="J16" i="130"/>
  <c r="J17" i="130"/>
  <c r="J18" i="130"/>
  <c r="J19" i="130"/>
  <c r="J20" i="130"/>
  <c r="J21" i="130"/>
  <c r="J22" i="130"/>
  <c r="F7" i="130"/>
  <c r="F8" i="130"/>
  <c r="F9" i="130"/>
  <c r="F10" i="130"/>
  <c r="F11" i="130"/>
  <c r="F12" i="130"/>
  <c r="F13" i="130"/>
  <c r="F14" i="130"/>
  <c r="F15" i="130"/>
  <c r="F16" i="130"/>
  <c r="F17" i="130"/>
  <c r="F18" i="130"/>
  <c r="F19" i="130"/>
  <c r="F20" i="130"/>
  <c r="F21" i="130"/>
  <c r="F22" i="130"/>
  <c r="I7" i="128"/>
  <c r="I11" i="128" s="1"/>
  <c r="K7" i="128"/>
  <c r="K11" i="128" s="1"/>
  <c r="L7" i="128"/>
  <c r="L11" i="128" s="1"/>
  <c r="M7" i="128"/>
  <c r="M11" i="128" s="1"/>
  <c r="H7" i="128"/>
  <c r="H11" i="128" s="1"/>
  <c r="S9" i="128"/>
  <c r="S10" i="128"/>
  <c r="S8" i="128"/>
  <c r="P8" i="128"/>
  <c r="P9" i="128"/>
  <c r="P10" i="128"/>
  <c r="O8" i="128"/>
  <c r="O9" i="128"/>
  <c r="O10" i="128"/>
  <c r="N8" i="128"/>
  <c r="N9" i="128"/>
  <c r="N10" i="128"/>
  <c r="J8" i="128"/>
  <c r="J7" i="128" s="1"/>
  <c r="J11" i="128" s="1"/>
  <c r="J9" i="128"/>
  <c r="J10" i="128"/>
  <c r="E7" i="127"/>
  <c r="E10" i="127" s="1"/>
  <c r="G7" i="127"/>
  <c r="G10" i="127" s="1"/>
  <c r="H7" i="127"/>
  <c r="I7" i="127"/>
  <c r="I10" i="127" s="1"/>
  <c r="D7" i="127"/>
  <c r="D10" i="127" s="1"/>
  <c r="L8" i="127"/>
  <c r="L9" i="127"/>
  <c r="K8" i="127"/>
  <c r="K9" i="127"/>
  <c r="J8" i="127"/>
  <c r="J9" i="127"/>
  <c r="F8" i="127"/>
  <c r="F9" i="127"/>
  <c r="E9" i="125"/>
  <c r="G9" i="125"/>
  <c r="H9" i="125"/>
  <c r="I9" i="125"/>
  <c r="D9" i="125"/>
  <c r="E7" i="125"/>
  <c r="G7" i="125"/>
  <c r="H7" i="125"/>
  <c r="I7" i="125"/>
  <c r="D7" i="125"/>
  <c r="L8" i="125"/>
  <c r="L10" i="125"/>
  <c r="L11" i="125"/>
  <c r="L12" i="125"/>
  <c r="L13" i="125"/>
  <c r="K8" i="125"/>
  <c r="K10" i="125"/>
  <c r="K11" i="125"/>
  <c r="K12" i="125"/>
  <c r="K13" i="125"/>
  <c r="J8" i="125"/>
  <c r="J10" i="125"/>
  <c r="J11" i="125"/>
  <c r="J12" i="125"/>
  <c r="J13" i="125"/>
  <c r="F8" i="125"/>
  <c r="F7" i="125" s="1"/>
  <c r="F10" i="125"/>
  <c r="F11" i="125"/>
  <c r="F12" i="125"/>
  <c r="F13" i="125"/>
  <c r="E6" i="126"/>
  <c r="G6" i="126"/>
  <c r="H6" i="126"/>
  <c r="I6" i="126"/>
  <c r="D6" i="126"/>
  <c r="L7" i="126"/>
  <c r="L8" i="126"/>
  <c r="L9" i="126"/>
  <c r="L10" i="126"/>
  <c r="K7" i="126"/>
  <c r="K8" i="126"/>
  <c r="K9" i="126"/>
  <c r="K10" i="126"/>
  <c r="J7" i="126"/>
  <c r="J8" i="126"/>
  <c r="J9" i="126"/>
  <c r="J10" i="126"/>
  <c r="F7" i="126"/>
  <c r="F6" i="126" s="1"/>
  <c r="F8" i="126"/>
  <c r="F9" i="126"/>
  <c r="F10" i="126"/>
  <c r="I7" i="124"/>
  <c r="I12" i="124" s="1"/>
  <c r="K7" i="124"/>
  <c r="K12" i="124" s="1"/>
  <c r="L7" i="124"/>
  <c r="L12" i="124" s="1"/>
  <c r="M7" i="124"/>
  <c r="M12" i="124" s="1"/>
  <c r="H7" i="124"/>
  <c r="H12" i="124" s="1"/>
  <c r="S9" i="124"/>
  <c r="S10" i="124"/>
  <c r="S11" i="124"/>
  <c r="S8" i="124"/>
  <c r="P8" i="124"/>
  <c r="P9" i="124"/>
  <c r="P10" i="124"/>
  <c r="P11" i="124"/>
  <c r="O8" i="124"/>
  <c r="O9" i="124"/>
  <c r="O10" i="124"/>
  <c r="O11" i="124"/>
  <c r="N8" i="124"/>
  <c r="N9" i="124"/>
  <c r="N10" i="124"/>
  <c r="N11" i="124"/>
  <c r="J8" i="124"/>
  <c r="J9" i="124"/>
  <c r="J10" i="124"/>
  <c r="J11" i="124"/>
  <c r="E7" i="123"/>
  <c r="E10" i="123" s="1"/>
  <c r="G7" i="123"/>
  <c r="G10" i="123" s="1"/>
  <c r="H7" i="123"/>
  <c r="I7" i="123"/>
  <c r="I10" i="123" s="1"/>
  <c r="D7" i="123"/>
  <c r="D10" i="123" s="1"/>
  <c r="L8" i="123"/>
  <c r="L9" i="123"/>
  <c r="K8" i="123"/>
  <c r="K9" i="123"/>
  <c r="J8" i="123"/>
  <c r="J9" i="123"/>
  <c r="F8" i="123"/>
  <c r="F7" i="123" s="1"/>
  <c r="F10" i="123" s="1"/>
  <c r="F9" i="123"/>
  <c r="E9" i="121"/>
  <c r="G9" i="121"/>
  <c r="H9" i="121"/>
  <c r="I9" i="121"/>
  <c r="D9" i="121"/>
  <c r="E7" i="121"/>
  <c r="G7" i="121"/>
  <c r="H7" i="121"/>
  <c r="I7" i="121"/>
  <c r="D7" i="121"/>
  <c r="L8" i="121"/>
  <c r="L10" i="121"/>
  <c r="L11" i="121"/>
  <c r="L12" i="121"/>
  <c r="L13" i="121"/>
  <c r="L14" i="121"/>
  <c r="K8" i="121"/>
  <c r="K10" i="121"/>
  <c r="K11" i="121"/>
  <c r="K12" i="121"/>
  <c r="K13" i="121"/>
  <c r="K14" i="121"/>
  <c r="J8" i="121"/>
  <c r="J10" i="121"/>
  <c r="J11" i="121"/>
  <c r="J12" i="121"/>
  <c r="J13" i="121"/>
  <c r="J14" i="121"/>
  <c r="F8" i="121"/>
  <c r="F7" i="121" s="1"/>
  <c r="F10" i="121"/>
  <c r="F11" i="121"/>
  <c r="F12" i="121"/>
  <c r="F13" i="121"/>
  <c r="F14" i="121"/>
  <c r="E6" i="122"/>
  <c r="G6" i="122"/>
  <c r="H6" i="122"/>
  <c r="I6" i="122"/>
  <c r="D6" i="122"/>
  <c r="L7" i="122"/>
  <c r="L8" i="122"/>
  <c r="L9" i="122"/>
  <c r="L10" i="122"/>
  <c r="L11" i="122"/>
  <c r="L12" i="122"/>
  <c r="K7" i="122"/>
  <c r="K8" i="122"/>
  <c r="K9" i="122"/>
  <c r="K10" i="122"/>
  <c r="K11" i="122"/>
  <c r="K12" i="122"/>
  <c r="J7" i="122"/>
  <c r="J8" i="122"/>
  <c r="J9" i="122"/>
  <c r="J10" i="122"/>
  <c r="J11" i="122"/>
  <c r="J12" i="122"/>
  <c r="F7" i="122"/>
  <c r="F8" i="122"/>
  <c r="F9" i="122"/>
  <c r="F10" i="122"/>
  <c r="F11" i="122"/>
  <c r="F12" i="122"/>
  <c r="I7" i="120"/>
  <c r="I15" i="120" s="1"/>
  <c r="K7" i="120"/>
  <c r="K15" i="120" s="1"/>
  <c r="L7" i="120"/>
  <c r="M7" i="120"/>
  <c r="M15" i="120" s="1"/>
  <c r="H7" i="120"/>
  <c r="H15" i="120" s="1"/>
  <c r="S9" i="120"/>
  <c r="S10" i="120"/>
  <c r="S11" i="120"/>
  <c r="S12" i="120"/>
  <c r="S13" i="120"/>
  <c r="S14" i="120"/>
  <c r="S8" i="120"/>
  <c r="P8" i="120"/>
  <c r="P9" i="120"/>
  <c r="P10" i="120"/>
  <c r="P11" i="120"/>
  <c r="P12" i="120"/>
  <c r="P13" i="120"/>
  <c r="P14" i="120"/>
  <c r="O8" i="120"/>
  <c r="O9" i="120"/>
  <c r="O10" i="120"/>
  <c r="O11" i="120"/>
  <c r="O12" i="120"/>
  <c r="O13" i="120"/>
  <c r="O14" i="120"/>
  <c r="N8" i="120"/>
  <c r="N9" i="120"/>
  <c r="N10" i="120"/>
  <c r="N11" i="120"/>
  <c r="N12" i="120"/>
  <c r="N13" i="120"/>
  <c r="N14" i="120"/>
  <c r="J8" i="120"/>
  <c r="J9" i="120"/>
  <c r="J10" i="120"/>
  <c r="J11" i="120"/>
  <c r="J12" i="120"/>
  <c r="J13" i="120"/>
  <c r="J14" i="120"/>
  <c r="E7" i="119"/>
  <c r="E13" i="119" s="1"/>
  <c r="G7" i="119"/>
  <c r="G13" i="119" s="1"/>
  <c r="H7" i="119"/>
  <c r="H13" i="119" s="1"/>
  <c r="I7" i="119"/>
  <c r="I13" i="119" s="1"/>
  <c r="D7" i="119"/>
  <c r="D13" i="119" s="1"/>
  <c r="L8" i="119"/>
  <c r="L9" i="119"/>
  <c r="L10" i="119"/>
  <c r="L11" i="119"/>
  <c r="L12" i="119"/>
  <c r="K8" i="119"/>
  <c r="K9" i="119"/>
  <c r="K10" i="119"/>
  <c r="K11" i="119"/>
  <c r="K12" i="119"/>
  <c r="J8" i="119"/>
  <c r="J9" i="119"/>
  <c r="J10" i="119"/>
  <c r="J11" i="119"/>
  <c r="J12" i="119"/>
  <c r="F8" i="119"/>
  <c r="F9" i="119"/>
  <c r="F10" i="119"/>
  <c r="F11" i="119"/>
  <c r="F12" i="119"/>
  <c r="E9" i="117"/>
  <c r="G9" i="117"/>
  <c r="H9" i="117"/>
  <c r="I9" i="117"/>
  <c r="D9" i="117"/>
  <c r="E7" i="117"/>
  <c r="G7" i="117"/>
  <c r="H7" i="117"/>
  <c r="I7" i="117"/>
  <c r="D7" i="117"/>
  <c r="L8" i="117"/>
  <c r="L10" i="117"/>
  <c r="L11" i="117"/>
  <c r="L12" i="117"/>
  <c r="K8" i="117"/>
  <c r="K10" i="117"/>
  <c r="K11" i="117"/>
  <c r="K12" i="117"/>
  <c r="J8" i="117"/>
  <c r="J10" i="117"/>
  <c r="J11" i="117"/>
  <c r="J12" i="117"/>
  <c r="F8" i="117"/>
  <c r="F7" i="117" s="1"/>
  <c r="F10" i="117"/>
  <c r="F9" i="117" s="1"/>
  <c r="F11" i="117"/>
  <c r="F12" i="117"/>
  <c r="E6" i="118"/>
  <c r="G6" i="118"/>
  <c r="H6" i="118"/>
  <c r="I6" i="118"/>
  <c r="D6" i="118"/>
  <c r="L7" i="118"/>
  <c r="L8" i="118"/>
  <c r="L9" i="118"/>
  <c r="K7" i="118"/>
  <c r="K8" i="118"/>
  <c r="K9" i="118"/>
  <c r="J7" i="118"/>
  <c r="J8" i="118"/>
  <c r="J9" i="118"/>
  <c r="F7" i="118"/>
  <c r="F8" i="118"/>
  <c r="F9" i="118"/>
  <c r="F6" i="118" s="1"/>
  <c r="I7" i="116"/>
  <c r="I13" i="116" s="1"/>
  <c r="K7" i="116"/>
  <c r="K13" i="116" s="1"/>
  <c r="L7" i="116"/>
  <c r="L13" i="116" s="1"/>
  <c r="M7" i="116"/>
  <c r="M13" i="116" s="1"/>
  <c r="H7" i="116"/>
  <c r="H13" i="116" s="1"/>
  <c r="S9" i="116"/>
  <c r="S10" i="116"/>
  <c r="S11" i="116"/>
  <c r="S12" i="116"/>
  <c r="S8" i="116"/>
  <c r="P8" i="116"/>
  <c r="P9" i="116"/>
  <c r="P10" i="116"/>
  <c r="P11" i="116"/>
  <c r="P12" i="116"/>
  <c r="O8" i="116"/>
  <c r="O9" i="116"/>
  <c r="O10" i="116"/>
  <c r="O11" i="116"/>
  <c r="O12" i="116"/>
  <c r="N8" i="116"/>
  <c r="N9" i="116"/>
  <c r="N10" i="116"/>
  <c r="N11" i="116"/>
  <c r="N12" i="116"/>
  <c r="J8" i="116"/>
  <c r="J9" i="116"/>
  <c r="J10" i="116"/>
  <c r="J11" i="116"/>
  <c r="J12" i="116"/>
  <c r="E7" i="115"/>
  <c r="E14" i="115" s="1"/>
  <c r="G7" i="115"/>
  <c r="G14" i="115" s="1"/>
  <c r="H7" i="115"/>
  <c r="H14" i="115" s="1"/>
  <c r="I7" i="115"/>
  <c r="I14" i="115" s="1"/>
  <c r="D7" i="115"/>
  <c r="D14" i="115" s="1"/>
  <c r="L8" i="115"/>
  <c r="L9" i="115"/>
  <c r="L10" i="115"/>
  <c r="L11" i="115"/>
  <c r="L12" i="115"/>
  <c r="L13" i="115"/>
  <c r="K8" i="115"/>
  <c r="K9" i="115"/>
  <c r="K10" i="115"/>
  <c r="K11" i="115"/>
  <c r="K12" i="115"/>
  <c r="K13" i="115"/>
  <c r="J8" i="115"/>
  <c r="J9" i="115"/>
  <c r="J10" i="115"/>
  <c r="J11" i="115"/>
  <c r="J12" i="115"/>
  <c r="J13" i="115"/>
  <c r="F8" i="115"/>
  <c r="F9" i="115"/>
  <c r="F10" i="115"/>
  <c r="F11" i="115"/>
  <c r="F12" i="115"/>
  <c r="F13" i="115"/>
  <c r="E12" i="113"/>
  <c r="G12" i="113"/>
  <c r="H12" i="113"/>
  <c r="I12" i="113"/>
  <c r="D12" i="113"/>
  <c r="E7" i="113"/>
  <c r="G7" i="113"/>
  <c r="H7" i="113"/>
  <c r="I7" i="113"/>
  <c r="D7" i="113"/>
  <c r="L8" i="113"/>
  <c r="L9" i="113"/>
  <c r="L10" i="113"/>
  <c r="L11" i="113"/>
  <c r="L13" i="113"/>
  <c r="L14" i="113"/>
  <c r="L15" i="113"/>
  <c r="L16" i="113"/>
  <c r="L17" i="113"/>
  <c r="L18" i="113"/>
  <c r="L19" i="113"/>
  <c r="L20" i="113"/>
  <c r="L21" i="113"/>
  <c r="L22" i="113"/>
  <c r="L23" i="113"/>
  <c r="L24" i="113"/>
  <c r="L25" i="113"/>
  <c r="L26" i="113"/>
  <c r="L27" i="113"/>
  <c r="L28" i="113"/>
  <c r="L29" i="113"/>
  <c r="L30" i="113"/>
  <c r="L31" i="113"/>
  <c r="L32" i="113"/>
  <c r="L33" i="113"/>
  <c r="L34" i="113"/>
  <c r="K8" i="113"/>
  <c r="K9" i="113"/>
  <c r="K10" i="113"/>
  <c r="K11" i="113"/>
  <c r="K13" i="113"/>
  <c r="K14" i="113"/>
  <c r="K15" i="113"/>
  <c r="K16" i="113"/>
  <c r="K17" i="113"/>
  <c r="K18" i="113"/>
  <c r="K19" i="113"/>
  <c r="K20" i="113"/>
  <c r="K21" i="113"/>
  <c r="K22" i="113"/>
  <c r="K23" i="113"/>
  <c r="K24" i="113"/>
  <c r="K25" i="113"/>
  <c r="K26" i="113"/>
  <c r="K27" i="113"/>
  <c r="K28" i="113"/>
  <c r="K29" i="113"/>
  <c r="K30" i="113"/>
  <c r="K31" i="113"/>
  <c r="K32" i="113"/>
  <c r="K33" i="113"/>
  <c r="K34" i="113"/>
  <c r="J8" i="113"/>
  <c r="J9" i="113"/>
  <c r="J10" i="113"/>
  <c r="J11" i="113"/>
  <c r="J13" i="113"/>
  <c r="J14" i="113"/>
  <c r="J15" i="113"/>
  <c r="J16" i="113"/>
  <c r="J17" i="113"/>
  <c r="J18" i="113"/>
  <c r="J19" i="113"/>
  <c r="J20" i="113"/>
  <c r="J21" i="113"/>
  <c r="J22" i="113"/>
  <c r="J23" i="113"/>
  <c r="J24" i="113"/>
  <c r="J25" i="113"/>
  <c r="J26" i="113"/>
  <c r="J27" i="113"/>
  <c r="J28" i="113"/>
  <c r="J29" i="113"/>
  <c r="J30" i="113"/>
  <c r="J31" i="113"/>
  <c r="J32" i="113"/>
  <c r="J33" i="113"/>
  <c r="J34" i="113"/>
  <c r="F8" i="113"/>
  <c r="F7" i="113" s="1"/>
  <c r="F9" i="113"/>
  <c r="F10" i="113"/>
  <c r="F11" i="113"/>
  <c r="F13" i="113"/>
  <c r="F14" i="113"/>
  <c r="F15" i="113"/>
  <c r="F16" i="113"/>
  <c r="F17" i="113"/>
  <c r="F18" i="113"/>
  <c r="F19" i="113"/>
  <c r="F20" i="113"/>
  <c r="F21" i="113"/>
  <c r="F22" i="113"/>
  <c r="F23" i="113"/>
  <c r="F24" i="113"/>
  <c r="F25" i="113"/>
  <c r="F26" i="113"/>
  <c r="F27" i="113"/>
  <c r="F28" i="113"/>
  <c r="F29" i="113"/>
  <c r="F30" i="113"/>
  <c r="F31" i="113"/>
  <c r="F32" i="113"/>
  <c r="F33" i="113"/>
  <c r="F34" i="113"/>
  <c r="E6" i="114"/>
  <c r="G6" i="114"/>
  <c r="H6" i="114"/>
  <c r="I6" i="114"/>
  <c r="D6" i="114"/>
  <c r="L7" i="114"/>
  <c r="L8" i="114"/>
  <c r="L9" i="114"/>
  <c r="L10" i="114"/>
  <c r="L11" i="114"/>
  <c r="L12" i="114"/>
  <c r="L13" i="114"/>
  <c r="L14" i="114"/>
  <c r="L15" i="114"/>
  <c r="L16" i="114"/>
  <c r="L17" i="114"/>
  <c r="L18" i="114"/>
  <c r="L19" i="114"/>
  <c r="L20" i="114"/>
  <c r="L21" i="114"/>
  <c r="L22" i="114"/>
  <c r="L23" i="114"/>
  <c r="L24" i="114"/>
  <c r="L25" i="114"/>
  <c r="L26" i="114"/>
  <c r="K7" i="114"/>
  <c r="K8" i="114"/>
  <c r="K9" i="114"/>
  <c r="K10" i="114"/>
  <c r="K11" i="114"/>
  <c r="K12" i="114"/>
  <c r="K13" i="114"/>
  <c r="K14" i="114"/>
  <c r="K15" i="114"/>
  <c r="K16" i="114"/>
  <c r="K17" i="114"/>
  <c r="K18" i="114"/>
  <c r="K19" i="114"/>
  <c r="K20" i="114"/>
  <c r="K21" i="114"/>
  <c r="K22" i="114"/>
  <c r="K23" i="114"/>
  <c r="K24" i="114"/>
  <c r="K25" i="114"/>
  <c r="K26" i="114"/>
  <c r="J7" i="114"/>
  <c r="J8" i="114"/>
  <c r="J9" i="114"/>
  <c r="J10" i="114"/>
  <c r="J11" i="114"/>
  <c r="J12" i="114"/>
  <c r="J13" i="114"/>
  <c r="J14" i="114"/>
  <c r="J15" i="114"/>
  <c r="J16" i="114"/>
  <c r="J17" i="114"/>
  <c r="J18" i="114"/>
  <c r="J19" i="114"/>
  <c r="J20" i="114"/>
  <c r="J21" i="114"/>
  <c r="J22" i="114"/>
  <c r="J23" i="114"/>
  <c r="J24" i="114"/>
  <c r="J25" i="114"/>
  <c r="J26" i="114"/>
  <c r="F7" i="114"/>
  <c r="F8" i="114"/>
  <c r="F9" i="114"/>
  <c r="F10" i="114"/>
  <c r="F11" i="114"/>
  <c r="F12" i="114"/>
  <c r="F13" i="114"/>
  <c r="F14" i="114"/>
  <c r="F15" i="114"/>
  <c r="F16" i="114"/>
  <c r="F17" i="114"/>
  <c r="F18" i="114"/>
  <c r="F19" i="114"/>
  <c r="F20" i="114"/>
  <c r="F21" i="114"/>
  <c r="F22" i="114"/>
  <c r="F23" i="114"/>
  <c r="F24" i="114"/>
  <c r="F25" i="114"/>
  <c r="F26" i="114"/>
  <c r="I7" i="112"/>
  <c r="I12" i="112" s="1"/>
  <c r="K7" i="112"/>
  <c r="K12" i="112" s="1"/>
  <c r="L7" i="112"/>
  <c r="L12" i="112" s="1"/>
  <c r="M7" i="112"/>
  <c r="M12" i="112" s="1"/>
  <c r="H7" i="112"/>
  <c r="H12" i="112" s="1"/>
  <c r="S9" i="112"/>
  <c r="S10" i="112"/>
  <c r="S11" i="112"/>
  <c r="S8" i="112"/>
  <c r="P8" i="112"/>
  <c r="P9" i="112"/>
  <c r="P10" i="112"/>
  <c r="P11" i="112"/>
  <c r="O8" i="112"/>
  <c r="O9" i="112"/>
  <c r="O10" i="112"/>
  <c r="O11" i="112"/>
  <c r="N8" i="112"/>
  <c r="N9" i="112"/>
  <c r="N10" i="112"/>
  <c r="N11" i="112"/>
  <c r="J8" i="112"/>
  <c r="J7" i="112" s="1"/>
  <c r="J12" i="112" s="1"/>
  <c r="J9" i="112"/>
  <c r="J10" i="112"/>
  <c r="J11" i="112"/>
  <c r="E7" i="111"/>
  <c r="G7" i="111"/>
  <c r="G11" i="111" s="1"/>
  <c r="H7" i="111"/>
  <c r="H11" i="111" s="1"/>
  <c r="I7" i="111"/>
  <c r="D7" i="111"/>
  <c r="D11" i="111" s="1"/>
  <c r="L8" i="111"/>
  <c r="L9" i="111"/>
  <c r="L10" i="111"/>
  <c r="K8" i="111"/>
  <c r="K9" i="111"/>
  <c r="K10" i="111"/>
  <c r="J8" i="111"/>
  <c r="J9" i="111"/>
  <c r="J10" i="111"/>
  <c r="F8" i="111"/>
  <c r="F9" i="111"/>
  <c r="F10" i="111"/>
  <c r="E7" i="109"/>
  <c r="G7" i="109"/>
  <c r="H7" i="109"/>
  <c r="I7" i="109"/>
  <c r="D7" i="109"/>
  <c r="L8" i="109"/>
  <c r="L10" i="109"/>
  <c r="K8" i="109"/>
  <c r="K10" i="109"/>
  <c r="J8" i="109"/>
  <c r="J10" i="109"/>
  <c r="F8" i="109"/>
  <c r="F7" i="109" s="1"/>
  <c r="F10" i="109"/>
  <c r="E6" i="110"/>
  <c r="G6" i="110"/>
  <c r="H6" i="110"/>
  <c r="I6" i="110"/>
  <c r="D6" i="110"/>
  <c r="L7" i="110"/>
  <c r="L8" i="110"/>
  <c r="L9" i="110"/>
  <c r="L10" i="110"/>
  <c r="L11" i="110"/>
  <c r="L12" i="110"/>
  <c r="L13" i="110"/>
  <c r="L14" i="110"/>
  <c r="L15" i="110"/>
  <c r="L16" i="110"/>
  <c r="L17" i="110"/>
  <c r="L18" i="110"/>
  <c r="L19" i="110"/>
  <c r="K7" i="110"/>
  <c r="K8" i="110"/>
  <c r="K9" i="110"/>
  <c r="K10" i="110"/>
  <c r="K11" i="110"/>
  <c r="K12" i="110"/>
  <c r="K13" i="110"/>
  <c r="K14" i="110"/>
  <c r="K15" i="110"/>
  <c r="K16" i="110"/>
  <c r="K17" i="110"/>
  <c r="K18" i="110"/>
  <c r="K19" i="110"/>
  <c r="J7" i="110"/>
  <c r="J8" i="110"/>
  <c r="J9" i="110"/>
  <c r="J10" i="110"/>
  <c r="J11" i="110"/>
  <c r="J12" i="110"/>
  <c r="J13" i="110"/>
  <c r="J14" i="110"/>
  <c r="J15" i="110"/>
  <c r="J16" i="110"/>
  <c r="J17" i="110"/>
  <c r="J18" i="110"/>
  <c r="J19" i="110"/>
  <c r="F7" i="110"/>
  <c r="F8" i="110"/>
  <c r="F9" i="110"/>
  <c r="F10" i="110"/>
  <c r="F11" i="110"/>
  <c r="F12" i="110"/>
  <c r="F13" i="110"/>
  <c r="F14" i="110"/>
  <c r="F15" i="110"/>
  <c r="F16" i="110"/>
  <c r="F17" i="110"/>
  <c r="F18" i="110"/>
  <c r="F19" i="110"/>
  <c r="I7" i="108"/>
  <c r="I14" i="108" s="1"/>
  <c r="K7" i="108"/>
  <c r="K14" i="108" s="1"/>
  <c r="L7" i="108"/>
  <c r="M7" i="108"/>
  <c r="M14" i="108" s="1"/>
  <c r="H7" i="108"/>
  <c r="H14" i="108" s="1"/>
  <c r="S9" i="108"/>
  <c r="S10" i="108"/>
  <c r="S11" i="108"/>
  <c r="S12" i="108"/>
  <c r="S13" i="108"/>
  <c r="S8" i="108"/>
  <c r="P8" i="108"/>
  <c r="P9" i="108"/>
  <c r="P10" i="108"/>
  <c r="P11" i="108"/>
  <c r="P12" i="108"/>
  <c r="P13" i="108"/>
  <c r="O8" i="108"/>
  <c r="O9" i="108"/>
  <c r="O10" i="108"/>
  <c r="O11" i="108"/>
  <c r="O12" i="108"/>
  <c r="O13" i="108"/>
  <c r="N8" i="108"/>
  <c r="N9" i="108"/>
  <c r="N10" i="108"/>
  <c r="N11" i="108"/>
  <c r="N12" i="108"/>
  <c r="N13" i="108"/>
  <c r="J8" i="108"/>
  <c r="J9" i="108"/>
  <c r="J10" i="108"/>
  <c r="J11" i="108"/>
  <c r="J12" i="108"/>
  <c r="J13" i="108"/>
  <c r="E7" i="107"/>
  <c r="E10" i="107" s="1"/>
  <c r="G7" i="107"/>
  <c r="G10" i="107" s="1"/>
  <c r="H7" i="107"/>
  <c r="I7" i="107"/>
  <c r="I10" i="107" s="1"/>
  <c r="D7" i="107"/>
  <c r="D10" i="107" s="1"/>
  <c r="L8" i="107"/>
  <c r="L9" i="107"/>
  <c r="K8" i="107"/>
  <c r="K9" i="107"/>
  <c r="J8" i="107"/>
  <c r="J9" i="107"/>
  <c r="F8" i="107"/>
  <c r="F9" i="107"/>
  <c r="E7" i="105"/>
  <c r="G7" i="105"/>
  <c r="H7" i="105"/>
  <c r="I7" i="105"/>
  <c r="D7" i="105"/>
  <c r="L8" i="105"/>
  <c r="L9" i="105"/>
  <c r="L11" i="105"/>
  <c r="K8" i="105"/>
  <c r="K9" i="105"/>
  <c r="K11" i="105"/>
  <c r="J8" i="105"/>
  <c r="J9" i="105"/>
  <c r="J11" i="105"/>
  <c r="F8" i="105"/>
  <c r="F9" i="105"/>
  <c r="F11" i="105"/>
  <c r="E6" i="106"/>
  <c r="G6" i="106"/>
  <c r="H6" i="106"/>
  <c r="I6" i="106"/>
  <c r="D6" i="106"/>
  <c r="L7" i="106"/>
  <c r="L8" i="106"/>
  <c r="L9" i="106"/>
  <c r="L10" i="106"/>
  <c r="L11" i="106"/>
  <c r="L12" i="106"/>
  <c r="L13" i="106"/>
  <c r="L14" i="106"/>
  <c r="L15" i="106"/>
  <c r="L16" i="106"/>
  <c r="L17" i="106"/>
  <c r="L18" i="106"/>
  <c r="L19" i="106"/>
  <c r="L20" i="106"/>
  <c r="L21" i="106"/>
  <c r="L22" i="106"/>
  <c r="L23" i="106"/>
  <c r="L24" i="106"/>
  <c r="L25" i="106"/>
  <c r="K7" i="106"/>
  <c r="K8" i="106"/>
  <c r="K9" i="106"/>
  <c r="K10" i="106"/>
  <c r="K11" i="106"/>
  <c r="K12" i="106"/>
  <c r="K13" i="106"/>
  <c r="K14" i="106"/>
  <c r="K15" i="106"/>
  <c r="K16" i="106"/>
  <c r="K17" i="106"/>
  <c r="K18" i="106"/>
  <c r="K19" i="106"/>
  <c r="K20" i="106"/>
  <c r="K21" i="106"/>
  <c r="K22" i="106"/>
  <c r="K23" i="106"/>
  <c r="K24" i="106"/>
  <c r="K25" i="106"/>
  <c r="J7" i="106"/>
  <c r="J8" i="106"/>
  <c r="J9" i="106"/>
  <c r="J10" i="106"/>
  <c r="J11" i="106"/>
  <c r="J12" i="106"/>
  <c r="J13" i="106"/>
  <c r="J14" i="106"/>
  <c r="J15" i="106"/>
  <c r="J16" i="106"/>
  <c r="J17" i="106"/>
  <c r="J18" i="106"/>
  <c r="J19" i="106"/>
  <c r="J20" i="106"/>
  <c r="J21" i="106"/>
  <c r="J22" i="106"/>
  <c r="J23" i="106"/>
  <c r="J24" i="106"/>
  <c r="J25" i="106"/>
  <c r="F7" i="106"/>
  <c r="F8" i="106"/>
  <c r="F9" i="106"/>
  <c r="F10" i="106"/>
  <c r="F11" i="106"/>
  <c r="F12" i="106"/>
  <c r="F13" i="106"/>
  <c r="F14" i="106"/>
  <c r="F15" i="106"/>
  <c r="F16" i="106"/>
  <c r="F17" i="106"/>
  <c r="F18" i="106"/>
  <c r="F19" i="106"/>
  <c r="F20" i="106"/>
  <c r="F21" i="106"/>
  <c r="F22" i="106"/>
  <c r="F23" i="106"/>
  <c r="F24" i="106"/>
  <c r="F25" i="106"/>
  <c r="I7" i="104"/>
  <c r="I12" i="104" s="1"/>
  <c r="K7" i="104"/>
  <c r="K12" i="104" s="1"/>
  <c r="L7" i="104"/>
  <c r="L12" i="104" s="1"/>
  <c r="M7" i="104"/>
  <c r="M12" i="104" s="1"/>
  <c r="H7" i="104"/>
  <c r="H12" i="104" s="1"/>
  <c r="S9" i="104"/>
  <c r="S10" i="104"/>
  <c r="S11" i="104"/>
  <c r="S8" i="104"/>
  <c r="P8" i="104"/>
  <c r="P9" i="104"/>
  <c r="P10" i="104"/>
  <c r="P11" i="104"/>
  <c r="O8" i="104"/>
  <c r="O9" i="104"/>
  <c r="O10" i="104"/>
  <c r="O11" i="104"/>
  <c r="N8" i="104"/>
  <c r="N9" i="104"/>
  <c r="N10" i="104"/>
  <c r="N11" i="104"/>
  <c r="J8" i="104"/>
  <c r="J9" i="104"/>
  <c r="J10" i="104"/>
  <c r="J11" i="104"/>
  <c r="E7" i="103"/>
  <c r="E11" i="103" s="1"/>
  <c r="G7" i="103"/>
  <c r="H7" i="103"/>
  <c r="H11" i="103" s="1"/>
  <c r="I7" i="103"/>
  <c r="I11" i="103" s="1"/>
  <c r="D7" i="103"/>
  <c r="D11" i="103" s="1"/>
  <c r="L8" i="103"/>
  <c r="L9" i="103"/>
  <c r="L10" i="103"/>
  <c r="K8" i="103"/>
  <c r="K9" i="103"/>
  <c r="K10" i="103"/>
  <c r="J8" i="103"/>
  <c r="J9" i="103"/>
  <c r="J10" i="103"/>
  <c r="F8" i="103"/>
  <c r="F9" i="103"/>
  <c r="F10" i="103"/>
  <c r="E7" i="101"/>
  <c r="G7" i="101"/>
  <c r="H7" i="101"/>
  <c r="I7" i="101"/>
  <c r="D7" i="101"/>
  <c r="L8" i="101"/>
  <c r="L10" i="101"/>
  <c r="K8" i="101"/>
  <c r="K10" i="101"/>
  <c r="J8" i="101"/>
  <c r="J10" i="101"/>
  <c r="F8" i="101"/>
  <c r="F7" i="101" s="1"/>
  <c r="F10" i="101"/>
  <c r="E6" i="102"/>
  <c r="G6" i="102"/>
  <c r="H6" i="102"/>
  <c r="I6" i="102"/>
  <c r="D6" i="102"/>
  <c r="L7" i="102"/>
  <c r="L8" i="102"/>
  <c r="L9" i="102"/>
  <c r="L10" i="102"/>
  <c r="L11" i="102"/>
  <c r="L12" i="102"/>
  <c r="L13" i="102"/>
  <c r="L14" i="102"/>
  <c r="L15" i="102"/>
  <c r="L16" i="102"/>
  <c r="L17" i="102"/>
  <c r="L18" i="102"/>
  <c r="L19" i="102"/>
  <c r="L20" i="102"/>
  <c r="L21" i="102"/>
  <c r="L22" i="102"/>
  <c r="L23" i="102"/>
  <c r="L24" i="102"/>
  <c r="L25" i="102"/>
  <c r="L26" i="102"/>
  <c r="L27" i="102"/>
  <c r="L28" i="102"/>
  <c r="K7" i="102"/>
  <c r="K8" i="102"/>
  <c r="K9" i="102"/>
  <c r="K10" i="102"/>
  <c r="K11" i="102"/>
  <c r="K12" i="102"/>
  <c r="K13" i="102"/>
  <c r="K14" i="102"/>
  <c r="K15" i="102"/>
  <c r="K16" i="102"/>
  <c r="K17" i="102"/>
  <c r="K18" i="102"/>
  <c r="K19" i="102"/>
  <c r="K20" i="102"/>
  <c r="K21" i="102"/>
  <c r="K22" i="102"/>
  <c r="K23" i="102"/>
  <c r="K24" i="102"/>
  <c r="K25" i="102"/>
  <c r="K26" i="102"/>
  <c r="K27" i="102"/>
  <c r="K28" i="102"/>
  <c r="J7" i="102"/>
  <c r="J8" i="102"/>
  <c r="J9" i="102"/>
  <c r="J10" i="102"/>
  <c r="J11" i="102"/>
  <c r="J12" i="102"/>
  <c r="J13" i="102"/>
  <c r="J14" i="102"/>
  <c r="J15" i="102"/>
  <c r="J16" i="102"/>
  <c r="J17" i="102"/>
  <c r="J18" i="102"/>
  <c r="J19" i="102"/>
  <c r="J20" i="102"/>
  <c r="J21" i="102"/>
  <c r="J22" i="102"/>
  <c r="J23" i="102"/>
  <c r="J24" i="102"/>
  <c r="J25" i="102"/>
  <c r="J26" i="102"/>
  <c r="J27" i="102"/>
  <c r="J28" i="102"/>
  <c r="F7" i="102"/>
  <c r="F8" i="102"/>
  <c r="F9" i="102"/>
  <c r="F10" i="102"/>
  <c r="F11" i="102"/>
  <c r="F12" i="102"/>
  <c r="F13" i="102"/>
  <c r="F14" i="102"/>
  <c r="F15" i="102"/>
  <c r="F16" i="102"/>
  <c r="F17" i="102"/>
  <c r="F18" i="102"/>
  <c r="F19" i="102"/>
  <c r="F20" i="102"/>
  <c r="F21" i="102"/>
  <c r="F22" i="102"/>
  <c r="F23" i="102"/>
  <c r="F24" i="102"/>
  <c r="F25" i="102"/>
  <c r="F26" i="102"/>
  <c r="F27" i="102"/>
  <c r="F28" i="102"/>
  <c r="I7" i="100"/>
  <c r="I17" i="100" s="1"/>
  <c r="K7" i="100"/>
  <c r="K17" i="100" s="1"/>
  <c r="L7" i="100"/>
  <c r="M7" i="100"/>
  <c r="M17" i="100" s="1"/>
  <c r="H7" i="100"/>
  <c r="H17" i="100" s="1"/>
  <c r="S9" i="100"/>
  <c r="S10" i="100"/>
  <c r="S11" i="100"/>
  <c r="S12" i="100"/>
  <c r="S13" i="100"/>
  <c r="S14" i="100"/>
  <c r="S15" i="100"/>
  <c r="S16" i="100"/>
  <c r="S8" i="100"/>
  <c r="P8" i="100"/>
  <c r="P9" i="100"/>
  <c r="P10" i="100"/>
  <c r="P11" i="100"/>
  <c r="P12" i="100"/>
  <c r="P13" i="100"/>
  <c r="P14" i="100"/>
  <c r="P15" i="100"/>
  <c r="P16" i="100"/>
  <c r="O8" i="100"/>
  <c r="O9" i="100"/>
  <c r="O10" i="100"/>
  <c r="O11" i="100"/>
  <c r="O12" i="100"/>
  <c r="O13" i="100"/>
  <c r="O14" i="100"/>
  <c r="O15" i="100"/>
  <c r="O16" i="100"/>
  <c r="N8" i="100"/>
  <c r="N9" i="100"/>
  <c r="N10" i="100"/>
  <c r="N11" i="100"/>
  <c r="N12" i="100"/>
  <c r="N13" i="100"/>
  <c r="N14" i="100"/>
  <c r="N15" i="100"/>
  <c r="N16" i="100"/>
  <c r="J8" i="100"/>
  <c r="J9" i="100"/>
  <c r="J10" i="100"/>
  <c r="J11" i="100"/>
  <c r="J12" i="100"/>
  <c r="J13" i="100"/>
  <c r="J14" i="100"/>
  <c r="J15" i="100"/>
  <c r="J16" i="100"/>
  <c r="E7" i="99"/>
  <c r="E13" i="99" s="1"/>
  <c r="G7" i="99"/>
  <c r="G13" i="99" s="1"/>
  <c r="H7" i="99"/>
  <c r="H13" i="99" s="1"/>
  <c r="I7" i="99"/>
  <c r="I13" i="99" s="1"/>
  <c r="D7" i="99"/>
  <c r="D13" i="99" s="1"/>
  <c r="L8" i="99"/>
  <c r="L9" i="99"/>
  <c r="L10" i="99"/>
  <c r="L11" i="99"/>
  <c r="L12" i="99"/>
  <c r="K8" i="99"/>
  <c r="K9" i="99"/>
  <c r="K10" i="99"/>
  <c r="K11" i="99"/>
  <c r="K12" i="99"/>
  <c r="J8" i="99"/>
  <c r="J9" i="99"/>
  <c r="J10" i="99"/>
  <c r="J11" i="99"/>
  <c r="J12" i="99"/>
  <c r="F8" i="99"/>
  <c r="F9" i="99"/>
  <c r="F10" i="99"/>
  <c r="F11" i="99"/>
  <c r="F12" i="99"/>
  <c r="E9" i="97"/>
  <c r="G9" i="97"/>
  <c r="H9" i="97"/>
  <c r="I9" i="97"/>
  <c r="D9" i="97"/>
  <c r="E7" i="97"/>
  <c r="G7" i="97"/>
  <c r="H7" i="97"/>
  <c r="I7" i="97"/>
  <c r="D7" i="97"/>
  <c r="L8" i="97"/>
  <c r="L10" i="97"/>
  <c r="L11" i="97"/>
  <c r="L12" i="97"/>
  <c r="L13" i="97"/>
  <c r="K8" i="97"/>
  <c r="K10" i="97"/>
  <c r="K11" i="97"/>
  <c r="K12" i="97"/>
  <c r="K13" i="97"/>
  <c r="J8" i="97"/>
  <c r="J10" i="97"/>
  <c r="J11" i="97"/>
  <c r="J12" i="97"/>
  <c r="J13" i="97"/>
  <c r="F8" i="97"/>
  <c r="F7" i="97" s="1"/>
  <c r="F10" i="97"/>
  <c r="F11" i="97"/>
  <c r="F12" i="97"/>
  <c r="F13" i="97"/>
  <c r="E6" i="98"/>
  <c r="G6" i="98"/>
  <c r="H6" i="98"/>
  <c r="I6" i="98"/>
  <c r="D6" i="98"/>
  <c r="L7" i="98"/>
  <c r="L8" i="98"/>
  <c r="L9" i="98"/>
  <c r="L10" i="98"/>
  <c r="L11" i="98"/>
  <c r="L12" i="98"/>
  <c r="L13" i="98"/>
  <c r="L14" i="98"/>
  <c r="L15" i="98"/>
  <c r="L16" i="98"/>
  <c r="L17" i="98"/>
  <c r="L18" i="98"/>
  <c r="L19" i="98"/>
  <c r="L20" i="98"/>
  <c r="L21" i="98"/>
  <c r="L22" i="98"/>
  <c r="L23" i="98"/>
  <c r="L24" i="98"/>
  <c r="L25" i="98"/>
  <c r="L26" i="98"/>
  <c r="L27" i="98"/>
  <c r="L28" i="98"/>
  <c r="L29" i="98"/>
  <c r="L30" i="98"/>
  <c r="L31" i="98"/>
  <c r="K7" i="98"/>
  <c r="K8" i="98"/>
  <c r="K9" i="98"/>
  <c r="K10" i="98"/>
  <c r="K11" i="98"/>
  <c r="K12" i="98"/>
  <c r="K13" i="98"/>
  <c r="K14" i="98"/>
  <c r="K15" i="98"/>
  <c r="K16" i="98"/>
  <c r="K17" i="98"/>
  <c r="K18" i="98"/>
  <c r="K19" i="98"/>
  <c r="K20" i="98"/>
  <c r="K21" i="98"/>
  <c r="K22" i="98"/>
  <c r="K23" i="98"/>
  <c r="K24" i="98"/>
  <c r="K25" i="98"/>
  <c r="K26" i="98"/>
  <c r="K27" i="98"/>
  <c r="K28" i="98"/>
  <c r="K29" i="98"/>
  <c r="K30" i="98"/>
  <c r="K31" i="98"/>
  <c r="J7" i="98"/>
  <c r="J8" i="98"/>
  <c r="J9" i="98"/>
  <c r="J10" i="98"/>
  <c r="J11" i="98"/>
  <c r="J12" i="98"/>
  <c r="J13" i="98"/>
  <c r="J14" i="98"/>
  <c r="J15" i="98"/>
  <c r="J16" i="98"/>
  <c r="J17" i="98"/>
  <c r="J18" i="98"/>
  <c r="J19" i="98"/>
  <c r="J20" i="98"/>
  <c r="J21" i="98"/>
  <c r="J22" i="98"/>
  <c r="J23" i="98"/>
  <c r="J24" i="98"/>
  <c r="J25" i="98"/>
  <c r="J26" i="98"/>
  <c r="J27" i="98"/>
  <c r="J28" i="98"/>
  <c r="J29" i="98"/>
  <c r="J30" i="98"/>
  <c r="J31" i="98"/>
  <c r="F7" i="98"/>
  <c r="F8" i="98"/>
  <c r="F9" i="98"/>
  <c r="F10" i="98"/>
  <c r="F11" i="98"/>
  <c r="F12" i="98"/>
  <c r="F13" i="98"/>
  <c r="F14" i="98"/>
  <c r="F15" i="98"/>
  <c r="F16" i="98"/>
  <c r="F17" i="98"/>
  <c r="F18" i="98"/>
  <c r="F19" i="98"/>
  <c r="F20" i="98"/>
  <c r="F21" i="98"/>
  <c r="F22" i="98"/>
  <c r="F23" i="98"/>
  <c r="F24" i="98"/>
  <c r="F25" i="98"/>
  <c r="F26" i="98"/>
  <c r="F27" i="98"/>
  <c r="F28" i="98"/>
  <c r="F29" i="98"/>
  <c r="F30" i="98"/>
  <c r="F31" i="98"/>
  <c r="I7" i="96"/>
  <c r="I11" i="96" s="1"/>
  <c r="K7" i="96"/>
  <c r="K11" i="96" s="1"/>
  <c r="L7" i="96"/>
  <c r="L11" i="96" s="1"/>
  <c r="M7" i="96"/>
  <c r="M11" i="96" s="1"/>
  <c r="H7" i="96"/>
  <c r="H11" i="96" s="1"/>
  <c r="S9" i="96"/>
  <c r="S10" i="96"/>
  <c r="S8" i="96"/>
  <c r="P8" i="96"/>
  <c r="P9" i="96"/>
  <c r="P10" i="96"/>
  <c r="O8" i="96"/>
  <c r="O9" i="96"/>
  <c r="O10" i="96"/>
  <c r="N8" i="96"/>
  <c r="N9" i="96"/>
  <c r="N10" i="96"/>
  <c r="J8" i="96"/>
  <c r="J7" i="96" s="1"/>
  <c r="J11" i="96" s="1"/>
  <c r="J9" i="96"/>
  <c r="J10" i="96"/>
  <c r="E7" i="95"/>
  <c r="E12" i="95" s="1"/>
  <c r="G7" i="95"/>
  <c r="G12" i="95" s="1"/>
  <c r="H7" i="95"/>
  <c r="I7" i="95"/>
  <c r="I12" i="95" s="1"/>
  <c r="D7" i="95"/>
  <c r="D12" i="95" s="1"/>
  <c r="L8" i="95"/>
  <c r="L9" i="95"/>
  <c r="L10" i="95"/>
  <c r="L11" i="95"/>
  <c r="K8" i="95"/>
  <c r="K9" i="95"/>
  <c r="K10" i="95"/>
  <c r="K11" i="95"/>
  <c r="J8" i="95"/>
  <c r="J9" i="95"/>
  <c r="J10" i="95"/>
  <c r="J11" i="95"/>
  <c r="F8" i="95"/>
  <c r="F7" i="95" s="1"/>
  <c r="F12" i="95" s="1"/>
  <c r="F9" i="95"/>
  <c r="F10" i="95"/>
  <c r="F11" i="95"/>
  <c r="E9" i="93"/>
  <c r="G9" i="93"/>
  <c r="H9" i="93"/>
  <c r="I9" i="93"/>
  <c r="D9" i="93"/>
  <c r="E7" i="93"/>
  <c r="G7" i="93"/>
  <c r="H7" i="93"/>
  <c r="I7" i="93"/>
  <c r="D7" i="93"/>
  <c r="L8" i="93"/>
  <c r="L10" i="93"/>
  <c r="L11" i="93"/>
  <c r="L12" i="93"/>
  <c r="L13" i="93"/>
  <c r="L14" i="93"/>
  <c r="L15" i="93"/>
  <c r="L16" i="93"/>
  <c r="L17" i="93"/>
  <c r="L18" i="93"/>
  <c r="K8" i="93"/>
  <c r="K10" i="93"/>
  <c r="K11" i="93"/>
  <c r="K12" i="93"/>
  <c r="K13" i="93"/>
  <c r="K14" i="93"/>
  <c r="K15" i="93"/>
  <c r="K16" i="93"/>
  <c r="K17" i="93"/>
  <c r="K18" i="93"/>
  <c r="J8" i="93"/>
  <c r="J10" i="93"/>
  <c r="J11" i="93"/>
  <c r="J12" i="93"/>
  <c r="J13" i="93"/>
  <c r="J14" i="93"/>
  <c r="J15" i="93"/>
  <c r="J16" i="93"/>
  <c r="J17" i="93"/>
  <c r="J18" i="93"/>
  <c r="F8" i="93"/>
  <c r="F7" i="93" s="1"/>
  <c r="F10" i="93"/>
  <c r="F11" i="93"/>
  <c r="F12" i="93"/>
  <c r="F13" i="93"/>
  <c r="F14" i="93"/>
  <c r="F15" i="93"/>
  <c r="F16" i="93"/>
  <c r="F17" i="93"/>
  <c r="F18" i="93"/>
  <c r="E6" i="94"/>
  <c r="G6" i="94"/>
  <c r="H6" i="94"/>
  <c r="I6" i="94"/>
  <c r="D6" i="94"/>
  <c r="L7" i="94"/>
  <c r="L8" i="94"/>
  <c r="L9" i="94"/>
  <c r="L10" i="94"/>
  <c r="L11" i="94"/>
  <c r="L12" i="94"/>
  <c r="L13" i="94"/>
  <c r="L14" i="94"/>
  <c r="L15" i="94"/>
  <c r="L16" i="94"/>
  <c r="L17" i="94"/>
  <c r="L18" i="94"/>
  <c r="L19" i="94"/>
  <c r="L20" i="94"/>
  <c r="L21" i="94"/>
  <c r="L22" i="94"/>
  <c r="L23" i="94"/>
  <c r="L24" i="94"/>
  <c r="L25" i="94"/>
  <c r="L26" i="94"/>
  <c r="L27" i="94"/>
  <c r="L28" i="94"/>
  <c r="L29" i="94"/>
  <c r="L30" i="94"/>
  <c r="K7" i="94"/>
  <c r="K8" i="94"/>
  <c r="K9" i="94"/>
  <c r="K10" i="94"/>
  <c r="K11" i="94"/>
  <c r="K12" i="94"/>
  <c r="K13" i="94"/>
  <c r="K14" i="94"/>
  <c r="K15" i="94"/>
  <c r="K16" i="94"/>
  <c r="K17" i="94"/>
  <c r="K18" i="94"/>
  <c r="K19" i="94"/>
  <c r="K20" i="94"/>
  <c r="K21" i="94"/>
  <c r="K22" i="94"/>
  <c r="K23" i="94"/>
  <c r="K24" i="94"/>
  <c r="K25" i="94"/>
  <c r="K26" i="94"/>
  <c r="K27" i="94"/>
  <c r="K28" i="94"/>
  <c r="K29" i="94"/>
  <c r="K30" i="94"/>
  <c r="J7" i="94"/>
  <c r="J8" i="94"/>
  <c r="J9" i="94"/>
  <c r="J10" i="94"/>
  <c r="J11" i="94"/>
  <c r="J12" i="94"/>
  <c r="J13" i="94"/>
  <c r="J14" i="94"/>
  <c r="J15" i="94"/>
  <c r="J16" i="94"/>
  <c r="J17" i="94"/>
  <c r="J18" i="94"/>
  <c r="J19" i="94"/>
  <c r="J20" i="94"/>
  <c r="J21" i="94"/>
  <c r="J22" i="94"/>
  <c r="J23" i="94"/>
  <c r="J24" i="94"/>
  <c r="J25" i="94"/>
  <c r="J26" i="94"/>
  <c r="J27" i="94"/>
  <c r="J28" i="94"/>
  <c r="J29" i="94"/>
  <c r="J30" i="94"/>
  <c r="F7" i="94"/>
  <c r="F8" i="94"/>
  <c r="F9" i="94"/>
  <c r="F10" i="94"/>
  <c r="F11" i="94"/>
  <c r="F12" i="94"/>
  <c r="F13" i="94"/>
  <c r="F14" i="94"/>
  <c r="F15" i="94"/>
  <c r="F16" i="94"/>
  <c r="F17" i="94"/>
  <c r="F18" i="94"/>
  <c r="F19" i="94"/>
  <c r="F20" i="94"/>
  <c r="F21" i="94"/>
  <c r="F22" i="94"/>
  <c r="F23" i="94"/>
  <c r="F24" i="94"/>
  <c r="F25" i="94"/>
  <c r="F26" i="94"/>
  <c r="F27" i="94"/>
  <c r="F28" i="94"/>
  <c r="F29" i="94"/>
  <c r="F30" i="94"/>
  <c r="I7" i="92"/>
  <c r="K7" i="92"/>
  <c r="K14" i="92" s="1"/>
  <c r="L7" i="92"/>
  <c r="L14" i="92" s="1"/>
  <c r="M7" i="92"/>
  <c r="H7" i="92"/>
  <c r="H14" i="92" s="1"/>
  <c r="S9" i="92"/>
  <c r="S10" i="92"/>
  <c r="S11" i="92"/>
  <c r="S12" i="92"/>
  <c r="S13" i="92"/>
  <c r="S8" i="92"/>
  <c r="P8" i="92"/>
  <c r="P9" i="92"/>
  <c r="P10" i="92"/>
  <c r="P11" i="92"/>
  <c r="P12" i="92"/>
  <c r="P13" i="92"/>
  <c r="O8" i="92"/>
  <c r="O9" i="92"/>
  <c r="O10" i="92"/>
  <c r="O11" i="92"/>
  <c r="O12" i="92"/>
  <c r="O13" i="92"/>
  <c r="N8" i="92"/>
  <c r="N9" i="92"/>
  <c r="N10" i="92"/>
  <c r="N11" i="92"/>
  <c r="N12" i="92"/>
  <c r="N13" i="92"/>
  <c r="J8" i="92"/>
  <c r="J9" i="92"/>
  <c r="J10" i="92"/>
  <c r="J11" i="92"/>
  <c r="J12" i="92"/>
  <c r="J13" i="92"/>
  <c r="E7" i="91"/>
  <c r="E12" i="91" s="1"/>
  <c r="G7" i="91"/>
  <c r="G12" i="91" s="1"/>
  <c r="H7" i="91"/>
  <c r="I7" i="91"/>
  <c r="I12" i="91" s="1"/>
  <c r="D7" i="91"/>
  <c r="D12" i="91" s="1"/>
  <c r="L8" i="91"/>
  <c r="L9" i="91"/>
  <c r="L10" i="91"/>
  <c r="L11" i="91"/>
  <c r="K8" i="91"/>
  <c r="K9" i="91"/>
  <c r="K10" i="91"/>
  <c r="K11" i="91"/>
  <c r="J8" i="91"/>
  <c r="J9" i="91"/>
  <c r="J10" i="91"/>
  <c r="J11" i="91"/>
  <c r="F8" i="91"/>
  <c r="F9" i="91"/>
  <c r="F10" i="91"/>
  <c r="F11" i="91"/>
  <c r="E9" i="89"/>
  <c r="G9" i="89"/>
  <c r="H9" i="89"/>
  <c r="I9" i="89"/>
  <c r="D9" i="89"/>
  <c r="E7" i="89"/>
  <c r="G7" i="89"/>
  <c r="H7" i="89"/>
  <c r="I7" i="89"/>
  <c r="D7" i="89"/>
  <c r="L8" i="89"/>
  <c r="L10" i="89"/>
  <c r="L11" i="89"/>
  <c r="L12" i="89"/>
  <c r="L13" i="89"/>
  <c r="L14" i="89"/>
  <c r="L15" i="89"/>
  <c r="L16" i="89"/>
  <c r="L17" i="89"/>
  <c r="L18" i="89"/>
  <c r="L19" i="89"/>
  <c r="L20" i="89"/>
  <c r="L21" i="89"/>
  <c r="L22" i="89"/>
  <c r="L23" i="89"/>
  <c r="L24" i="89"/>
  <c r="L25" i="89"/>
  <c r="L26" i="89"/>
  <c r="L27" i="89"/>
  <c r="L28" i="89"/>
  <c r="L29" i="89"/>
  <c r="L30" i="89"/>
  <c r="L31" i="89"/>
  <c r="L32" i="89"/>
  <c r="L33" i="89"/>
  <c r="L34" i="89"/>
  <c r="L35" i="89"/>
  <c r="K8" i="89"/>
  <c r="K10" i="89"/>
  <c r="K11" i="89"/>
  <c r="K12" i="89"/>
  <c r="K13" i="89"/>
  <c r="K14" i="89"/>
  <c r="K15" i="89"/>
  <c r="K16" i="89"/>
  <c r="K17" i="89"/>
  <c r="K18" i="89"/>
  <c r="K19" i="89"/>
  <c r="K20" i="89"/>
  <c r="K21" i="89"/>
  <c r="K22" i="89"/>
  <c r="K23" i="89"/>
  <c r="K24" i="89"/>
  <c r="K25" i="89"/>
  <c r="K26" i="89"/>
  <c r="K27" i="89"/>
  <c r="K28" i="89"/>
  <c r="K29" i="89"/>
  <c r="K30" i="89"/>
  <c r="K31" i="89"/>
  <c r="K32" i="89"/>
  <c r="K33" i="89"/>
  <c r="K34" i="89"/>
  <c r="K35" i="89"/>
  <c r="J8" i="89"/>
  <c r="J10" i="89"/>
  <c r="J11" i="89"/>
  <c r="J12" i="89"/>
  <c r="J13" i="89"/>
  <c r="J14" i="89"/>
  <c r="J15" i="89"/>
  <c r="J16" i="89"/>
  <c r="J17" i="89"/>
  <c r="J18" i="89"/>
  <c r="J19" i="89"/>
  <c r="J20" i="89"/>
  <c r="J21" i="89"/>
  <c r="J22" i="89"/>
  <c r="J23" i="89"/>
  <c r="J24" i="89"/>
  <c r="J25" i="89"/>
  <c r="J26" i="89"/>
  <c r="J27" i="89"/>
  <c r="J28" i="89"/>
  <c r="J29" i="89"/>
  <c r="J30" i="89"/>
  <c r="J31" i="89"/>
  <c r="J32" i="89"/>
  <c r="J33" i="89"/>
  <c r="J34" i="89"/>
  <c r="J35" i="89"/>
  <c r="F8" i="89"/>
  <c r="F7" i="89" s="1"/>
  <c r="F10" i="89"/>
  <c r="F11" i="89"/>
  <c r="F12" i="89"/>
  <c r="F13" i="89"/>
  <c r="F14" i="89"/>
  <c r="F15" i="89"/>
  <c r="F16" i="89"/>
  <c r="F17" i="89"/>
  <c r="F18" i="89"/>
  <c r="F19" i="89"/>
  <c r="F20" i="89"/>
  <c r="F21" i="89"/>
  <c r="F22" i="89"/>
  <c r="F23" i="89"/>
  <c r="F24" i="89"/>
  <c r="F25" i="89"/>
  <c r="F26" i="89"/>
  <c r="F27" i="89"/>
  <c r="F28" i="89"/>
  <c r="F29" i="89"/>
  <c r="F30" i="89"/>
  <c r="F31" i="89"/>
  <c r="F32" i="89"/>
  <c r="F33" i="89"/>
  <c r="F34" i="89"/>
  <c r="F35" i="89"/>
  <c r="E6" i="90"/>
  <c r="G6" i="90"/>
  <c r="H6" i="90"/>
  <c r="I6" i="90"/>
  <c r="D6" i="90"/>
  <c r="L7" i="90"/>
  <c r="L8" i="90"/>
  <c r="L9" i="90"/>
  <c r="L10" i="90"/>
  <c r="L11" i="90"/>
  <c r="L12" i="90"/>
  <c r="L13" i="90"/>
  <c r="L14" i="90"/>
  <c r="L15" i="90"/>
  <c r="L16" i="90"/>
  <c r="L17" i="90"/>
  <c r="L18" i="90"/>
  <c r="L19" i="90"/>
  <c r="L20" i="90"/>
  <c r="L21" i="90"/>
  <c r="L22" i="90"/>
  <c r="L23" i="90"/>
  <c r="L24" i="90"/>
  <c r="L25" i="90"/>
  <c r="L26" i="90"/>
  <c r="L27" i="90"/>
  <c r="L28" i="90"/>
  <c r="L29" i="90"/>
  <c r="L30" i="90"/>
  <c r="L31" i="90"/>
  <c r="K7" i="90"/>
  <c r="K8" i="90"/>
  <c r="K9" i="90"/>
  <c r="K10" i="90"/>
  <c r="K11" i="90"/>
  <c r="K12" i="90"/>
  <c r="K13" i="90"/>
  <c r="K14" i="90"/>
  <c r="K15" i="90"/>
  <c r="K16" i="90"/>
  <c r="K17" i="90"/>
  <c r="K18" i="90"/>
  <c r="K19" i="90"/>
  <c r="K20" i="90"/>
  <c r="K21" i="90"/>
  <c r="K22" i="90"/>
  <c r="K23" i="90"/>
  <c r="K24" i="90"/>
  <c r="K25" i="90"/>
  <c r="K26" i="90"/>
  <c r="K27" i="90"/>
  <c r="K28" i="90"/>
  <c r="K29" i="90"/>
  <c r="K30" i="90"/>
  <c r="K31" i="90"/>
  <c r="J7" i="90"/>
  <c r="J8" i="90"/>
  <c r="J9" i="90"/>
  <c r="J10" i="90"/>
  <c r="J11" i="90"/>
  <c r="J12" i="90"/>
  <c r="J13" i="90"/>
  <c r="J14" i="90"/>
  <c r="J15" i="90"/>
  <c r="J16" i="90"/>
  <c r="J17" i="90"/>
  <c r="J18" i="90"/>
  <c r="J19" i="90"/>
  <c r="J20" i="90"/>
  <c r="J21" i="90"/>
  <c r="J22" i="90"/>
  <c r="J23" i="90"/>
  <c r="J24" i="90"/>
  <c r="J25" i="90"/>
  <c r="J26" i="90"/>
  <c r="J27" i="90"/>
  <c r="J28" i="90"/>
  <c r="J29" i="90"/>
  <c r="J30" i="90"/>
  <c r="J31" i="90"/>
  <c r="F7" i="90"/>
  <c r="F8" i="90"/>
  <c r="F9" i="90"/>
  <c r="F10" i="90"/>
  <c r="F11" i="90"/>
  <c r="F12" i="90"/>
  <c r="F13" i="90"/>
  <c r="F14" i="90"/>
  <c r="F15" i="90"/>
  <c r="F16" i="90"/>
  <c r="F17" i="90"/>
  <c r="F18" i="90"/>
  <c r="F19" i="90"/>
  <c r="F20" i="90"/>
  <c r="F21" i="90"/>
  <c r="F22" i="90"/>
  <c r="F23" i="90"/>
  <c r="F24" i="90"/>
  <c r="F25" i="90"/>
  <c r="F26" i="90"/>
  <c r="F27" i="90"/>
  <c r="F28" i="90"/>
  <c r="F29" i="90"/>
  <c r="F30" i="90"/>
  <c r="F31" i="90"/>
  <c r="I7" i="88"/>
  <c r="I17" i="88" s="1"/>
  <c r="K7" i="88"/>
  <c r="K17" i="88" s="1"/>
  <c r="L7" i="88"/>
  <c r="M7" i="88"/>
  <c r="M17" i="88" s="1"/>
  <c r="H7" i="88"/>
  <c r="H17" i="88" s="1"/>
  <c r="S9" i="88"/>
  <c r="S10" i="88"/>
  <c r="S11" i="88"/>
  <c r="S12" i="88"/>
  <c r="S13" i="88"/>
  <c r="S14" i="88"/>
  <c r="S15" i="88"/>
  <c r="S16" i="88"/>
  <c r="S8" i="88"/>
  <c r="P8" i="88"/>
  <c r="P9" i="88"/>
  <c r="P10" i="88"/>
  <c r="P11" i="88"/>
  <c r="P12" i="88"/>
  <c r="P13" i="88"/>
  <c r="P14" i="88"/>
  <c r="P15" i="88"/>
  <c r="P16" i="88"/>
  <c r="O8" i="88"/>
  <c r="O9" i="88"/>
  <c r="O10" i="88"/>
  <c r="O11" i="88"/>
  <c r="O12" i="88"/>
  <c r="O13" i="88"/>
  <c r="O14" i="88"/>
  <c r="O15" i="88"/>
  <c r="O16" i="88"/>
  <c r="N8" i="88"/>
  <c r="N9" i="88"/>
  <c r="N10" i="88"/>
  <c r="N11" i="88"/>
  <c r="N12" i="88"/>
  <c r="N13" i="88"/>
  <c r="N14" i="88"/>
  <c r="N15" i="88"/>
  <c r="N16" i="88"/>
  <c r="J8" i="88"/>
  <c r="J9" i="88"/>
  <c r="J10" i="88"/>
  <c r="J11" i="88"/>
  <c r="J12" i="88"/>
  <c r="J13" i="88"/>
  <c r="J14" i="88"/>
  <c r="J15" i="88"/>
  <c r="J16" i="88"/>
  <c r="E7" i="87"/>
  <c r="G7" i="87"/>
  <c r="G13" i="87" s="1"/>
  <c r="H7" i="87"/>
  <c r="H13" i="87" s="1"/>
  <c r="I7" i="87"/>
  <c r="I13" i="87" s="1"/>
  <c r="D7" i="87"/>
  <c r="D13" i="87" s="1"/>
  <c r="L8" i="87"/>
  <c r="L9" i="87"/>
  <c r="L10" i="87"/>
  <c r="L11" i="87"/>
  <c r="L12" i="87"/>
  <c r="K8" i="87"/>
  <c r="K9" i="87"/>
  <c r="K10" i="87"/>
  <c r="K11" i="87"/>
  <c r="K12" i="87"/>
  <c r="J8" i="87"/>
  <c r="J9" i="87"/>
  <c r="J10" i="87"/>
  <c r="J11" i="87"/>
  <c r="J12" i="87"/>
  <c r="F8" i="87"/>
  <c r="F9" i="87"/>
  <c r="F10" i="87"/>
  <c r="F11" i="87"/>
  <c r="F12" i="87"/>
  <c r="E9" i="85"/>
  <c r="G9" i="85"/>
  <c r="H9" i="85"/>
  <c r="I9" i="85"/>
  <c r="D9" i="85"/>
  <c r="E7" i="85"/>
  <c r="F7" i="85"/>
  <c r="G7" i="85"/>
  <c r="H7" i="85"/>
  <c r="I7" i="85"/>
  <c r="D7" i="85"/>
  <c r="L8" i="85"/>
  <c r="L10" i="85"/>
  <c r="L11" i="85"/>
  <c r="L12" i="85"/>
  <c r="L13" i="85"/>
  <c r="L14" i="85"/>
  <c r="L15" i="85"/>
  <c r="L16" i="85"/>
  <c r="L17" i="85"/>
  <c r="L18" i="85"/>
  <c r="L19" i="85"/>
  <c r="L20" i="85"/>
  <c r="L21" i="85"/>
  <c r="L22" i="85"/>
  <c r="L23" i="85"/>
  <c r="L24" i="85"/>
  <c r="L25" i="85"/>
  <c r="L26" i="85"/>
  <c r="L27" i="85"/>
  <c r="L28" i="85"/>
  <c r="L29" i="85"/>
  <c r="L30" i="85"/>
  <c r="L31" i="85"/>
  <c r="L32" i="85"/>
  <c r="L33" i="85"/>
  <c r="L34" i="85"/>
  <c r="L35" i="85"/>
  <c r="K8" i="85"/>
  <c r="K10" i="85"/>
  <c r="K11" i="85"/>
  <c r="K12" i="85"/>
  <c r="K13" i="85"/>
  <c r="K14" i="85"/>
  <c r="K15" i="85"/>
  <c r="K16" i="85"/>
  <c r="K17" i="85"/>
  <c r="K18" i="85"/>
  <c r="K19" i="85"/>
  <c r="K20" i="85"/>
  <c r="K21" i="85"/>
  <c r="K22" i="85"/>
  <c r="K23" i="85"/>
  <c r="K24" i="85"/>
  <c r="K25" i="85"/>
  <c r="K26" i="85"/>
  <c r="K27" i="85"/>
  <c r="K28" i="85"/>
  <c r="K29" i="85"/>
  <c r="K30" i="85"/>
  <c r="K31" i="85"/>
  <c r="K32" i="85"/>
  <c r="K33" i="85"/>
  <c r="K34" i="85"/>
  <c r="K35" i="85"/>
  <c r="J8" i="85"/>
  <c r="J10" i="85"/>
  <c r="J11" i="85"/>
  <c r="J12" i="85"/>
  <c r="J13" i="85"/>
  <c r="J14" i="85"/>
  <c r="J15" i="85"/>
  <c r="J16" i="85"/>
  <c r="J17" i="85"/>
  <c r="J18" i="85"/>
  <c r="J19" i="85"/>
  <c r="J20" i="85"/>
  <c r="J21" i="85"/>
  <c r="J22" i="85"/>
  <c r="J23" i="85"/>
  <c r="J24" i="85"/>
  <c r="J25" i="85"/>
  <c r="J26" i="85"/>
  <c r="J27" i="85"/>
  <c r="J28" i="85"/>
  <c r="J29" i="85"/>
  <c r="J30" i="85"/>
  <c r="J31" i="85"/>
  <c r="J32" i="85"/>
  <c r="J33" i="85"/>
  <c r="J34" i="85"/>
  <c r="J35" i="85"/>
  <c r="F8" i="85"/>
  <c r="F10" i="85"/>
  <c r="F11" i="85"/>
  <c r="F12" i="85"/>
  <c r="F13" i="85"/>
  <c r="F14" i="85"/>
  <c r="F15" i="85"/>
  <c r="F16" i="85"/>
  <c r="F17" i="85"/>
  <c r="F18" i="85"/>
  <c r="F19" i="85"/>
  <c r="F20" i="85"/>
  <c r="F21" i="85"/>
  <c r="F22" i="85"/>
  <c r="F23" i="85"/>
  <c r="F24" i="85"/>
  <c r="F25" i="85"/>
  <c r="F26" i="85"/>
  <c r="F27" i="85"/>
  <c r="F28" i="85"/>
  <c r="F29" i="85"/>
  <c r="F30" i="85"/>
  <c r="F31" i="85"/>
  <c r="F32" i="85"/>
  <c r="F33" i="85"/>
  <c r="F34" i="85"/>
  <c r="F35" i="85"/>
  <c r="E6" i="86"/>
  <c r="G6" i="86"/>
  <c r="H6" i="86"/>
  <c r="I6" i="86"/>
  <c r="D6" i="86"/>
  <c r="L7" i="86"/>
  <c r="L8" i="86"/>
  <c r="L9" i="86"/>
  <c r="L10" i="86"/>
  <c r="L11" i="86"/>
  <c r="L12" i="86"/>
  <c r="L13" i="86"/>
  <c r="L14" i="86"/>
  <c r="L15" i="86"/>
  <c r="L16" i="86"/>
  <c r="L17" i="86"/>
  <c r="L18" i="86"/>
  <c r="L19" i="86"/>
  <c r="L20" i="86"/>
  <c r="L21" i="86"/>
  <c r="L22" i="86"/>
  <c r="L23" i="86"/>
  <c r="L24" i="86"/>
  <c r="L25" i="86"/>
  <c r="L26" i="86"/>
  <c r="L27" i="86"/>
  <c r="L28" i="86"/>
  <c r="L29" i="86"/>
  <c r="L30" i="86"/>
  <c r="L31" i="86"/>
  <c r="K7" i="86"/>
  <c r="K8" i="86"/>
  <c r="K9" i="86"/>
  <c r="K10" i="86"/>
  <c r="K11" i="86"/>
  <c r="K12" i="86"/>
  <c r="K13" i="86"/>
  <c r="K14" i="86"/>
  <c r="K15" i="86"/>
  <c r="K16" i="86"/>
  <c r="K17" i="86"/>
  <c r="K18" i="86"/>
  <c r="K19" i="86"/>
  <c r="K20" i="86"/>
  <c r="K21" i="86"/>
  <c r="K22" i="86"/>
  <c r="K23" i="86"/>
  <c r="K24" i="86"/>
  <c r="K25" i="86"/>
  <c r="K26" i="86"/>
  <c r="K27" i="86"/>
  <c r="K28" i="86"/>
  <c r="K29" i="86"/>
  <c r="K30" i="86"/>
  <c r="K31" i="86"/>
  <c r="J7" i="86"/>
  <c r="J8" i="86"/>
  <c r="J9" i="86"/>
  <c r="J10" i="86"/>
  <c r="J11" i="86"/>
  <c r="J12" i="86"/>
  <c r="J13" i="86"/>
  <c r="J14" i="86"/>
  <c r="J15" i="86"/>
  <c r="J16" i="86"/>
  <c r="J17" i="86"/>
  <c r="J18" i="86"/>
  <c r="J19" i="86"/>
  <c r="J20" i="86"/>
  <c r="J21" i="86"/>
  <c r="J22" i="86"/>
  <c r="J23" i="86"/>
  <c r="J24" i="86"/>
  <c r="J25" i="86"/>
  <c r="J26" i="86"/>
  <c r="J27" i="86"/>
  <c r="J28" i="86"/>
  <c r="J29" i="86"/>
  <c r="J30" i="86"/>
  <c r="J31" i="86"/>
  <c r="F7" i="86"/>
  <c r="F8" i="86"/>
  <c r="F9" i="86"/>
  <c r="F10" i="86"/>
  <c r="F11" i="86"/>
  <c r="F12" i="86"/>
  <c r="F13" i="86"/>
  <c r="F14" i="86"/>
  <c r="F15" i="86"/>
  <c r="F16" i="86"/>
  <c r="F17" i="86"/>
  <c r="F18" i="86"/>
  <c r="F19" i="86"/>
  <c r="F20" i="86"/>
  <c r="F21" i="86"/>
  <c r="F22" i="86"/>
  <c r="F23" i="86"/>
  <c r="F24" i="86"/>
  <c r="F25" i="86"/>
  <c r="F26" i="86"/>
  <c r="F27" i="86"/>
  <c r="F28" i="86"/>
  <c r="F29" i="86"/>
  <c r="F30" i="86"/>
  <c r="F31" i="86"/>
  <c r="I7" i="84"/>
  <c r="I15" i="84" s="1"/>
  <c r="K7" i="84"/>
  <c r="K15" i="84" s="1"/>
  <c r="L7" i="84"/>
  <c r="M7" i="84"/>
  <c r="M15" i="84" s="1"/>
  <c r="H7" i="84"/>
  <c r="H15" i="84" s="1"/>
  <c r="S9" i="84"/>
  <c r="S10" i="84"/>
  <c r="S11" i="84"/>
  <c r="S12" i="84"/>
  <c r="S13" i="84"/>
  <c r="S14" i="84"/>
  <c r="S8" i="84"/>
  <c r="P8" i="84"/>
  <c r="P9" i="84"/>
  <c r="P10" i="84"/>
  <c r="P11" i="84"/>
  <c r="P12" i="84"/>
  <c r="P13" i="84"/>
  <c r="P14" i="84"/>
  <c r="O8" i="84"/>
  <c r="O9" i="84"/>
  <c r="O10" i="84"/>
  <c r="O11" i="84"/>
  <c r="O12" i="84"/>
  <c r="O13" i="84"/>
  <c r="O14" i="84"/>
  <c r="N8" i="84"/>
  <c r="N9" i="84"/>
  <c r="N10" i="84"/>
  <c r="N11" i="84"/>
  <c r="N12" i="84"/>
  <c r="N13" i="84"/>
  <c r="N14" i="84"/>
  <c r="J8" i="84"/>
  <c r="J9" i="84"/>
  <c r="J10" i="84"/>
  <c r="J11" i="84"/>
  <c r="J12" i="84"/>
  <c r="J13" i="84"/>
  <c r="J14" i="84"/>
  <c r="E7" i="83"/>
  <c r="E12" i="83" s="1"/>
  <c r="G7" i="83"/>
  <c r="G12" i="83" s="1"/>
  <c r="H7" i="83"/>
  <c r="I7" i="83"/>
  <c r="I12" i="83" s="1"/>
  <c r="D7" i="83"/>
  <c r="D12" i="83" s="1"/>
  <c r="L8" i="83"/>
  <c r="L9" i="83"/>
  <c r="L10" i="83"/>
  <c r="L11" i="83"/>
  <c r="K8" i="83"/>
  <c r="K9" i="83"/>
  <c r="K10" i="83"/>
  <c r="K11" i="83"/>
  <c r="J8" i="83"/>
  <c r="J9" i="83"/>
  <c r="J10" i="83"/>
  <c r="J11" i="83"/>
  <c r="F8" i="83"/>
  <c r="F9" i="83"/>
  <c r="F10" i="83"/>
  <c r="F11" i="83"/>
  <c r="E9" i="81"/>
  <c r="G9" i="81"/>
  <c r="H9" i="81"/>
  <c r="I9" i="81"/>
  <c r="D9" i="81"/>
  <c r="E7" i="81"/>
  <c r="G7" i="81"/>
  <c r="H7" i="81"/>
  <c r="I7" i="81"/>
  <c r="D7" i="81"/>
  <c r="L8" i="81"/>
  <c r="L10" i="81"/>
  <c r="L11" i="81"/>
  <c r="L12" i="81"/>
  <c r="L13" i="81"/>
  <c r="L14" i="81"/>
  <c r="L15" i="81"/>
  <c r="L16" i="81"/>
  <c r="L17" i="81"/>
  <c r="L18" i="81"/>
  <c r="L19" i="81"/>
  <c r="L20" i="81"/>
  <c r="L21" i="81"/>
  <c r="L22" i="81"/>
  <c r="L23" i="81"/>
  <c r="L24" i="81"/>
  <c r="L25" i="81"/>
  <c r="L26" i="81"/>
  <c r="L27" i="81"/>
  <c r="L28" i="81"/>
  <c r="L29" i="81"/>
  <c r="L30" i="81"/>
  <c r="L31" i="81"/>
  <c r="L32" i="81"/>
  <c r="L33" i="81"/>
  <c r="L34" i="81"/>
  <c r="L35" i="81"/>
  <c r="K8" i="81"/>
  <c r="K10" i="81"/>
  <c r="K11" i="81"/>
  <c r="K12" i="81"/>
  <c r="K13" i="81"/>
  <c r="K14" i="81"/>
  <c r="K15" i="81"/>
  <c r="K16" i="81"/>
  <c r="K17" i="81"/>
  <c r="K18" i="81"/>
  <c r="K19" i="81"/>
  <c r="K20" i="81"/>
  <c r="K21" i="81"/>
  <c r="K22" i="81"/>
  <c r="K23" i="81"/>
  <c r="K24" i="81"/>
  <c r="K25" i="81"/>
  <c r="K26" i="81"/>
  <c r="K27" i="81"/>
  <c r="K28" i="81"/>
  <c r="K29" i="81"/>
  <c r="K30" i="81"/>
  <c r="K31" i="81"/>
  <c r="K32" i="81"/>
  <c r="K33" i="81"/>
  <c r="K34" i="81"/>
  <c r="K35" i="81"/>
  <c r="J8" i="81"/>
  <c r="J10" i="81"/>
  <c r="J11" i="81"/>
  <c r="J12" i="81"/>
  <c r="J13" i="81"/>
  <c r="J14" i="81"/>
  <c r="J15" i="81"/>
  <c r="J16" i="81"/>
  <c r="J17" i="81"/>
  <c r="J18" i="81"/>
  <c r="J19" i="81"/>
  <c r="J20" i="81"/>
  <c r="J21" i="81"/>
  <c r="J22" i="81"/>
  <c r="J23" i="81"/>
  <c r="J24" i="81"/>
  <c r="J25" i="81"/>
  <c r="J26" i="81"/>
  <c r="J27" i="81"/>
  <c r="J28" i="81"/>
  <c r="J29" i="81"/>
  <c r="J30" i="81"/>
  <c r="J31" i="81"/>
  <c r="J32" i="81"/>
  <c r="J33" i="81"/>
  <c r="J34" i="81"/>
  <c r="J35" i="81"/>
  <c r="F8" i="81"/>
  <c r="F7" i="81" s="1"/>
  <c r="F10" i="81"/>
  <c r="F11" i="81"/>
  <c r="F12" i="81"/>
  <c r="F13" i="81"/>
  <c r="F14" i="81"/>
  <c r="F15" i="81"/>
  <c r="F16" i="81"/>
  <c r="F17" i="81"/>
  <c r="F18" i="81"/>
  <c r="F19" i="81"/>
  <c r="F20" i="81"/>
  <c r="F21" i="81"/>
  <c r="F22" i="81"/>
  <c r="F23" i="81"/>
  <c r="F24" i="81"/>
  <c r="F25" i="81"/>
  <c r="F26" i="81"/>
  <c r="F27" i="81"/>
  <c r="F28" i="81"/>
  <c r="F29" i="81"/>
  <c r="F30" i="81"/>
  <c r="F31" i="81"/>
  <c r="F32" i="81"/>
  <c r="F33" i="81"/>
  <c r="F34" i="81"/>
  <c r="F35" i="81"/>
  <c r="E6" i="82"/>
  <c r="G6" i="82"/>
  <c r="H6" i="82"/>
  <c r="I6" i="82"/>
  <c r="D6" i="82"/>
  <c r="L7" i="82"/>
  <c r="L8" i="82"/>
  <c r="L9" i="82"/>
  <c r="L10" i="82"/>
  <c r="L11" i="82"/>
  <c r="L12" i="82"/>
  <c r="L13" i="82"/>
  <c r="L14" i="82"/>
  <c r="L15" i="82"/>
  <c r="L16" i="82"/>
  <c r="L17" i="82"/>
  <c r="L18" i="82"/>
  <c r="L19" i="82"/>
  <c r="L20" i="82"/>
  <c r="L21" i="82"/>
  <c r="L22" i="82"/>
  <c r="L23" i="82"/>
  <c r="L24" i="82"/>
  <c r="L25" i="82"/>
  <c r="L26" i="82"/>
  <c r="L27" i="82"/>
  <c r="L28" i="82"/>
  <c r="L29" i="82"/>
  <c r="L30" i="82"/>
  <c r="L31" i="82"/>
  <c r="K7" i="82"/>
  <c r="K8" i="82"/>
  <c r="K9" i="82"/>
  <c r="K10" i="82"/>
  <c r="K11" i="82"/>
  <c r="K12" i="82"/>
  <c r="K13" i="82"/>
  <c r="K14" i="82"/>
  <c r="K15" i="82"/>
  <c r="K16" i="82"/>
  <c r="K17" i="82"/>
  <c r="K18" i="82"/>
  <c r="K19" i="82"/>
  <c r="K20" i="82"/>
  <c r="K21" i="82"/>
  <c r="K22" i="82"/>
  <c r="K23" i="82"/>
  <c r="K24" i="82"/>
  <c r="K25" i="82"/>
  <c r="K26" i="82"/>
  <c r="K27" i="82"/>
  <c r="K28" i="82"/>
  <c r="K29" i="82"/>
  <c r="K30" i="82"/>
  <c r="K31" i="82"/>
  <c r="J7" i="82"/>
  <c r="J8" i="82"/>
  <c r="J9" i="82"/>
  <c r="J10" i="82"/>
  <c r="J11" i="82"/>
  <c r="J12" i="82"/>
  <c r="J13" i="82"/>
  <c r="J14" i="82"/>
  <c r="J15" i="82"/>
  <c r="J16" i="82"/>
  <c r="J17" i="82"/>
  <c r="J18" i="82"/>
  <c r="J19" i="82"/>
  <c r="J20" i="82"/>
  <c r="J21" i="82"/>
  <c r="J22" i="82"/>
  <c r="J23" i="82"/>
  <c r="J24" i="82"/>
  <c r="J25" i="82"/>
  <c r="J26" i="82"/>
  <c r="J27" i="82"/>
  <c r="J28" i="82"/>
  <c r="J29" i="82"/>
  <c r="J30" i="82"/>
  <c r="J31" i="82"/>
  <c r="F7" i="82"/>
  <c r="F8" i="82"/>
  <c r="F9" i="82"/>
  <c r="F10" i="82"/>
  <c r="F11" i="82"/>
  <c r="F12" i="82"/>
  <c r="F13" i="82"/>
  <c r="F14" i="82"/>
  <c r="F15" i="82"/>
  <c r="F16" i="82"/>
  <c r="F17" i="82"/>
  <c r="F18" i="82"/>
  <c r="F19" i="82"/>
  <c r="F20" i="82"/>
  <c r="F21" i="82"/>
  <c r="F22" i="82"/>
  <c r="F23" i="82"/>
  <c r="F24" i="82"/>
  <c r="F25" i="82"/>
  <c r="F26" i="82"/>
  <c r="F27" i="82"/>
  <c r="F28" i="82"/>
  <c r="F29" i="82"/>
  <c r="F30" i="82"/>
  <c r="F31" i="82"/>
  <c r="I7" i="80"/>
  <c r="I12" i="80" s="1"/>
  <c r="K7" i="80"/>
  <c r="K12" i="80" s="1"/>
  <c r="L7" i="80"/>
  <c r="L12" i="80" s="1"/>
  <c r="M7" i="80"/>
  <c r="M12" i="80" s="1"/>
  <c r="H7" i="80"/>
  <c r="H12" i="80" s="1"/>
  <c r="S9" i="80"/>
  <c r="S10" i="80"/>
  <c r="S11" i="80"/>
  <c r="S8" i="80"/>
  <c r="P8" i="80"/>
  <c r="P9" i="80"/>
  <c r="P10" i="80"/>
  <c r="P11" i="80"/>
  <c r="O8" i="80"/>
  <c r="O9" i="80"/>
  <c r="O10" i="80"/>
  <c r="O11" i="80"/>
  <c r="N8" i="80"/>
  <c r="N9" i="80"/>
  <c r="N10" i="80"/>
  <c r="N11" i="80"/>
  <c r="J8" i="80"/>
  <c r="J7" i="80" s="1"/>
  <c r="J12" i="80" s="1"/>
  <c r="J9" i="80"/>
  <c r="J10" i="80"/>
  <c r="J11" i="80"/>
  <c r="E7" i="79"/>
  <c r="E10" i="79" s="1"/>
  <c r="G7" i="79"/>
  <c r="G10" i="79" s="1"/>
  <c r="H7" i="79"/>
  <c r="H10" i="79" s="1"/>
  <c r="I7" i="79"/>
  <c r="I10" i="79" s="1"/>
  <c r="D7" i="79"/>
  <c r="D10" i="79" s="1"/>
  <c r="L8" i="79"/>
  <c r="L9" i="79"/>
  <c r="K8" i="79"/>
  <c r="K9" i="79"/>
  <c r="J8" i="79"/>
  <c r="J9" i="79"/>
  <c r="F8" i="79"/>
  <c r="F9" i="79"/>
  <c r="E10" i="77"/>
  <c r="G10" i="77"/>
  <c r="H10" i="77"/>
  <c r="I10" i="77"/>
  <c r="D10" i="77"/>
  <c r="E7" i="77"/>
  <c r="G7" i="77"/>
  <c r="H7" i="77"/>
  <c r="I7" i="77"/>
  <c r="D7" i="77"/>
  <c r="L8" i="77"/>
  <c r="L9" i="77"/>
  <c r="L11" i="77"/>
  <c r="L12" i="77"/>
  <c r="L13" i="77"/>
  <c r="L14" i="77"/>
  <c r="L15" i="77"/>
  <c r="L16" i="77"/>
  <c r="L17" i="77"/>
  <c r="L18" i="77"/>
  <c r="L19" i="77"/>
  <c r="L20" i="77"/>
  <c r="L21" i="77"/>
  <c r="L22" i="77"/>
  <c r="K8" i="77"/>
  <c r="K9" i="77"/>
  <c r="K11" i="77"/>
  <c r="K12" i="77"/>
  <c r="K13" i="77"/>
  <c r="K14" i="77"/>
  <c r="K15" i="77"/>
  <c r="K16" i="77"/>
  <c r="K17" i="77"/>
  <c r="K18" i="77"/>
  <c r="K19" i="77"/>
  <c r="K20" i="77"/>
  <c r="K21" i="77"/>
  <c r="K22" i="77"/>
  <c r="J8" i="77"/>
  <c r="J9" i="77"/>
  <c r="J11" i="77"/>
  <c r="J12" i="77"/>
  <c r="J13" i="77"/>
  <c r="J14" i="77"/>
  <c r="J15" i="77"/>
  <c r="J16" i="77"/>
  <c r="J17" i="77"/>
  <c r="J18" i="77"/>
  <c r="J19" i="77"/>
  <c r="J20" i="77"/>
  <c r="J21" i="77"/>
  <c r="J22" i="77"/>
  <c r="F8" i="77"/>
  <c r="F7" i="77" s="1"/>
  <c r="F9" i="77"/>
  <c r="F11" i="77"/>
  <c r="F12" i="77"/>
  <c r="F13" i="77"/>
  <c r="F14" i="77"/>
  <c r="F15" i="77"/>
  <c r="F16" i="77"/>
  <c r="F17" i="77"/>
  <c r="F18" i="77"/>
  <c r="F19" i="77"/>
  <c r="F20" i="77"/>
  <c r="F21" i="77"/>
  <c r="F22" i="77"/>
  <c r="E6" i="78"/>
  <c r="G6" i="78"/>
  <c r="H6" i="78"/>
  <c r="I6" i="78"/>
  <c r="D6" i="78"/>
  <c r="L7" i="78"/>
  <c r="L8" i="78"/>
  <c r="L9" i="78"/>
  <c r="L10" i="78"/>
  <c r="L11" i="78"/>
  <c r="L12" i="78"/>
  <c r="L13" i="78"/>
  <c r="L14" i="78"/>
  <c r="L15" i="78"/>
  <c r="L16" i="78"/>
  <c r="L17" i="78"/>
  <c r="L18" i="78"/>
  <c r="L19" i="78"/>
  <c r="L20" i="78"/>
  <c r="L21" i="78"/>
  <c r="L22" i="78"/>
  <c r="L23" i="78"/>
  <c r="L24" i="78"/>
  <c r="L25" i="78"/>
  <c r="L26" i="78"/>
  <c r="L27" i="78"/>
  <c r="L28" i="78"/>
  <c r="L29" i="78"/>
  <c r="L30" i="78"/>
  <c r="K7" i="78"/>
  <c r="K8" i="78"/>
  <c r="K9" i="78"/>
  <c r="K10" i="78"/>
  <c r="K11" i="78"/>
  <c r="K12" i="78"/>
  <c r="K13" i="78"/>
  <c r="K14" i="78"/>
  <c r="K15" i="78"/>
  <c r="K16" i="78"/>
  <c r="K17" i="78"/>
  <c r="K18" i="78"/>
  <c r="K19" i="78"/>
  <c r="K20" i="78"/>
  <c r="K21" i="78"/>
  <c r="K22" i="78"/>
  <c r="K23" i="78"/>
  <c r="K24" i="78"/>
  <c r="K25" i="78"/>
  <c r="K26" i="78"/>
  <c r="K27" i="78"/>
  <c r="K28" i="78"/>
  <c r="K29" i="78"/>
  <c r="K30" i="78"/>
  <c r="J7" i="78"/>
  <c r="J8" i="78"/>
  <c r="J9" i="78"/>
  <c r="J10" i="78"/>
  <c r="J11" i="78"/>
  <c r="J12" i="78"/>
  <c r="J13" i="78"/>
  <c r="J14" i="78"/>
  <c r="J15" i="78"/>
  <c r="J16" i="78"/>
  <c r="J17" i="78"/>
  <c r="J18" i="78"/>
  <c r="J19" i="78"/>
  <c r="J20" i="78"/>
  <c r="J21" i="78"/>
  <c r="J22" i="78"/>
  <c r="J23" i="78"/>
  <c r="J24" i="78"/>
  <c r="J25" i="78"/>
  <c r="J26" i="78"/>
  <c r="J27" i="78"/>
  <c r="J28" i="78"/>
  <c r="J29" i="78"/>
  <c r="J30" i="78"/>
  <c r="F7" i="78"/>
  <c r="F8" i="78"/>
  <c r="F9" i="78"/>
  <c r="F10" i="78"/>
  <c r="F11" i="78"/>
  <c r="F12" i="78"/>
  <c r="F13" i="78"/>
  <c r="F14" i="78"/>
  <c r="F15" i="78"/>
  <c r="F16" i="78"/>
  <c r="F17" i="78"/>
  <c r="F18" i="78"/>
  <c r="F19" i="78"/>
  <c r="F20" i="78"/>
  <c r="F21" i="78"/>
  <c r="F22" i="78"/>
  <c r="F23" i="78"/>
  <c r="F24" i="78"/>
  <c r="F25" i="78"/>
  <c r="F26" i="78"/>
  <c r="F27" i="78"/>
  <c r="F28" i="78"/>
  <c r="F29" i="78"/>
  <c r="F30" i="78"/>
  <c r="I7" i="76"/>
  <c r="K7" i="76"/>
  <c r="K15" i="76" s="1"/>
  <c r="L7" i="76"/>
  <c r="L15" i="76" s="1"/>
  <c r="M7" i="76"/>
  <c r="M15" i="76" s="1"/>
  <c r="H7" i="76"/>
  <c r="H15" i="76" s="1"/>
  <c r="S9" i="76"/>
  <c r="S10" i="76"/>
  <c r="S11" i="76"/>
  <c r="S12" i="76"/>
  <c r="S13" i="76"/>
  <c r="S14" i="76"/>
  <c r="S8" i="76"/>
  <c r="P8" i="76"/>
  <c r="P9" i="76"/>
  <c r="P10" i="76"/>
  <c r="P11" i="76"/>
  <c r="P12" i="76"/>
  <c r="P13" i="76"/>
  <c r="P14" i="76"/>
  <c r="O8" i="76"/>
  <c r="O9" i="76"/>
  <c r="O10" i="76"/>
  <c r="O11" i="76"/>
  <c r="O12" i="76"/>
  <c r="O13" i="76"/>
  <c r="O14" i="76"/>
  <c r="N8" i="76"/>
  <c r="N9" i="76"/>
  <c r="N10" i="76"/>
  <c r="N11" i="76"/>
  <c r="N12" i="76"/>
  <c r="N13" i="76"/>
  <c r="N14" i="76"/>
  <c r="J8" i="76"/>
  <c r="J9" i="76"/>
  <c r="J10" i="76"/>
  <c r="J11" i="76"/>
  <c r="J12" i="76"/>
  <c r="J13" i="76"/>
  <c r="J14" i="76"/>
  <c r="E7" i="75"/>
  <c r="E10" i="75" s="1"/>
  <c r="G7" i="75"/>
  <c r="H7" i="75"/>
  <c r="H10" i="75" s="1"/>
  <c r="I7" i="75"/>
  <c r="I10" i="75" s="1"/>
  <c r="D7" i="75"/>
  <c r="D10" i="75" s="1"/>
  <c r="L8" i="75"/>
  <c r="L9" i="75"/>
  <c r="K8" i="75"/>
  <c r="K9" i="75"/>
  <c r="J8" i="75"/>
  <c r="J9" i="75"/>
  <c r="F8" i="75"/>
  <c r="F9" i="75"/>
  <c r="E9" i="73"/>
  <c r="G9" i="73"/>
  <c r="H9" i="73"/>
  <c r="I9" i="73"/>
  <c r="D9" i="73"/>
  <c r="E7" i="73"/>
  <c r="G7" i="73"/>
  <c r="H7" i="73"/>
  <c r="I7" i="73"/>
  <c r="D7" i="73"/>
  <c r="L8" i="73"/>
  <c r="L10" i="73"/>
  <c r="L11" i="73"/>
  <c r="L12" i="73"/>
  <c r="K8" i="73"/>
  <c r="K10" i="73"/>
  <c r="K11" i="73"/>
  <c r="K12" i="73"/>
  <c r="J8" i="73"/>
  <c r="J10" i="73"/>
  <c r="J11" i="73"/>
  <c r="J12" i="73"/>
  <c r="F8" i="73"/>
  <c r="F7" i="73" s="1"/>
  <c r="F10" i="73"/>
  <c r="F9" i="73" s="1"/>
  <c r="F11" i="73"/>
  <c r="F12" i="73"/>
  <c r="E6" i="74"/>
  <c r="G6" i="74"/>
  <c r="H6" i="74"/>
  <c r="I6" i="74"/>
  <c r="D6" i="74"/>
  <c r="L7" i="74"/>
  <c r="L8" i="74"/>
  <c r="L9" i="74"/>
  <c r="L10" i="74"/>
  <c r="L11" i="74"/>
  <c r="L12" i="74"/>
  <c r="L13" i="74"/>
  <c r="L14" i="74"/>
  <c r="L15" i="74"/>
  <c r="L16" i="74"/>
  <c r="L17" i="74"/>
  <c r="L18" i="74"/>
  <c r="L19" i="74"/>
  <c r="L20" i="74"/>
  <c r="L21" i="74"/>
  <c r="L22" i="74"/>
  <c r="L23" i="74"/>
  <c r="L24" i="74"/>
  <c r="L25" i="74"/>
  <c r="L26" i="74"/>
  <c r="L27" i="74"/>
  <c r="L28" i="74"/>
  <c r="L29" i="74"/>
  <c r="L30" i="74"/>
  <c r="L31" i="74"/>
  <c r="K7" i="74"/>
  <c r="K8" i="74"/>
  <c r="K9" i="74"/>
  <c r="K10" i="74"/>
  <c r="K11" i="74"/>
  <c r="K12" i="74"/>
  <c r="K13" i="74"/>
  <c r="K14" i="74"/>
  <c r="K15" i="74"/>
  <c r="K16" i="74"/>
  <c r="K17" i="74"/>
  <c r="K18" i="74"/>
  <c r="K19" i="74"/>
  <c r="K20" i="74"/>
  <c r="K21" i="74"/>
  <c r="K22" i="74"/>
  <c r="K23" i="74"/>
  <c r="K24" i="74"/>
  <c r="K25" i="74"/>
  <c r="K26" i="74"/>
  <c r="K27" i="74"/>
  <c r="K28" i="74"/>
  <c r="K29" i="74"/>
  <c r="K30" i="74"/>
  <c r="K31" i="74"/>
  <c r="J7" i="74"/>
  <c r="J8" i="74"/>
  <c r="J9" i="74"/>
  <c r="J10" i="74"/>
  <c r="J11" i="74"/>
  <c r="J12" i="74"/>
  <c r="J13" i="74"/>
  <c r="J14" i="74"/>
  <c r="J15" i="74"/>
  <c r="J16" i="74"/>
  <c r="J17" i="74"/>
  <c r="J18" i="74"/>
  <c r="J19" i="74"/>
  <c r="J20" i="74"/>
  <c r="J21" i="74"/>
  <c r="J22" i="74"/>
  <c r="J23" i="74"/>
  <c r="J24" i="74"/>
  <c r="J25" i="74"/>
  <c r="J26" i="74"/>
  <c r="J27" i="74"/>
  <c r="J28" i="74"/>
  <c r="J29" i="74"/>
  <c r="J30" i="74"/>
  <c r="J31" i="74"/>
  <c r="F7" i="74"/>
  <c r="F8" i="74"/>
  <c r="F9" i="74"/>
  <c r="F10" i="74"/>
  <c r="F11" i="74"/>
  <c r="F12" i="74"/>
  <c r="F13" i="74"/>
  <c r="F14" i="74"/>
  <c r="F15" i="74"/>
  <c r="F16" i="74"/>
  <c r="F17" i="74"/>
  <c r="F18" i="74"/>
  <c r="F19" i="74"/>
  <c r="F20" i="74"/>
  <c r="F21" i="74"/>
  <c r="F22" i="74"/>
  <c r="F23" i="74"/>
  <c r="F24" i="74"/>
  <c r="F25" i="74"/>
  <c r="F26" i="74"/>
  <c r="F27" i="74"/>
  <c r="F28" i="74"/>
  <c r="F29" i="74"/>
  <c r="F30" i="74"/>
  <c r="F31" i="74"/>
  <c r="I7" i="72"/>
  <c r="I15" i="72" s="1"/>
  <c r="K7" i="72"/>
  <c r="K15" i="72" s="1"/>
  <c r="L7" i="72"/>
  <c r="M7" i="72"/>
  <c r="M15" i="72" s="1"/>
  <c r="H7" i="72"/>
  <c r="H15" i="72" s="1"/>
  <c r="S9" i="72"/>
  <c r="S10" i="72"/>
  <c r="S11" i="72"/>
  <c r="S12" i="72"/>
  <c r="S13" i="72"/>
  <c r="S14" i="72"/>
  <c r="S8" i="72"/>
  <c r="P8" i="72"/>
  <c r="P9" i="72"/>
  <c r="P10" i="72"/>
  <c r="P11" i="72"/>
  <c r="P12" i="72"/>
  <c r="P13" i="72"/>
  <c r="P14" i="72"/>
  <c r="O8" i="72"/>
  <c r="O9" i="72"/>
  <c r="O10" i="72"/>
  <c r="O11" i="72"/>
  <c r="O12" i="72"/>
  <c r="O13" i="72"/>
  <c r="O14" i="72"/>
  <c r="N8" i="72"/>
  <c r="N9" i="72"/>
  <c r="N10" i="72"/>
  <c r="N11" i="72"/>
  <c r="N12" i="72"/>
  <c r="N13" i="72"/>
  <c r="N14" i="72"/>
  <c r="J8" i="72"/>
  <c r="J9" i="72"/>
  <c r="J10" i="72"/>
  <c r="J11" i="72"/>
  <c r="J12" i="72"/>
  <c r="J13" i="72"/>
  <c r="J14" i="72"/>
  <c r="E7" i="71"/>
  <c r="G7" i="71"/>
  <c r="G11" i="71" s="1"/>
  <c r="H7" i="71"/>
  <c r="H11" i="71" s="1"/>
  <c r="I7" i="71"/>
  <c r="I11" i="71" s="1"/>
  <c r="D7" i="71"/>
  <c r="D11" i="71" s="1"/>
  <c r="L8" i="71"/>
  <c r="L9" i="71"/>
  <c r="L10" i="71"/>
  <c r="K8" i="71"/>
  <c r="K9" i="71"/>
  <c r="K10" i="71"/>
  <c r="J8" i="71"/>
  <c r="J9" i="71"/>
  <c r="J10" i="71"/>
  <c r="F8" i="71"/>
  <c r="F9" i="71"/>
  <c r="F10" i="71"/>
  <c r="E7" i="69"/>
  <c r="G7" i="69"/>
  <c r="H7" i="69"/>
  <c r="I7" i="69"/>
  <c r="D7" i="69"/>
  <c r="L8" i="69"/>
  <c r="L10" i="69"/>
  <c r="K8" i="69"/>
  <c r="K10" i="69"/>
  <c r="J8" i="69"/>
  <c r="J10" i="69"/>
  <c r="F8" i="69"/>
  <c r="F7" i="69" s="1"/>
  <c r="F10" i="69"/>
  <c r="E6" i="70"/>
  <c r="G6" i="70"/>
  <c r="H6" i="70"/>
  <c r="I6" i="70"/>
  <c r="D6" i="70"/>
  <c r="L7" i="70"/>
  <c r="L8" i="70"/>
  <c r="L9" i="70"/>
  <c r="L10" i="70"/>
  <c r="L11" i="70"/>
  <c r="L12" i="70"/>
  <c r="L13" i="70"/>
  <c r="L14" i="70"/>
  <c r="L15" i="70"/>
  <c r="L16" i="70"/>
  <c r="L17" i="70"/>
  <c r="L18" i="70"/>
  <c r="L19" i="70"/>
  <c r="L20" i="70"/>
  <c r="L21" i="70"/>
  <c r="L22" i="70"/>
  <c r="L23" i="70"/>
  <c r="L24" i="70"/>
  <c r="L25" i="70"/>
  <c r="L26" i="70"/>
  <c r="L27" i="70"/>
  <c r="L28" i="70"/>
  <c r="L29" i="70"/>
  <c r="L30" i="70"/>
  <c r="L31" i="70"/>
  <c r="K7" i="70"/>
  <c r="K8" i="70"/>
  <c r="K9" i="70"/>
  <c r="K10" i="70"/>
  <c r="K11" i="70"/>
  <c r="K12" i="70"/>
  <c r="K13" i="70"/>
  <c r="K14" i="70"/>
  <c r="K15" i="70"/>
  <c r="K16" i="70"/>
  <c r="K17" i="70"/>
  <c r="K18" i="70"/>
  <c r="K19" i="70"/>
  <c r="K20" i="70"/>
  <c r="K21" i="70"/>
  <c r="K22" i="70"/>
  <c r="K23" i="70"/>
  <c r="K24" i="70"/>
  <c r="K25" i="70"/>
  <c r="K26" i="70"/>
  <c r="K27" i="70"/>
  <c r="K28" i="70"/>
  <c r="K29" i="70"/>
  <c r="K30" i="70"/>
  <c r="K31" i="70"/>
  <c r="J7" i="70"/>
  <c r="J8" i="70"/>
  <c r="J9" i="70"/>
  <c r="J10" i="70"/>
  <c r="J11" i="70"/>
  <c r="J12" i="70"/>
  <c r="J13" i="70"/>
  <c r="J14" i="70"/>
  <c r="J15" i="70"/>
  <c r="J16" i="70"/>
  <c r="J17" i="70"/>
  <c r="J18" i="70"/>
  <c r="J19" i="70"/>
  <c r="J20" i="70"/>
  <c r="J21" i="70"/>
  <c r="J22" i="70"/>
  <c r="J23" i="70"/>
  <c r="J24" i="70"/>
  <c r="J25" i="70"/>
  <c r="J26" i="70"/>
  <c r="J27" i="70"/>
  <c r="J28" i="70"/>
  <c r="J29" i="70"/>
  <c r="J30" i="70"/>
  <c r="J31" i="70"/>
  <c r="F7" i="70"/>
  <c r="F8" i="70"/>
  <c r="F9" i="70"/>
  <c r="F10" i="70"/>
  <c r="F11" i="70"/>
  <c r="F12" i="70"/>
  <c r="F13" i="70"/>
  <c r="F14" i="70"/>
  <c r="F15" i="70"/>
  <c r="F16" i="70"/>
  <c r="F17" i="70"/>
  <c r="F18" i="70"/>
  <c r="F19" i="70"/>
  <c r="F20" i="70"/>
  <c r="F21" i="70"/>
  <c r="F22" i="70"/>
  <c r="F23" i="70"/>
  <c r="F24" i="70"/>
  <c r="F25" i="70"/>
  <c r="F26" i="70"/>
  <c r="F27" i="70"/>
  <c r="F28" i="70"/>
  <c r="F29" i="70"/>
  <c r="F30" i="70"/>
  <c r="F31" i="70"/>
  <c r="I7" i="68"/>
  <c r="I16" i="68" s="1"/>
  <c r="K7" i="68"/>
  <c r="K16" i="68" s="1"/>
  <c r="L7" i="68"/>
  <c r="M7" i="68"/>
  <c r="M16" i="68" s="1"/>
  <c r="H7" i="68"/>
  <c r="H16" i="68" s="1"/>
  <c r="S9" i="68"/>
  <c r="S10" i="68"/>
  <c r="S11" i="68"/>
  <c r="S12" i="68"/>
  <c r="S13" i="68"/>
  <c r="S14" i="68"/>
  <c r="S15" i="68"/>
  <c r="S8" i="68"/>
  <c r="P8" i="68"/>
  <c r="P9" i="68"/>
  <c r="P10" i="68"/>
  <c r="P11" i="68"/>
  <c r="P12" i="68"/>
  <c r="P13" i="68"/>
  <c r="P14" i="68"/>
  <c r="P15" i="68"/>
  <c r="O8" i="68"/>
  <c r="O9" i="68"/>
  <c r="O10" i="68"/>
  <c r="O11" i="68"/>
  <c r="O12" i="68"/>
  <c r="O13" i="68"/>
  <c r="O14" i="68"/>
  <c r="O15" i="68"/>
  <c r="N8" i="68"/>
  <c r="N9" i="68"/>
  <c r="N10" i="68"/>
  <c r="N11" i="68"/>
  <c r="N12" i="68"/>
  <c r="N13" i="68"/>
  <c r="N14" i="68"/>
  <c r="N15" i="68"/>
  <c r="J8" i="68"/>
  <c r="J9" i="68"/>
  <c r="J10" i="68"/>
  <c r="J11" i="68"/>
  <c r="J12" i="68"/>
  <c r="J13" i="68"/>
  <c r="J14" i="68"/>
  <c r="J15" i="68"/>
  <c r="E7" i="67"/>
  <c r="G7" i="67"/>
  <c r="G11" i="67" s="1"/>
  <c r="H7" i="67"/>
  <c r="H11" i="67" s="1"/>
  <c r="I7" i="67"/>
  <c r="D7" i="67"/>
  <c r="D11" i="67" s="1"/>
  <c r="L8" i="67"/>
  <c r="L9" i="67"/>
  <c r="L10" i="67"/>
  <c r="K8" i="67"/>
  <c r="K9" i="67"/>
  <c r="K10" i="67"/>
  <c r="J8" i="67"/>
  <c r="J9" i="67"/>
  <c r="J10" i="67"/>
  <c r="F8" i="67"/>
  <c r="F7" i="67" s="1"/>
  <c r="F11" i="67" s="1"/>
  <c r="F9" i="67"/>
  <c r="F10" i="67"/>
  <c r="E7" i="65"/>
  <c r="G7" i="65"/>
  <c r="H7" i="65"/>
  <c r="I7" i="65"/>
  <c r="D7" i="65"/>
  <c r="L8" i="65"/>
  <c r="L10" i="65"/>
  <c r="K8" i="65"/>
  <c r="K10" i="65"/>
  <c r="J8" i="65"/>
  <c r="J10" i="65"/>
  <c r="F8" i="65"/>
  <c r="F7" i="65" s="1"/>
  <c r="F10" i="65"/>
  <c r="E6" i="66"/>
  <c r="G6" i="66"/>
  <c r="H6" i="66"/>
  <c r="I6" i="66"/>
  <c r="D6" i="66"/>
  <c r="L7" i="66"/>
  <c r="L8" i="66"/>
  <c r="L9" i="66"/>
  <c r="L10" i="66"/>
  <c r="L11" i="66"/>
  <c r="L12" i="66"/>
  <c r="L13" i="66"/>
  <c r="L14" i="66"/>
  <c r="L15" i="66"/>
  <c r="L16" i="66"/>
  <c r="L17" i="66"/>
  <c r="L18" i="66"/>
  <c r="L19" i="66"/>
  <c r="L20" i="66"/>
  <c r="L21" i="66"/>
  <c r="L22" i="66"/>
  <c r="L23" i="66"/>
  <c r="L24" i="66"/>
  <c r="L25" i="66"/>
  <c r="L26" i="66"/>
  <c r="L27" i="66"/>
  <c r="L28" i="66"/>
  <c r="L29" i="66"/>
  <c r="L30" i="66"/>
  <c r="L31" i="66"/>
  <c r="K7" i="66"/>
  <c r="K8" i="66"/>
  <c r="K9" i="66"/>
  <c r="K10" i="66"/>
  <c r="K11" i="66"/>
  <c r="K12" i="66"/>
  <c r="K13" i="66"/>
  <c r="K14" i="66"/>
  <c r="K15" i="66"/>
  <c r="K16" i="66"/>
  <c r="K17" i="66"/>
  <c r="K18" i="66"/>
  <c r="K19" i="66"/>
  <c r="K20" i="66"/>
  <c r="K21" i="66"/>
  <c r="K22" i="66"/>
  <c r="K23" i="66"/>
  <c r="K24" i="66"/>
  <c r="K25" i="66"/>
  <c r="K26" i="66"/>
  <c r="K27" i="66"/>
  <c r="K28" i="66"/>
  <c r="K29" i="66"/>
  <c r="K30" i="66"/>
  <c r="K31" i="66"/>
  <c r="J7" i="66"/>
  <c r="J8" i="66"/>
  <c r="J9" i="66"/>
  <c r="J10" i="66"/>
  <c r="J11" i="66"/>
  <c r="J12" i="66"/>
  <c r="J13" i="66"/>
  <c r="J14" i="66"/>
  <c r="J15" i="66"/>
  <c r="J16" i="66"/>
  <c r="J17" i="66"/>
  <c r="J18" i="66"/>
  <c r="J19" i="66"/>
  <c r="J20" i="66"/>
  <c r="J21" i="66"/>
  <c r="J22" i="66"/>
  <c r="J23" i="66"/>
  <c r="J24" i="66"/>
  <c r="J25" i="66"/>
  <c r="J26" i="66"/>
  <c r="J27" i="66"/>
  <c r="J28" i="66"/>
  <c r="J29" i="66"/>
  <c r="J30" i="66"/>
  <c r="J31" i="66"/>
  <c r="F7" i="66"/>
  <c r="F8" i="66"/>
  <c r="F9" i="66"/>
  <c r="F10" i="66"/>
  <c r="F11" i="66"/>
  <c r="F12" i="66"/>
  <c r="F13" i="66"/>
  <c r="F14" i="66"/>
  <c r="F15" i="66"/>
  <c r="F16" i="66"/>
  <c r="F17" i="66"/>
  <c r="F18" i="66"/>
  <c r="F19" i="66"/>
  <c r="F20" i="66"/>
  <c r="F21" i="66"/>
  <c r="F22" i="66"/>
  <c r="F23" i="66"/>
  <c r="F24" i="66"/>
  <c r="F25" i="66"/>
  <c r="F26" i="66"/>
  <c r="F27" i="66"/>
  <c r="F28" i="66"/>
  <c r="F29" i="66"/>
  <c r="F30" i="66"/>
  <c r="F31" i="66"/>
  <c r="I7" i="64"/>
  <c r="I14" i="64" s="1"/>
  <c r="K7" i="64"/>
  <c r="K14" i="64" s="1"/>
  <c r="L7" i="64"/>
  <c r="L14" i="64" s="1"/>
  <c r="M7" i="64"/>
  <c r="M14" i="64" s="1"/>
  <c r="H7" i="64"/>
  <c r="H14" i="64" s="1"/>
  <c r="S9" i="64"/>
  <c r="S10" i="64"/>
  <c r="S11" i="64"/>
  <c r="S12" i="64"/>
  <c r="S13" i="64"/>
  <c r="S8" i="64"/>
  <c r="P8" i="64"/>
  <c r="P9" i="64"/>
  <c r="P10" i="64"/>
  <c r="P11" i="64"/>
  <c r="P12" i="64"/>
  <c r="P13" i="64"/>
  <c r="O8" i="64"/>
  <c r="O9" i="64"/>
  <c r="O10" i="64"/>
  <c r="O11" i="64"/>
  <c r="O12" i="64"/>
  <c r="O13" i="64"/>
  <c r="N8" i="64"/>
  <c r="N9" i="64"/>
  <c r="N10" i="64"/>
  <c r="N11" i="64"/>
  <c r="N12" i="64"/>
  <c r="N13" i="64"/>
  <c r="J8" i="64"/>
  <c r="J9" i="64"/>
  <c r="J10" i="64"/>
  <c r="J11" i="64"/>
  <c r="J12" i="64"/>
  <c r="J13" i="64"/>
  <c r="E7" i="63"/>
  <c r="E11" i="63" s="1"/>
  <c r="G7" i="63"/>
  <c r="G11" i="63" s="1"/>
  <c r="H7" i="63"/>
  <c r="I7" i="63"/>
  <c r="I11" i="63" s="1"/>
  <c r="D7" i="63"/>
  <c r="D11" i="63" s="1"/>
  <c r="L8" i="63"/>
  <c r="L9" i="63"/>
  <c r="L10" i="63"/>
  <c r="K8" i="63"/>
  <c r="K9" i="63"/>
  <c r="K10" i="63"/>
  <c r="J8" i="63"/>
  <c r="J9" i="63"/>
  <c r="J10" i="63"/>
  <c r="F8" i="63"/>
  <c r="F9" i="63"/>
  <c r="F10" i="63"/>
  <c r="E7" i="61"/>
  <c r="G7" i="61"/>
  <c r="H7" i="61"/>
  <c r="I7" i="61"/>
  <c r="D7" i="61"/>
  <c r="L8" i="61"/>
  <c r="L10" i="61"/>
  <c r="K8" i="61"/>
  <c r="K10" i="61"/>
  <c r="J8" i="61"/>
  <c r="J10" i="61"/>
  <c r="F8" i="61"/>
  <c r="F7" i="61" s="1"/>
  <c r="F10" i="61"/>
  <c r="E6" i="62"/>
  <c r="G6" i="62"/>
  <c r="H6" i="62"/>
  <c r="I6" i="62"/>
  <c r="D6" i="62"/>
  <c r="L7" i="62"/>
  <c r="L8" i="62"/>
  <c r="L9" i="62"/>
  <c r="L10" i="62"/>
  <c r="L11" i="62"/>
  <c r="L12" i="62"/>
  <c r="L13" i="62"/>
  <c r="L14" i="62"/>
  <c r="L15" i="62"/>
  <c r="L16" i="62"/>
  <c r="L17" i="62"/>
  <c r="L18" i="62"/>
  <c r="L19" i="62"/>
  <c r="L20" i="62"/>
  <c r="L21" i="62"/>
  <c r="L22" i="62"/>
  <c r="L23" i="62"/>
  <c r="L24" i="62"/>
  <c r="L25" i="62"/>
  <c r="L26" i="62"/>
  <c r="L27" i="62"/>
  <c r="L28" i="62"/>
  <c r="L29" i="62"/>
  <c r="L30" i="62"/>
  <c r="K7" i="62"/>
  <c r="K8" i="62"/>
  <c r="K9" i="62"/>
  <c r="K10" i="62"/>
  <c r="K11" i="62"/>
  <c r="K12" i="62"/>
  <c r="K13" i="62"/>
  <c r="K14" i="62"/>
  <c r="K15" i="62"/>
  <c r="K16" i="62"/>
  <c r="K17" i="62"/>
  <c r="K18" i="62"/>
  <c r="K19" i="62"/>
  <c r="K20" i="62"/>
  <c r="K21" i="62"/>
  <c r="K22" i="62"/>
  <c r="K23" i="62"/>
  <c r="K24" i="62"/>
  <c r="K25" i="62"/>
  <c r="K26" i="62"/>
  <c r="K27" i="62"/>
  <c r="K28" i="62"/>
  <c r="K29" i="62"/>
  <c r="K30" i="62"/>
  <c r="J7" i="62"/>
  <c r="J8" i="62"/>
  <c r="J9" i="62"/>
  <c r="J10" i="62"/>
  <c r="J11" i="62"/>
  <c r="J12" i="62"/>
  <c r="J13" i="62"/>
  <c r="J14" i="62"/>
  <c r="J15" i="62"/>
  <c r="J16" i="62"/>
  <c r="J17" i="62"/>
  <c r="J18" i="62"/>
  <c r="J19" i="62"/>
  <c r="J20" i="62"/>
  <c r="J21" i="62"/>
  <c r="J22" i="62"/>
  <c r="J23" i="62"/>
  <c r="J24" i="62"/>
  <c r="J25" i="62"/>
  <c r="J26" i="62"/>
  <c r="J27" i="62"/>
  <c r="J28" i="62"/>
  <c r="J29" i="62"/>
  <c r="J30" i="62"/>
  <c r="F7" i="62"/>
  <c r="F8" i="62"/>
  <c r="F9" i="62"/>
  <c r="F10" i="62"/>
  <c r="F11" i="62"/>
  <c r="F12" i="62"/>
  <c r="F13" i="62"/>
  <c r="F14" i="62"/>
  <c r="F15" i="62"/>
  <c r="F16" i="62"/>
  <c r="F17" i="62"/>
  <c r="F18" i="62"/>
  <c r="F19" i="62"/>
  <c r="F20" i="62"/>
  <c r="F21" i="62"/>
  <c r="F22" i="62"/>
  <c r="F23" i="62"/>
  <c r="F24" i="62"/>
  <c r="F25" i="62"/>
  <c r="F26" i="62"/>
  <c r="F27" i="62"/>
  <c r="F28" i="62"/>
  <c r="F29" i="62"/>
  <c r="F30" i="62"/>
  <c r="I7" i="60"/>
  <c r="I13" i="60" s="1"/>
  <c r="K7" i="60"/>
  <c r="K13" i="60" s="1"/>
  <c r="L7" i="60"/>
  <c r="M7" i="60"/>
  <c r="M13" i="60" s="1"/>
  <c r="H7" i="60"/>
  <c r="H13" i="60" s="1"/>
  <c r="S9" i="60"/>
  <c r="S10" i="60"/>
  <c r="S11" i="60"/>
  <c r="S12" i="60"/>
  <c r="S8" i="60"/>
  <c r="P8" i="60"/>
  <c r="P9" i="60"/>
  <c r="P10" i="60"/>
  <c r="P11" i="60"/>
  <c r="P12" i="60"/>
  <c r="O8" i="60"/>
  <c r="O9" i="60"/>
  <c r="O10" i="60"/>
  <c r="O11" i="60"/>
  <c r="O12" i="60"/>
  <c r="N8" i="60"/>
  <c r="N9" i="60"/>
  <c r="N10" i="60"/>
  <c r="N11" i="60"/>
  <c r="N12" i="60"/>
  <c r="J8" i="60"/>
  <c r="J9" i="60"/>
  <c r="J10" i="60"/>
  <c r="J11" i="60"/>
  <c r="J12" i="60"/>
  <c r="E7" i="59"/>
  <c r="G7" i="59"/>
  <c r="G11" i="59" s="1"/>
  <c r="H7" i="59"/>
  <c r="I7" i="59"/>
  <c r="I11" i="59" s="1"/>
  <c r="D7" i="59"/>
  <c r="D11" i="59" s="1"/>
  <c r="L8" i="59"/>
  <c r="L9" i="59"/>
  <c r="L10" i="59"/>
  <c r="K8" i="59"/>
  <c r="K9" i="59"/>
  <c r="K10" i="59"/>
  <c r="J8" i="59"/>
  <c r="J9" i="59"/>
  <c r="J10" i="59"/>
  <c r="F8" i="59"/>
  <c r="F9" i="59"/>
  <c r="F10" i="59"/>
  <c r="E7" i="57"/>
  <c r="G7" i="57"/>
  <c r="H7" i="57"/>
  <c r="I7" i="57"/>
  <c r="D7" i="57"/>
  <c r="L8" i="57"/>
  <c r="L10" i="57"/>
  <c r="K8" i="57"/>
  <c r="K10" i="57"/>
  <c r="J8" i="57"/>
  <c r="J10" i="57"/>
  <c r="F8" i="57"/>
  <c r="F7" i="57" s="1"/>
  <c r="F10" i="57"/>
  <c r="E6" i="58"/>
  <c r="G6" i="58"/>
  <c r="H6" i="58"/>
  <c r="I6" i="58"/>
  <c r="D6" i="58"/>
  <c r="L7" i="58"/>
  <c r="L8" i="58"/>
  <c r="L9" i="58"/>
  <c r="L10" i="58"/>
  <c r="L11" i="58"/>
  <c r="L12" i="58"/>
  <c r="L13" i="58"/>
  <c r="L14" i="58"/>
  <c r="L15" i="58"/>
  <c r="L16" i="58"/>
  <c r="L17" i="58"/>
  <c r="L18" i="58"/>
  <c r="L19" i="58"/>
  <c r="L20" i="58"/>
  <c r="L21" i="58"/>
  <c r="K7" i="58"/>
  <c r="K8" i="58"/>
  <c r="K9" i="58"/>
  <c r="K10" i="58"/>
  <c r="K11" i="58"/>
  <c r="K12" i="58"/>
  <c r="K13" i="58"/>
  <c r="K14" i="58"/>
  <c r="K15" i="58"/>
  <c r="K16" i="58"/>
  <c r="K17" i="58"/>
  <c r="K18" i="58"/>
  <c r="K19" i="58"/>
  <c r="K20" i="58"/>
  <c r="K21" i="58"/>
  <c r="J7" i="58"/>
  <c r="J8" i="58"/>
  <c r="J9" i="58"/>
  <c r="J10" i="58"/>
  <c r="J11" i="58"/>
  <c r="J12" i="58"/>
  <c r="J13" i="58"/>
  <c r="J14" i="58"/>
  <c r="J15" i="58"/>
  <c r="J16" i="58"/>
  <c r="J17" i="58"/>
  <c r="J18" i="58"/>
  <c r="J19" i="58"/>
  <c r="J20" i="58"/>
  <c r="J21" i="58"/>
  <c r="F7" i="58"/>
  <c r="F8" i="58"/>
  <c r="F9" i="58"/>
  <c r="F10" i="58"/>
  <c r="F11" i="58"/>
  <c r="F12" i="58"/>
  <c r="F13" i="58"/>
  <c r="F14" i="58"/>
  <c r="F15" i="58"/>
  <c r="F16" i="58"/>
  <c r="F17" i="58"/>
  <c r="F18" i="58"/>
  <c r="F19" i="58"/>
  <c r="F20" i="58"/>
  <c r="F21" i="58"/>
  <c r="I7" i="56"/>
  <c r="I11" i="56" s="1"/>
  <c r="K7" i="56"/>
  <c r="K11" i="56" s="1"/>
  <c r="L7" i="56"/>
  <c r="M7" i="56"/>
  <c r="H7" i="56"/>
  <c r="H11" i="56" s="1"/>
  <c r="S9" i="56"/>
  <c r="S10" i="56"/>
  <c r="S8" i="56"/>
  <c r="P8" i="56"/>
  <c r="P9" i="56"/>
  <c r="P10" i="56"/>
  <c r="O8" i="56"/>
  <c r="O9" i="56"/>
  <c r="O10" i="56"/>
  <c r="N8" i="56"/>
  <c r="N9" i="56"/>
  <c r="N10" i="56"/>
  <c r="J8" i="56"/>
  <c r="J7" i="56" s="1"/>
  <c r="J11" i="56" s="1"/>
  <c r="J9" i="56"/>
  <c r="J10" i="56"/>
  <c r="E7" i="55"/>
  <c r="G7" i="55"/>
  <c r="G11" i="55" s="1"/>
  <c r="H7" i="55"/>
  <c r="H11" i="55" s="1"/>
  <c r="I7" i="55"/>
  <c r="I11" i="55" s="1"/>
  <c r="D7" i="55"/>
  <c r="D11" i="55" s="1"/>
  <c r="L8" i="55"/>
  <c r="L9" i="55"/>
  <c r="L10" i="55"/>
  <c r="K8" i="55"/>
  <c r="K9" i="55"/>
  <c r="K10" i="55"/>
  <c r="J8" i="55"/>
  <c r="J9" i="55"/>
  <c r="J10" i="55"/>
  <c r="F8" i="55"/>
  <c r="F9" i="55"/>
  <c r="F10" i="55"/>
  <c r="E9" i="53"/>
  <c r="G9" i="53"/>
  <c r="H9" i="53"/>
  <c r="I9" i="53"/>
  <c r="D9" i="53"/>
  <c r="E7" i="53"/>
  <c r="G7" i="53"/>
  <c r="H7" i="53"/>
  <c r="I7" i="53"/>
  <c r="D7" i="53"/>
  <c r="L8" i="53"/>
  <c r="L10" i="53"/>
  <c r="L11" i="53"/>
  <c r="K8" i="53"/>
  <c r="K10" i="53"/>
  <c r="K11" i="53"/>
  <c r="J8" i="53"/>
  <c r="J10" i="53"/>
  <c r="J11" i="53"/>
  <c r="F8" i="53"/>
  <c r="F7" i="53" s="1"/>
  <c r="F10" i="53"/>
  <c r="F9" i="53" s="1"/>
  <c r="F11" i="53"/>
  <c r="E6" i="54"/>
  <c r="G6" i="54"/>
  <c r="H6" i="54"/>
  <c r="I6" i="54"/>
  <c r="D6" i="54"/>
  <c r="L7" i="54"/>
  <c r="L8" i="54"/>
  <c r="L9" i="54"/>
  <c r="L10" i="54"/>
  <c r="L11" i="54"/>
  <c r="L12" i="54"/>
  <c r="L13" i="54"/>
  <c r="L14" i="54"/>
  <c r="L15" i="54"/>
  <c r="L16" i="54"/>
  <c r="L17" i="54"/>
  <c r="L18" i="54"/>
  <c r="L19" i="54"/>
  <c r="L20" i="54"/>
  <c r="L21" i="54"/>
  <c r="L22" i="54"/>
  <c r="L23" i="54"/>
  <c r="L24" i="54"/>
  <c r="L25" i="54"/>
  <c r="L26" i="54"/>
  <c r="L27" i="54"/>
  <c r="L28" i="54"/>
  <c r="L29" i="54"/>
  <c r="L30" i="54"/>
  <c r="L31" i="54"/>
  <c r="K7" i="54"/>
  <c r="K8" i="54"/>
  <c r="K9" i="54"/>
  <c r="K10" i="54"/>
  <c r="K11" i="54"/>
  <c r="K12" i="54"/>
  <c r="K13" i="54"/>
  <c r="K14" i="54"/>
  <c r="K15" i="54"/>
  <c r="K16" i="54"/>
  <c r="K17" i="54"/>
  <c r="K18" i="54"/>
  <c r="K19" i="54"/>
  <c r="K20" i="54"/>
  <c r="K21" i="54"/>
  <c r="K22" i="54"/>
  <c r="K23" i="54"/>
  <c r="K24" i="54"/>
  <c r="K25" i="54"/>
  <c r="K26" i="54"/>
  <c r="K27" i="54"/>
  <c r="K28" i="54"/>
  <c r="K29" i="54"/>
  <c r="K30" i="54"/>
  <c r="K31" i="54"/>
  <c r="J7" i="54"/>
  <c r="J8" i="54"/>
  <c r="J9" i="54"/>
  <c r="J10" i="54"/>
  <c r="J11" i="54"/>
  <c r="J12" i="54"/>
  <c r="J13" i="54"/>
  <c r="J14" i="54"/>
  <c r="J15" i="54"/>
  <c r="J16" i="54"/>
  <c r="J17" i="54"/>
  <c r="J18" i="54"/>
  <c r="J19" i="54"/>
  <c r="J20" i="54"/>
  <c r="J21" i="54"/>
  <c r="J22" i="54"/>
  <c r="J23" i="54"/>
  <c r="J24" i="54"/>
  <c r="J25" i="54"/>
  <c r="J26" i="54"/>
  <c r="J27" i="54"/>
  <c r="J28" i="54"/>
  <c r="J29" i="54"/>
  <c r="J30" i="54"/>
  <c r="J31" i="54"/>
  <c r="F7" i="54"/>
  <c r="F8" i="54"/>
  <c r="F9" i="54"/>
  <c r="F10" i="54"/>
  <c r="F11" i="54"/>
  <c r="F12" i="54"/>
  <c r="F13" i="54"/>
  <c r="F14" i="54"/>
  <c r="F15" i="54"/>
  <c r="F16" i="54"/>
  <c r="F17" i="54"/>
  <c r="F18" i="54"/>
  <c r="F19" i="54"/>
  <c r="F20" i="54"/>
  <c r="F21" i="54"/>
  <c r="F22" i="54"/>
  <c r="F23" i="54"/>
  <c r="F24" i="54"/>
  <c r="F25" i="54"/>
  <c r="F26" i="54"/>
  <c r="F27" i="54"/>
  <c r="F28" i="54"/>
  <c r="F29" i="54"/>
  <c r="F30" i="54"/>
  <c r="F31" i="54"/>
  <c r="I7" i="52"/>
  <c r="I12" i="52" s="1"/>
  <c r="K7" i="52"/>
  <c r="K12" i="52" s="1"/>
  <c r="L7" i="52"/>
  <c r="M7" i="52"/>
  <c r="M12" i="52" s="1"/>
  <c r="H7" i="52"/>
  <c r="H12" i="52" s="1"/>
  <c r="S9" i="52"/>
  <c r="S10" i="52"/>
  <c r="S11" i="52"/>
  <c r="S8" i="52"/>
  <c r="P8" i="52"/>
  <c r="P9" i="52"/>
  <c r="P10" i="52"/>
  <c r="P11" i="52"/>
  <c r="O8" i="52"/>
  <c r="O9" i="52"/>
  <c r="O10" i="52"/>
  <c r="O11" i="52"/>
  <c r="N8" i="52"/>
  <c r="N9" i="52"/>
  <c r="N10" i="52"/>
  <c r="N11" i="52"/>
  <c r="J8" i="52"/>
  <c r="J9" i="52"/>
  <c r="J10" i="52"/>
  <c r="J11" i="52"/>
  <c r="E7" i="51"/>
  <c r="E12" i="51" s="1"/>
  <c r="G7" i="51"/>
  <c r="G12" i="51" s="1"/>
  <c r="H7" i="51"/>
  <c r="H12" i="51" s="1"/>
  <c r="I7" i="51"/>
  <c r="I12" i="51" s="1"/>
  <c r="D7" i="51"/>
  <c r="D12" i="51" s="1"/>
  <c r="L8" i="51"/>
  <c r="L9" i="51"/>
  <c r="L10" i="51"/>
  <c r="L11" i="51"/>
  <c r="K8" i="51"/>
  <c r="K9" i="51"/>
  <c r="K10" i="51"/>
  <c r="K11" i="51"/>
  <c r="J8" i="51"/>
  <c r="J9" i="51"/>
  <c r="J10" i="51"/>
  <c r="J11" i="51"/>
  <c r="F8" i="51"/>
  <c r="F9" i="51"/>
  <c r="F10" i="51"/>
  <c r="F11" i="51"/>
  <c r="E9" i="49"/>
  <c r="G9" i="49"/>
  <c r="H9" i="49"/>
  <c r="I9" i="49"/>
  <c r="D9" i="49"/>
  <c r="E7" i="49"/>
  <c r="G7" i="49"/>
  <c r="H7" i="49"/>
  <c r="I7" i="49"/>
  <c r="D7" i="49"/>
  <c r="L8" i="49"/>
  <c r="L10" i="49"/>
  <c r="L11" i="49"/>
  <c r="L12" i="49"/>
  <c r="L13" i="49"/>
  <c r="K8" i="49"/>
  <c r="K10" i="49"/>
  <c r="K11" i="49"/>
  <c r="K12" i="49"/>
  <c r="K13" i="49"/>
  <c r="J8" i="49"/>
  <c r="J10" i="49"/>
  <c r="J11" i="49"/>
  <c r="J12" i="49"/>
  <c r="J13" i="49"/>
  <c r="F8" i="49"/>
  <c r="F7" i="49" s="1"/>
  <c r="F10" i="49"/>
  <c r="F9" i="49" s="1"/>
  <c r="F11" i="49"/>
  <c r="F12" i="49"/>
  <c r="F13" i="49"/>
  <c r="E6" i="50"/>
  <c r="G6" i="50"/>
  <c r="H6" i="50"/>
  <c r="I6" i="50"/>
  <c r="D6" i="50"/>
  <c r="L7" i="50"/>
  <c r="L8" i="50"/>
  <c r="L9" i="50"/>
  <c r="L10" i="50"/>
  <c r="L11" i="50"/>
  <c r="L12" i="50"/>
  <c r="L13" i="50"/>
  <c r="L14" i="50"/>
  <c r="L15" i="50"/>
  <c r="L16" i="50"/>
  <c r="L17" i="50"/>
  <c r="L18" i="50"/>
  <c r="L19" i="50"/>
  <c r="L20" i="50"/>
  <c r="L21" i="50"/>
  <c r="L22" i="50"/>
  <c r="L23" i="50"/>
  <c r="L24" i="50"/>
  <c r="L25" i="50"/>
  <c r="L26" i="50"/>
  <c r="L27" i="50"/>
  <c r="L28" i="50"/>
  <c r="L29" i="50"/>
  <c r="L30" i="50"/>
  <c r="K7" i="50"/>
  <c r="K8" i="50"/>
  <c r="K9" i="50"/>
  <c r="K10" i="50"/>
  <c r="K11" i="50"/>
  <c r="K12" i="50"/>
  <c r="K13" i="50"/>
  <c r="K14" i="50"/>
  <c r="K15" i="50"/>
  <c r="K16" i="50"/>
  <c r="K17" i="50"/>
  <c r="K18" i="50"/>
  <c r="K19" i="50"/>
  <c r="K20" i="50"/>
  <c r="K21" i="50"/>
  <c r="K22" i="50"/>
  <c r="K23" i="50"/>
  <c r="K24" i="50"/>
  <c r="K25" i="50"/>
  <c r="K26" i="50"/>
  <c r="K27" i="50"/>
  <c r="K28" i="50"/>
  <c r="K29" i="50"/>
  <c r="K30" i="50"/>
  <c r="J7" i="50"/>
  <c r="J8" i="50"/>
  <c r="J9" i="50"/>
  <c r="J10" i="50"/>
  <c r="J11" i="50"/>
  <c r="J12" i="50"/>
  <c r="J13" i="50"/>
  <c r="J14" i="50"/>
  <c r="J15" i="50"/>
  <c r="J16" i="50"/>
  <c r="J17" i="50"/>
  <c r="J18" i="50"/>
  <c r="J19" i="50"/>
  <c r="J20" i="50"/>
  <c r="J21" i="50"/>
  <c r="J22" i="50"/>
  <c r="J23" i="50"/>
  <c r="J24" i="50"/>
  <c r="J25" i="50"/>
  <c r="J26" i="50"/>
  <c r="J27" i="50"/>
  <c r="J28" i="50"/>
  <c r="J29" i="50"/>
  <c r="J30" i="50"/>
  <c r="F7" i="50"/>
  <c r="F8" i="50"/>
  <c r="F9" i="50"/>
  <c r="F10" i="50"/>
  <c r="F11" i="50"/>
  <c r="F12" i="50"/>
  <c r="F13" i="50"/>
  <c r="F14" i="50"/>
  <c r="F15" i="50"/>
  <c r="F16" i="50"/>
  <c r="F17" i="50"/>
  <c r="F18" i="50"/>
  <c r="F19" i="50"/>
  <c r="F20" i="50"/>
  <c r="F21" i="50"/>
  <c r="F22" i="50"/>
  <c r="F23" i="50"/>
  <c r="F24" i="50"/>
  <c r="F25" i="50"/>
  <c r="F26" i="50"/>
  <c r="F27" i="50"/>
  <c r="F28" i="50"/>
  <c r="F29" i="50"/>
  <c r="F30" i="50"/>
  <c r="I7" i="48"/>
  <c r="I18" i="48" s="1"/>
  <c r="K7" i="48"/>
  <c r="K18" i="48" s="1"/>
  <c r="L7" i="48"/>
  <c r="M7" i="48"/>
  <c r="M18" i="48" s="1"/>
  <c r="H7" i="48"/>
  <c r="H18" i="48" s="1"/>
  <c r="S9" i="48"/>
  <c r="S10" i="48"/>
  <c r="S11" i="48"/>
  <c r="S12" i="48"/>
  <c r="S13" i="48"/>
  <c r="S14" i="48"/>
  <c r="S15" i="48"/>
  <c r="S16" i="48"/>
  <c r="S17" i="48"/>
  <c r="S8" i="48"/>
  <c r="P8" i="48"/>
  <c r="P9" i="48"/>
  <c r="P10" i="48"/>
  <c r="P11" i="48"/>
  <c r="P12" i="48"/>
  <c r="P13" i="48"/>
  <c r="P14" i="48"/>
  <c r="P15" i="48"/>
  <c r="P16" i="48"/>
  <c r="P17" i="48"/>
  <c r="O8" i="48"/>
  <c r="O9" i="48"/>
  <c r="O10" i="48"/>
  <c r="O11" i="48"/>
  <c r="O12" i="48"/>
  <c r="O13" i="48"/>
  <c r="O14" i="48"/>
  <c r="O15" i="48"/>
  <c r="O16" i="48"/>
  <c r="O17" i="48"/>
  <c r="N8" i="48"/>
  <c r="N9" i="48"/>
  <c r="N10" i="48"/>
  <c r="N11" i="48"/>
  <c r="N12" i="48"/>
  <c r="N13" i="48"/>
  <c r="N14" i="48"/>
  <c r="N15" i="48"/>
  <c r="N16" i="48"/>
  <c r="N17" i="48"/>
  <c r="J8" i="48"/>
  <c r="J9" i="48"/>
  <c r="J10" i="48"/>
  <c r="J11" i="48"/>
  <c r="J12" i="48"/>
  <c r="J13" i="48"/>
  <c r="J14" i="48"/>
  <c r="J15" i="48"/>
  <c r="J16" i="48"/>
  <c r="J17" i="48"/>
  <c r="E7" i="47"/>
  <c r="E10" i="47" s="1"/>
  <c r="G7" i="47"/>
  <c r="G10" i="47" s="1"/>
  <c r="H7" i="47"/>
  <c r="H10" i="47" s="1"/>
  <c r="I7" i="47"/>
  <c r="I10" i="47" s="1"/>
  <c r="D7" i="47"/>
  <c r="D10" i="47" s="1"/>
  <c r="L8" i="47"/>
  <c r="L9" i="47"/>
  <c r="K8" i="47"/>
  <c r="K9" i="47"/>
  <c r="J8" i="47"/>
  <c r="J9" i="47"/>
  <c r="F8" i="47"/>
  <c r="F9" i="47"/>
  <c r="E7" i="45"/>
  <c r="G7" i="45"/>
  <c r="H7" i="45"/>
  <c r="I7" i="45"/>
  <c r="D7" i="45"/>
  <c r="L8" i="45"/>
  <c r="L10" i="45"/>
  <c r="K8" i="45"/>
  <c r="K10" i="45"/>
  <c r="J8" i="45"/>
  <c r="J10" i="45"/>
  <c r="F8" i="45"/>
  <c r="F7" i="45" s="1"/>
  <c r="F10" i="45"/>
  <c r="E6" i="46"/>
  <c r="G6" i="46"/>
  <c r="H6" i="46"/>
  <c r="I6" i="46"/>
  <c r="D6" i="46"/>
  <c r="L7" i="46"/>
  <c r="K7" i="46"/>
  <c r="J7" i="46"/>
  <c r="F7" i="46"/>
  <c r="F6" i="46" s="1"/>
  <c r="I7" i="44"/>
  <c r="I12" i="44" s="1"/>
  <c r="K7" i="44"/>
  <c r="K12" i="44" s="1"/>
  <c r="L7" i="44"/>
  <c r="M7" i="44"/>
  <c r="M12" i="44" s="1"/>
  <c r="H7" i="44"/>
  <c r="H12" i="44" s="1"/>
  <c r="S9" i="44"/>
  <c r="S10" i="44"/>
  <c r="S11" i="44"/>
  <c r="S8" i="44"/>
  <c r="P8" i="44"/>
  <c r="P9" i="44"/>
  <c r="P10" i="44"/>
  <c r="P11" i="44"/>
  <c r="O8" i="44"/>
  <c r="O9" i="44"/>
  <c r="O10" i="44"/>
  <c r="O11" i="44"/>
  <c r="N8" i="44"/>
  <c r="N9" i="44"/>
  <c r="N10" i="44"/>
  <c r="N11" i="44"/>
  <c r="J8" i="44"/>
  <c r="J7" i="44" s="1"/>
  <c r="J12" i="44" s="1"/>
  <c r="J9" i="44"/>
  <c r="J10" i="44"/>
  <c r="J11" i="44"/>
  <c r="E7" i="43"/>
  <c r="E11" i="43" s="1"/>
  <c r="G7" i="43"/>
  <c r="G11" i="43" s="1"/>
  <c r="H7" i="43"/>
  <c r="H11" i="43" s="1"/>
  <c r="I7" i="43"/>
  <c r="I11" i="43" s="1"/>
  <c r="D7" i="43"/>
  <c r="D11" i="43" s="1"/>
  <c r="L8" i="43"/>
  <c r="L9" i="43"/>
  <c r="L10" i="43"/>
  <c r="K8" i="43"/>
  <c r="K9" i="43"/>
  <c r="K10" i="43"/>
  <c r="J8" i="43"/>
  <c r="J9" i="43"/>
  <c r="J10" i="43"/>
  <c r="F8" i="43"/>
  <c r="F9" i="43"/>
  <c r="F10" i="43"/>
  <c r="E7" i="41"/>
  <c r="G7" i="41"/>
  <c r="H7" i="41"/>
  <c r="I7" i="41"/>
  <c r="D7" i="41"/>
  <c r="L8" i="41"/>
  <c r="L10" i="41"/>
  <c r="K8" i="41"/>
  <c r="K10" i="41"/>
  <c r="J8" i="41"/>
  <c r="J10" i="41"/>
  <c r="F8" i="41"/>
  <c r="F7" i="41" s="1"/>
  <c r="F10" i="41"/>
  <c r="E6" i="42"/>
  <c r="G6" i="42"/>
  <c r="H6" i="42"/>
  <c r="I6" i="42"/>
  <c r="D6" i="42"/>
  <c r="L7" i="42"/>
  <c r="L8" i="42"/>
  <c r="L9" i="42"/>
  <c r="L10" i="42"/>
  <c r="L11" i="42"/>
  <c r="L12" i="42"/>
  <c r="L13" i="42"/>
  <c r="L14" i="42"/>
  <c r="L15" i="42"/>
  <c r="L16" i="42"/>
  <c r="L17" i="42"/>
  <c r="L18" i="42"/>
  <c r="L19" i="42"/>
  <c r="L20" i="42"/>
  <c r="L21" i="42"/>
  <c r="L22" i="42"/>
  <c r="L23" i="42"/>
  <c r="L24" i="42"/>
  <c r="L25" i="42"/>
  <c r="L26" i="42"/>
  <c r="L27" i="42"/>
  <c r="L28" i="42"/>
  <c r="L29" i="42"/>
  <c r="K7" i="42"/>
  <c r="K8" i="42"/>
  <c r="K9" i="42"/>
  <c r="K10" i="42"/>
  <c r="K11" i="42"/>
  <c r="K12" i="42"/>
  <c r="K13" i="42"/>
  <c r="K14" i="42"/>
  <c r="K15" i="42"/>
  <c r="K16" i="42"/>
  <c r="K17" i="42"/>
  <c r="K18" i="42"/>
  <c r="K19" i="42"/>
  <c r="K20" i="42"/>
  <c r="K21" i="42"/>
  <c r="K22" i="42"/>
  <c r="K23" i="42"/>
  <c r="K24" i="42"/>
  <c r="K25" i="42"/>
  <c r="K26" i="42"/>
  <c r="K27" i="42"/>
  <c r="K28" i="42"/>
  <c r="K29" i="42"/>
  <c r="J7" i="42"/>
  <c r="J8" i="42"/>
  <c r="J9" i="42"/>
  <c r="J10" i="42"/>
  <c r="J11" i="42"/>
  <c r="J12" i="42"/>
  <c r="J13" i="42"/>
  <c r="J14" i="42"/>
  <c r="J15" i="42"/>
  <c r="J16" i="42"/>
  <c r="J17" i="42"/>
  <c r="J18" i="42"/>
  <c r="J19" i="42"/>
  <c r="J20" i="42"/>
  <c r="J21" i="42"/>
  <c r="J22" i="42"/>
  <c r="J23" i="42"/>
  <c r="J24" i="42"/>
  <c r="J25" i="42"/>
  <c r="J26" i="42"/>
  <c r="J27" i="42"/>
  <c r="J28" i="42"/>
  <c r="J29" i="42"/>
  <c r="F7" i="42"/>
  <c r="F8" i="42"/>
  <c r="F9" i="42"/>
  <c r="F10" i="42"/>
  <c r="F11" i="42"/>
  <c r="F12" i="42"/>
  <c r="F13" i="42"/>
  <c r="F14" i="42"/>
  <c r="F15" i="42"/>
  <c r="F16" i="42"/>
  <c r="F17" i="42"/>
  <c r="F18" i="42"/>
  <c r="F19" i="42"/>
  <c r="F20" i="42"/>
  <c r="F21" i="42"/>
  <c r="F22" i="42"/>
  <c r="F23" i="42"/>
  <c r="F24" i="42"/>
  <c r="F25" i="42"/>
  <c r="F26" i="42"/>
  <c r="F27" i="42"/>
  <c r="F28" i="42"/>
  <c r="F29" i="42"/>
  <c r="I7" i="40"/>
  <c r="I13" i="40" s="1"/>
  <c r="K7" i="40"/>
  <c r="K13" i="40" s="1"/>
  <c r="L7" i="40"/>
  <c r="M7" i="40"/>
  <c r="M13" i="40" s="1"/>
  <c r="H7" i="40"/>
  <c r="H13" i="40" s="1"/>
  <c r="S9" i="40"/>
  <c r="S10" i="40"/>
  <c r="S11" i="40"/>
  <c r="S12" i="40"/>
  <c r="S8" i="40"/>
  <c r="P8" i="40"/>
  <c r="P9" i="40"/>
  <c r="P10" i="40"/>
  <c r="P11" i="40"/>
  <c r="P12" i="40"/>
  <c r="O8" i="40"/>
  <c r="O9" i="40"/>
  <c r="O10" i="40"/>
  <c r="O11" i="40"/>
  <c r="O12" i="40"/>
  <c r="N8" i="40"/>
  <c r="N9" i="40"/>
  <c r="N10" i="40"/>
  <c r="N11" i="40"/>
  <c r="N12" i="40"/>
  <c r="J8" i="40"/>
  <c r="J9" i="40"/>
  <c r="J10" i="40"/>
  <c r="J11" i="40"/>
  <c r="J12" i="40"/>
  <c r="E7" i="39"/>
  <c r="G7" i="39"/>
  <c r="G11" i="39" s="1"/>
  <c r="H7" i="39"/>
  <c r="H11" i="39" s="1"/>
  <c r="I7" i="39"/>
  <c r="I11" i="39" s="1"/>
  <c r="D7" i="39"/>
  <c r="D11" i="39" s="1"/>
  <c r="L8" i="39"/>
  <c r="L9" i="39"/>
  <c r="L10" i="39"/>
  <c r="K8" i="39"/>
  <c r="K9" i="39"/>
  <c r="K10" i="39"/>
  <c r="J8" i="39"/>
  <c r="J9" i="39"/>
  <c r="J10" i="39"/>
  <c r="F8" i="39"/>
  <c r="F9" i="39"/>
  <c r="F10" i="39"/>
  <c r="E7" i="37"/>
  <c r="F7" i="37"/>
  <c r="G7" i="37"/>
  <c r="H7" i="37"/>
  <c r="I7" i="37"/>
  <c r="D7" i="37"/>
  <c r="L8" i="37"/>
  <c r="L10" i="37"/>
  <c r="K8" i="37"/>
  <c r="K10" i="37"/>
  <c r="J8" i="37"/>
  <c r="J10" i="37"/>
  <c r="F8" i="37"/>
  <c r="F10" i="37"/>
  <c r="E6" i="38"/>
  <c r="G6" i="38"/>
  <c r="H6" i="38"/>
  <c r="I6" i="38"/>
  <c r="D6" i="38"/>
  <c r="L7" i="38"/>
  <c r="L8" i="38"/>
  <c r="L9" i="38"/>
  <c r="L10" i="38"/>
  <c r="K7" i="38"/>
  <c r="K8" i="38"/>
  <c r="K9" i="38"/>
  <c r="K10" i="38"/>
  <c r="J7" i="38"/>
  <c r="J8" i="38"/>
  <c r="J9" i="38"/>
  <c r="J10" i="38"/>
  <c r="F7" i="38"/>
  <c r="F8" i="38"/>
  <c r="F9" i="38"/>
  <c r="F10" i="38"/>
  <c r="I7" i="36"/>
  <c r="I16" i="36" s="1"/>
  <c r="K7" i="36"/>
  <c r="K16" i="36" s="1"/>
  <c r="L7" i="36"/>
  <c r="L16" i="36" s="1"/>
  <c r="M7" i="36"/>
  <c r="M16" i="36" s="1"/>
  <c r="H7" i="36"/>
  <c r="H16" i="36" s="1"/>
  <c r="S9" i="36"/>
  <c r="S10" i="36"/>
  <c r="S11" i="36"/>
  <c r="S12" i="36"/>
  <c r="S13" i="36"/>
  <c r="S14" i="36"/>
  <c r="S15" i="36"/>
  <c r="S8" i="36"/>
  <c r="P8" i="36"/>
  <c r="P9" i="36"/>
  <c r="P10" i="36"/>
  <c r="P11" i="36"/>
  <c r="P12" i="36"/>
  <c r="P13" i="36"/>
  <c r="P14" i="36"/>
  <c r="P15" i="36"/>
  <c r="O8" i="36"/>
  <c r="O9" i="36"/>
  <c r="O10" i="36"/>
  <c r="O11" i="36"/>
  <c r="O12" i="36"/>
  <c r="O13" i="36"/>
  <c r="O14" i="36"/>
  <c r="O15" i="36"/>
  <c r="N8" i="36"/>
  <c r="N9" i="36"/>
  <c r="N10" i="36"/>
  <c r="N11" i="36"/>
  <c r="N12" i="36"/>
  <c r="N13" i="36"/>
  <c r="N14" i="36"/>
  <c r="N15" i="36"/>
  <c r="J8" i="36"/>
  <c r="J9" i="36"/>
  <c r="J10" i="36"/>
  <c r="J11" i="36"/>
  <c r="J12" i="36"/>
  <c r="J13" i="36"/>
  <c r="J14" i="36"/>
  <c r="J15" i="36"/>
  <c r="E7" i="35"/>
  <c r="E13" i="35" s="1"/>
  <c r="G7" i="35"/>
  <c r="G13" i="35" s="1"/>
  <c r="H7" i="35"/>
  <c r="H13" i="35" s="1"/>
  <c r="I7" i="35"/>
  <c r="I13" i="35" s="1"/>
  <c r="D7" i="35"/>
  <c r="D13" i="35" s="1"/>
  <c r="L8" i="35"/>
  <c r="L9" i="35"/>
  <c r="L10" i="35"/>
  <c r="L11" i="35"/>
  <c r="L12" i="35"/>
  <c r="K8" i="35"/>
  <c r="K9" i="35"/>
  <c r="K10" i="35"/>
  <c r="K11" i="35"/>
  <c r="K12" i="35"/>
  <c r="J8" i="35"/>
  <c r="J9" i="35"/>
  <c r="J10" i="35"/>
  <c r="J11" i="35"/>
  <c r="J12" i="35"/>
  <c r="F8" i="35"/>
  <c r="F9" i="35"/>
  <c r="F10" i="35"/>
  <c r="F11" i="35"/>
  <c r="F12" i="35"/>
  <c r="E7" i="33"/>
  <c r="G7" i="33"/>
  <c r="H7" i="33"/>
  <c r="I7" i="33"/>
  <c r="D7" i="33"/>
  <c r="L8" i="33"/>
  <c r="L10" i="33"/>
  <c r="K8" i="33"/>
  <c r="K10" i="33"/>
  <c r="J8" i="33"/>
  <c r="J10" i="33"/>
  <c r="F8" i="33"/>
  <c r="F7" i="33" s="1"/>
  <c r="F10" i="33"/>
  <c r="E6" i="34"/>
  <c r="G6" i="34"/>
  <c r="H6" i="34"/>
  <c r="I6" i="34"/>
  <c r="D6" i="34"/>
  <c r="L7" i="34"/>
  <c r="L8" i="34"/>
  <c r="L9" i="34"/>
  <c r="L10" i="34"/>
  <c r="L11" i="34"/>
  <c r="L12" i="34"/>
  <c r="L13" i="34"/>
  <c r="L14" i="34"/>
  <c r="K7" i="34"/>
  <c r="K8" i="34"/>
  <c r="K9" i="34"/>
  <c r="K10" i="34"/>
  <c r="K11" i="34"/>
  <c r="K12" i="34"/>
  <c r="K13" i="34"/>
  <c r="K14" i="34"/>
  <c r="J7" i="34"/>
  <c r="J8" i="34"/>
  <c r="J9" i="34"/>
  <c r="J10" i="34"/>
  <c r="J11" i="34"/>
  <c r="J12" i="34"/>
  <c r="J13" i="34"/>
  <c r="J14" i="34"/>
  <c r="F7" i="34"/>
  <c r="F8" i="34"/>
  <c r="F9" i="34"/>
  <c r="F10" i="34"/>
  <c r="F11" i="34"/>
  <c r="F12" i="34"/>
  <c r="F13" i="34"/>
  <c r="F14" i="34"/>
  <c r="I7" i="32"/>
  <c r="I14" i="32" s="1"/>
  <c r="K7" i="32"/>
  <c r="L7" i="32"/>
  <c r="L14" i="32" s="1"/>
  <c r="M7" i="32"/>
  <c r="M14" i="32" s="1"/>
  <c r="H7" i="32"/>
  <c r="H14" i="32" s="1"/>
  <c r="S9" i="32"/>
  <c r="S10" i="32"/>
  <c r="S11" i="32"/>
  <c r="S12" i="32"/>
  <c r="S13" i="32"/>
  <c r="S8" i="32"/>
  <c r="P8" i="32"/>
  <c r="P9" i="32"/>
  <c r="P10" i="32"/>
  <c r="P11" i="32"/>
  <c r="P12" i="32"/>
  <c r="P13" i="32"/>
  <c r="O8" i="32"/>
  <c r="O9" i="32"/>
  <c r="O10" i="32"/>
  <c r="O11" i="32"/>
  <c r="O12" i="32"/>
  <c r="O13" i="32"/>
  <c r="N8" i="32"/>
  <c r="N9" i="32"/>
  <c r="N10" i="32"/>
  <c r="N11" i="32"/>
  <c r="N12" i="32"/>
  <c r="N13" i="32"/>
  <c r="J8" i="32"/>
  <c r="J9" i="32"/>
  <c r="J10" i="32"/>
  <c r="J11" i="32"/>
  <c r="J12" i="32"/>
  <c r="J13" i="32"/>
  <c r="E7" i="31"/>
  <c r="E12" i="31" s="1"/>
  <c r="G7" i="31"/>
  <c r="H7" i="31"/>
  <c r="H12" i="31" s="1"/>
  <c r="I7" i="31"/>
  <c r="I12" i="31" s="1"/>
  <c r="D7" i="31"/>
  <c r="D12" i="31" s="1"/>
  <c r="L8" i="31"/>
  <c r="L9" i="31"/>
  <c r="L10" i="31"/>
  <c r="L11" i="31"/>
  <c r="K8" i="31"/>
  <c r="K9" i="31"/>
  <c r="K10" i="31"/>
  <c r="K11" i="31"/>
  <c r="J8" i="31"/>
  <c r="J9" i="31"/>
  <c r="J10" i="31"/>
  <c r="J11" i="31"/>
  <c r="F8" i="31"/>
  <c r="F9" i="31"/>
  <c r="F10" i="31"/>
  <c r="F11" i="31"/>
  <c r="E9" i="29"/>
  <c r="G9" i="29"/>
  <c r="H9" i="29"/>
  <c r="I9" i="29"/>
  <c r="D9" i="29"/>
  <c r="E7" i="29"/>
  <c r="G7" i="29"/>
  <c r="H7" i="29"/>
  <c r="I7" i="29"/>
  <c r="D7" i="29"/>
  <c r="L8" i="29"/>
  <c r="L10" i="29"/>
  <c r="L11" i="29"/>
  <c r="K8" i="29"/>
  <c r="K10" i="29"/>
  <c r="K11" i="29"/>
  <c r="J8" i="29"/>
  <c r="J10" i="29"/>
  <c r="J11" i="29"/>
  <c r="F8" i="29"/>
  <c r="F7" i="29" s="1"/>
  <c r="F10" i="29"/>
  <c r="F9" i="29" s="1"/>
  <c r="F11" i="29"/>
  <c r="E6" i="30"/>
  <c r="G6" i="30"/>
  <c r="H6" i="30"/>
  <c r="I6" i="30"/>
  <c r="D6" i="30"/>
  <c r="L7" i="30"/>
  <c r="L8" i="30"/>
  <c r="L9" i="30"/>
  <c r="L10" i="30"/>
  <c r="L11" i="30"/>
  <c r="L12" i="30"/>
  <c r="L13" i="30"/>
  <c r="L14" i="30"/>
  <c r="L15" i="30"/>
  <c r="L16" i="30"/>
  <c r="L17" i="30"/>
  <c r="L18" i="30"/>
  <c r="L19" i="30"/>
  <c r="L20" i="30"/>
  <c r="L21" i="30"/>
  <c r="L22" i="30"/>
  <c r="L23" i="30"/>
  <c r="L24" i="30"/>
  <c r="L25" i="30"/>
  <c r="L26" i="30"/>
  <c r="L27" i="30"/>
  <c r="L28" i="30"/>
  <c r="L29" i="30"/>
  <c r="L30" i="30"/>
  <c r="L31" i="30"/>
  <c r="K7" i="30"/>
  <c r="K8" i="30"/>
  <c r="K9" i="30"/>
  <c r="K10" i="30"/>
  <c r="K11" i="30"/>
  <c r="K12" i="30"/>
  <c r="K13" i="30"/>
  <c r="K14" i="30"/>
  <c r="K15" i="30"/>
  <c r="K16" i="30"/>
  <c r="K17" i="30"/>
  <c r="K18" i="30"/>
  <c r="K19" i="30"/>
  <c r="K20" i="30"/>
  <c r="K21" i="30"/>
  <c r="K22" i="30"/>
  <c r="K23" i="30"/>
  <c r="K24" i="30"/>
  <c r="K25" i="30"/>
  <c r="K26" i="30"/>
  <c r="K27" i="30"/>
  <c r="K28" i="30"/>
  <c r="K29" i="30"/>
  <c r="K30" i="30"/>
  <c r="K31" i="30"/>
  <c r="J7" i="30"/>
  <c r="J8" i="30"/>
  <c r="J9" i="30"/>
  <c r="J10" i="30"/>
  <c r="J11" i="30"/>
  <c r="J12" i="30"/>
  <c r="J13" i="30"/>
  <c r="J14" i="30"/>
  <c r="J15" i="30"/>
  <c r="J16" i="30"/>
  <c r="J17" i="30"/>
  <c r="J18" i="30"/>
  <c r="J19" i="30"/>
  <c r="J20" i="30"/>
  <c r="J21" i="30"/>
  <c r="J22" i="30"/>
  <c r="J23" i="30"/>
  <c r="J24" i="30"/>
  <c r="J25" i="30"/>
  <c r="J26" i="30"/>
  <c r="J27" i="30"/>
  <c r="J28" i="30"/>
  <c r="J29" i="30"/>
  <c r="J30" i="30"/>
  <c r="J31" i="30"/>
  <c r="F7" i="30"/>
  <c r="F8" i="30"/>
  <c r="F9" i="30"/>
  <c r="F10" i="30"/>
  <c r="F11" i="30"/>
  <c r="F12" i="30"/>
  <c r="F13" i="30"/>
  <c r="F14" i="30"/>
  <c r="F15" i="30"/>
  <c r="F16" i="30"/>
  <c r="F17" i="30"/>
  <c r="F18" i="30"/>
  <c r="F19" i="30"/>
  <c r="F20" i="30"/>
  <c r="F21" i="30"/>
  <c r="F22" i="30"/>
  <c r="F23" i="30"/>
  <c r="F24" i="30"/>
  <c r="F25" i="30"/>
  <c r="F26" i="30"/>
  <c r="F27" i="30"/>
  <c r="F28" i="30"/>
  <c r="F29" i="30"/>
  <c r="F30" i="30"/>
  <c r="F31" i="30"/>
  <c r="I7" i="28"/>
  <c r="I12" i="28" s="1"/>
  <c r="K7" i="28"/>
  <c r="L7" i="28"/>
  <c r="L12" i="28" s="1"/>
  <c r="M7" i="28"/>
  <c r="M12" i="28" s="1"/>
  <c r="H7" i="28"/>
  <c r="H12" i="28" s="1"/>
  <c r="S9" i="28"/>
  <c r="S10" i="28"/>
  <c r="S11" i="28"/>
  <c r="S8" i="28"/>
  <c r="P8" i="28"/>
  <c r="P9" i="28"/>
  <c r="P10" i="28"/>
  <c r="P11" i="28"/>
  <c r="O8" i="28"/>
  <c r="O9" i="28"/>
  <c r="O10" i="28"/>
  <c r="O11" i="28"/>
  <c r="N8" i="28"/>
  <c r="N9" i="28"/>
  <c r="N10" i="28"/>
  <c r="N11" i="28"/>
  <c r="J8" i="28"/>
  <c r="J9" i="28"/>
  <c r="J10" i="28"/>
  <c r="J11" i="28"/>
  <c r="E7" i="27"/>
  <c r="E12" i="27" s="1"/>
  <c r="G7" i="27"/>
  <c r="G12" i="27" s="1"/>
  <c r="H7" i="27"/>
  <c r="I7" i="27"/>
  <c r="I12" i="27" s="1"/>
  <c r="D7" i="27"/>
  <c r="D12" i="27" s="1"/>
  <c r="L8" i="27"/>
  <c r="L9" i="27"/>
  <c r="L10" i="27"/>
  <c r="L11" i="27"/>
  <c r="K8" i="27"/>
  <c r="K9" i="27"/>
  <c r="K10" i="27"/>
  <c r="K11" i="27"/>
  <c r="J8" i="27"/>
  <c r="J9" i="27"/>
  <c r="J10" i="27"/>
  <c r="J11" i="27"/>
  <c r="F8" i="27"/>
  <c r="F9" i="27"/>
  <c r="F10" i="27"/>
  <c r="F11" i="27"/>
  <c r="E10" i="25"/>
  <c r="G10" i="25"/>
  <c r="H10" i="25"/>
  <c r="I10" i="25"/>
  <c r="D10" i="25"/>
  <c r="E7" i="25"/>
  <c r="G7" i="25"/>
  <c r="H7" i="25"/>
  <c r="I7" i="25"/>
  <c r="D7" i="25"/>
  <c r="L8" i="25"/>
  <c r="L9" i="25"/>
  <c r="L11" i="25"/>
  <c r="L12" i="25"/>
  <c r="L13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L28" i="25"/>
  <c r="L29" i="25"/>
  <c r="L30" i="25"/>
  <c r="L31" i="25"/>
  <c r="L32" i="25"/>
  <c r="L33" i="25"/>
  <c r="L34" i="25"/>
  <c r="L35" i="25"/>
  <c r="L36" i="25"/>
  <c r="K8" i="25"/>
  <c r="K9" i="25"/>
  <c r="K11" i="25"/>
  <c r="K12" i="25"/>
  <c r="K13" i="25"/>
  <c r="K14" i="25"/>
  <c r="K15" i="25"/>
  <c r="K16" i="25"/>
  <c r="K17" i="25"/>
  <c r="K18" i="25"/>
  <c r="K19" i="25"/>
  <c r="K20" i="25"/>
  <c r="K21" i="25"/>
  <c r="K22" i="25"/>
  <c r="K23" i="25"/>
  <c r="K24" i="25"/>
  <c r="K25" i="25"/>
  <c r="K26" i="25"/>
  <c r="K27" i="25"/>
  <c r="K28" i="25"/>
  <c r="K29" i="25"/>
  <c r="K30" i="25"/>
  <c r="K31" i="25"/>
  <c r="K32" i="25"/>
  <c r="K33" i="25"/>
  <c r="K34" i="25"/>
  <c r="K35" i="25"/>
  <c r="K36" i="25"/>
  <c r="J8" i="25"/>
  <c r="J9" i="25"/>
  <c r="J11" i="25"/>
  <c r="J12" i="25"/>
  <c r="J13" i="25"/>
  <c r="J14" i="25"/>
  <c r="J15" i="25"/>
  <c r="J16" i="25"/>
  <c r="J17" i="25"/>
  <c r="J18" i="25"/>
  <c r="J19" i="25"/>
  <c r="J20" i="25"/>
  <c r="J21" i="25"/>
  <c r="J22" i="25"/>
  <c r="J23" i="25"/>
  <c r="J24" i="25"/>
  <c r="J25" i="25"/>
  <c r="J26" i="25"/>
  <c r="J27" i="25"/>
  <c r="J28" i="25"/>
  <c r="J29" i="25"/>
  <c r="J30" i="25"/>
  <c r="J31" i="25"/>
  <c r="J32" i="25"/>
  <c r="J33" i="25"/>
  <c r="J34" i="25"/>
  <c r="J35" i="25"/>
  <c r="J36" i="25"/>
  <c r="F8" i="25"/>
  <c r="F7" i="25" s="1"/>
  <c r="F9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E6" i="26"/>
  <c r="G6" i="26"/>
  <c r="H6" i="26"/>
  <c r="I6" i="26"/>
  <c r="D6" i="26"/>
  <c r="L7" i="26"/>
  <c r="L8" i="26"/>
  <c r="L9" i="26"/>
  <c r="L10" i="26"/>
  <c r="L11" i="26"/>
  <c r="L12" i="26"/>
  <c r="L13" i="26"/>
  <c r="L14" i="26"/>
  <c r="L15" i="26"/>
  <c r="L16" i="26"/>
  <c r="L17" i="26"/>
  <c r="L18" i="26"/>
  <c r="L19" i="26"/>
  <c r="L20" i="26"/>
  <c r="L21" i="26"/>
  <c r="L22" i="26"/>
  <c r="L23" i="26"/>
  <c r="L24" i="26"/>
  <c r="L25" i="26"/>
  <c r="L26" i="26"/>
  <c r="L27" i="26"/>
  <c r="L28" i="26"/>
  <c r="L29" i="26"/>
  <c r="L30" i="26"/>
  <c r="L31" i="26"/>
  <c r="K7" i="26"/>
  <c r="K8" i="26"/>
  <c r="K9" i="26"/>
  <c r="K10" i="26"/>
  <c r="K11" i="26"/>
  <c r="K12" i="26"/>
  <c r="K13" i="26"/>
  <c r="K14" i="26"/>
  <c r="K15" i="26"/>
  <c r="K16" i="26"/>
  <c r="K17" i="26"/>
  <c r="K18" i="26"/>
  <c r="K19" i="26"/>
  <c r="K20" i="26"/>
  <c r="K21" i="26"/>
  <c r="K22" i="26"/>
  <c r="K23" i="26"/>
  <c r="K24" i="26"/>
  <c r="K25" i="26"/>
  <c r="K26" i="26"/>
  <c r="K27" i="26"/>
  <c r="K28" i="26"/>
  <c r="K29" i="26"/>
  <c r="K30" i="26"/>
  <c r="K31" i="26"/>
  <c r="J7" i="26"/>
  <c r="J8" i="26"/>
  <c r="J9" i="26"/>
  <c r="J10" i="26"/>
  <c r="J11" i="26"/>
  <c r="J12" i="26"/>
  <c r="J13" i="26"/>
  <c r="J14" i="26"/>
  <c r="J15" i="26"/>
  <c r="J16" i="26"/>
  <c r="J17" i="26"/>
  <c r="J18" i="26"/>
  <c r="J19" i="26"/>
  <c r="J20" i="26"/>
  <c r="J21" i="26"/>
  <c r="J22" i="26"/>
  <c r="J23" i="26"/>
  <c r="J24" i="26"/>
  <c r="J25" i="26"/>
  <c r="J26" i="26"/>
  <c r="J27" i="26"/>
  <c r="J28" i="26"/>
  <c r="J29" i="26"/>
  <c r="J30" i="26"/>
  <c r="J31" i="26"/>
  <c r="F7" i="26"/>
  <c r="F8" i="26"/>
  <c r="F9" i="26"/>
  <c r="F10" i="26"/>
  <c r="F11" i="26"/>
  <c r="F12" i="26"/>
  <c r="F13" i="26"/>
  <c r="F14" i="26"/>
  <c r="F15" i="26"/>
  <c r="F16" i="26"/>
  <c r="F17" i="26"/>
  <c r="F18" i="26"/>
  <c r="F19" i="26"/>
  <c r="F20" i="26"/>
  <c r="F21" i="26"/>
  <c r="F22" i="26"/>
  <c r="F23" i="26"/>
  <c r="F24" i="26"/>
  <c r="F25" i="26"/>
  <c r="F26" i="26"/>
  <c r="F27" i="26"/>
  <c r="F28" i="26"/>
  <c r="F29" i="26"/>
  <c r="F30" i="26"/>
  <c r="F31" i="26"/>
  <c r="I7" i="24"/>
  <c r="I20" i="24" s="1"/>
  <c r="K7" i="24"/>
  <c r="L7" i="24"/>
  <c r="L20" i="24" s="1"/>
  <c r="M7" i="24"/>
  <c r="M20" i="24" s="1"/>
  <c r="H7" i="24"/>
  <c r="H20" i="24" s="1"/>
  <c r="S9" i="24"/>
  <c r="S10" i="24"/>
  <c r="S11" i="24"/>
  <c r="S12" i="24"/>
  <c r="S13" i="24"/>
  <c r="S14" i="24"/>
  <c r="S15" i="24"/>
  <c r="S16" i="24"/>
  <c r="S17" i="24"/>
  <c r="S18" i="24"/>
  <c r="S19" i="24"/>
  <c r="S8" i="24"/>
  <c r="P8" i="24"/>
  <c r="P9" i="24"/>
  <c r="P10" i="24"/>
  <c r="P11" i="24"/>
  <c r="P12" i="24"/>
  <c r="P13" i="24"/>
  <c r="P14" i="24"/>
  <c r="P15" i="24"/>
  <c r="P16" i="24"/>
  <c r="P17" i="24"/>
  <c r="P18" i="24"/>
  <c r="P19" i="24"/>
  <c r="O8" i="24"/>
  <c r="O9" i="24"/>
  <c r="O10" i="24"/>
  <c r="O11" i="24"/>
  <c r="O12" i="24"/>
  <c r="O13" i="24"/>
  <c r="O14" i="24"/>
  <c r="O15" i="24"/>
  <c r="O16" i="24"/>
  <c r="O17" i="24"/>
  <c r="O18" i="24"/>
  <c r="O19" i="24"/>
  <c r="N8" i="24"/>
  <c r="N9" i="24"/>
  <c r="N10" i="24"/>
  <c r="N11" i="24"/>
  <c r="N12" i="24"/>
  <c r="N13" i="24"/>
  <c r="N14" i="24"/>
  <c r="N15" i="24"/>
  <c r="N16" i="24"/>
  <c r="N17" i="24"/>
  <c r="N18" i="24"/>
  <c r="N19" i="24"/>
  <c r="J8" i="24"/>
  <c r="J9" i="24"/>
  <c r="J10" i="24"/>
  <c r="J11" i="24"/>
  <c r="J12" i="24"/>
  <c r="J13" i="24"/>
  <c r="J14" i="24"/>
  <c r="J15" i="24"/>
  <c r="J16" i="24"/>
  <c r="J17" i="24"/>
  <c r="J18" i="24"/>
  <c r="J19" i="24"/>
  <c r="E7" i="23"/>
  <c r="E20" i="23" s="1"/>
  <c r="G7" i="23"/>
  <c r="H7" i="23"/>
  <c r="H20" i="23" s="1"/>
  <c r="I7" i="23"/>
  <c r="I20" i="23" s="1"/>
  <c r="D7" i="23"/>
  <c r="D20" i="23" s="1"/>
  <c r="L8" i="23"/>
  <c r="L9" i="23"/>
  <c r="L10" i="23"/>
  <c r="L11" i="23"/>
  <c r="L12" i="23"/>
  <c r="L13" i="23"/>
  <c r="L14" i="23"/>
  <c r="L15" i="23"/>
  <c r="L16" i="23"/>
  <c r="L17" i="23"/>
  <c r="L18" i="23"/>
  <c r="L19" i="23"/>
  <c r="K8" i="23"/>
  <c r="K9" i="23"/>
  <c r="K10" i="23"/>
  <c r="K11" i="23"/>
  <c r="K12" i="23"/>
  <c r="K13" i="23"/>
  <c r="K14" i="23"/>
  <c r="K15" i="23"/>
  <c r="K16" i="23"/>
  <c r="K17" i="23"/>
  <c r="K18" i="23"/>
  <c r="K19" i="23"/>
  <c r="J8" i="23"/>
  <c r="J9" i="23"/>
  <c r="J10" i="23"/>
  <c r="J11" i="23"/>
  <c r="J12" i="23"/>
  <c r="J13" i="23"/>
  <c r="J14" i="23"/>
  <c r="J15" i="23"/>
  <c r="J16" i="23"/>
  <c r="J17" i="23"/>
  <c r="J18" i="23"/>
  <c r="J19" i="23"/>
  <c r="F8" i="23"/>
  <c r="F9" i="23"/>
  <c r="F10" i="23"/>
  <c r="F11" i="23"/>
  <c r="F12" i="23"/>
  <c r="F13" i="23"/>
  <c r="F14" i="23"/>
  <c r="F15" i="23"/>
  <c r="F16" i="23"/>
  <c r="F17" i="23"/>
  <c r="F18" i="23"/>
  <c r="F19" i="23"/>
  <c r="E11" i="21"/>
  <c r="G11" i="21"/>
  <c r="H11" i="21"/>
  <c r="I11" i="21"/>
  <c r="D11" i="21"/>
  <c r="E7" i="21"/>
  <c r="G7" i="21"/>
  <c r="H7" i="21"/>
  <c r="I7" i="21"/>
  <c r="D7" i="21"/>
  <c r="L8" i="21"/>
  <c r="L9" i="21"/>
  <c r="L10" i="21"/>
  <c r="L12" i="21"/>
  <c r="L13" i="21"/>
  <c r="L14" i="21"/>
  <c r="L15" i="21"/>
  <c r="L16" i="21"/>
  <c r="L17" i="21"/>
  <c r="L18" i="21"/>
  <c r="L19" i="21"/>
  <c r="L20" i="21"/>
  <c r="L21" i="21"/>
  <c r="L22" i="21"/>
  <c r="L23" i="21"/>
  <c r="L24" i="21"/>
  <c r="L25" i="21"/>
  <c r="L26" i="21"/>
  <c r="L27" i="21"/>
  <c r="L28" i="21"/>
  <c r="L29" i="21"/>
  <c r="L30" i="21"/>
  <c r="L31" i="21"/>
  <c r="L32" i="21"/>
  <c r="L33" i="21"/>
  <c r="L34" i="21"/>
  <c r="L35" i="21"/>
  <c r="L36" i="21"/>
  <c r="L37" i="21"/>
  <c r="K8" i="21"/>
  <c r="K9" i="21"/>
  <c r="K10" i="21"/>
  <c r="K12" i="21"/>
  <c r="K13" i="21"/>
  <c r="K14" i="21"/>
  <c r="K15" i="21"/>
  <c r="K16" i="21"/>
  <c r="K17" i="21"/>
  <c r="K18" i="21"/>
  <c r="K19" i="21"/>
  <c r="K20" i="21"/>
  <c r="K21" i="21"/>
  <c r="K22" i="21"/>
  <c r="K23" i="21"/>
  <c r="K24" i="21"/>
  <c r="K25" i="21"/>
  <c r="K26" i="21"/>
  <c r="K27" i="21"/>
  <c r="K28" i="21"/>
  <c r="K29" i="21"/>
  <c r="K30" i="21"/>
  <c r="K31" i="21"/>
  <c r="K32" i="21"/>
  <c r="K33" i="21"/>
  <c r="K34" i="21"/>
  <c r="K35" i="21"/>
  <c r="K36" i="21"/>
  <c r="K37" i="21"/>
  <c r="J8" i="21"/>
  <c r="J9" i="21"/>
  <c r="J10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F8" i="21"/>
  <c r="F7" i="21" s="1"/>
  <c r="F9" i="21"/>
  <c r="F10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E6" i="22"/>
  <c r="G6" i="22"/>
  <c r="H6" i="22"/>
  <c r="I6" i="22"/>
  <c r="D6" i="22"/>
  <c r="L7" i="22"/>
  <c r="L8" i="22"/>
  <c r="L9" i="22"/>
  <c r="L10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31" i="22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J7" i="22"/>
  <c r="J8" i="22"/>
  <c r="J9" i="22"/>
  <c r="J10" i="22"/>
  <c r="J11" i="22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F7" i="22"/>
  <c r="F8" i="22"/>
  <c r="F9" i="22"/>
  <c r="F10" i="22"/>
  <c r="F11" i="22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25" i="22"/>
  <c r="F26" i="22"/>
  <c r="F27" i="22"/>
  <c r="F28" i="22"/>
  <c r="F29" i="22"/>
  <c r="F30" i="22"/>
  <c r="F31" i="22"/>
  <c r="I7" i="20"/>
  <c r="I15" i="20" s="1"/>
  <c r="K7" i="20"/>
  <c r="L7" i="20"/>
  <c r="L15" i="20" s="1"/>
  <c r="M7" i="20"/>
  <c r="M15" i="20" s="1"/>
  <c r="H7" i="20"/>
  <c r="H15" i="20" s="1"/>
  <c r="S9" i="20"/>
  <c r="S10" i="20"/>
  <c r="S11" i="20"/>
  <c r="S12" i="20"/>
  <c r="S13" i="20"/>
  <c r="S14" i="20"/>
  <c r="S8" i="20"/>
  <c r="P8" i="20"/>
  <c r="P9" i="20"/>
  <c r="P10" i="20"/>
  <c r="P11" i="20"/>
  <c r="P12" i="20"/>
  <c r="P13" i="20"/>
  <c r="P14" i="20"/>
  <c r="O8" i="20"/>
  <c r="O9" i="20"/>
  <c r="O10" i="20"/>
  <c r="O11" i="20"/>
  <c r="O12" i="20"/>
  <c r="O13" i="20"/>
  <c r="O14" i="20"/>
  <c r="N8" i="20"/>
  <c r="N9" i="20"/>
  <c r="N10" i="20"/>
  <c r="N11" i="20"/>
  <c r="N12" i="20"/>
  <c r="N13" i="20"/>
  <c r="N14" i="20"/>
  <c r="J8" i="20"/>
  <c r="J9" i="20"/>
  <c r="J10" i="20"/>
  <c r="J11" i="20"/>
  <c r="J12" i="20"/>
  <c r="J13" i="20"/>
  <c r="J14" i="20"/>
  <c r="E7" i="19"/>
  <c r="E15" i="19" s="1"/>
  <c r="G7" i="19"/>
  <c r="H7" i="19"/>
  <c r="H15" i="19" s="1"/>
  <c r="I7" i="19"/>
  <c r="I15" i="19" s="1"/>
  <c r="D7" i="19"/>
  <c r="D15" i="19" s="1"/>
  <c r="L8" i="19"/>
  <c r="L9" i="19"/>
  <c r="L10" i="19"/>
  <c r="L11" i="19"/>
  <c r="L12" i="19"/>
  <c r="L13" i="19"/>
  <c r="L14" i="19"/>
  <c r="K8" i="19"/>
  <c r="K9" i="19"/>
  <c r="K10" i="19"/>
  <c r="K11" i="19"/>
  <c r="K12" i="19"/>
  <c r="K13" i="19"/>
  <c r="K14" i="19"/>
  <c r="J8" i="19"/>
  <c r="J9" i="19"/>
  <c r="J10" i="19"/>
  <c r="J11" i="19"/>
  <c r="J12" i="19"/>
  <c r="J13" i="19"/>
  <c r="J14" i="19"/>
  <c r="F8" i="19"/>
  <c r="F9" i="19"/>
  <c r="F10" i="19"/>
  <c r="F11" i="19"/>
  <c r="F12" i="19"/>
  <c r="F13" i="19"/>
  <c r="F14" i="19"/>
  <c r="E11" i="17"/>
  <c r="G11" i="17"/>
  <c r="H11" i="17"/>
  <c r="I11" i="17"/>
  <c r="D11" i="17"/>
  <c r="E7" i="17"/>
  <c r="G7" i="17"/>
  <c r="H7" i="17"/>
  <c r="I7" i="17"/>
  <c r="D7" i="17"/>
  <c r="L8" i="17"/>
  <c r="L9" i="17"/>
  <c r="L10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K8" i="17"/>
  <c r="K9" i="17"/>
  <c r="K10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J8" i="17"/>
  <c r="J9" i="17"/>
  <c r="J10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F8" i="17"/>
  <c r="F7" i="17" s="1"/>
  <c r="F9" i="17"/>
  <c r="F10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E6" i="18"/>
  <c r="G6" i="18"/>
  <c r="H6" i="18"/>
  <c r="I6" i="18"/>
  <c r="D6" i="18"/>
  <c r="L7" i="18"/>
  <c r="L8" i="18"/>
  <c r="L9" i="18"/>
  <c r="L10" i="18"/>
  <c r="L11" i="18"/>
  <c r="L12" i="18"/>
  <c r="L13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L28" i="18"/>
  <c r="L29" i="18"/>
  <c r="L30" i="18"/>
  <c r="L31" i="18"/>
  <c r="K7" i="18"/>
  <c r="K8" i="18"/>
  <c r="K9" i="18"/>
  <c r="K10" i="18"/>
  <c r="K11" i="18"/>
  <c r="K12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K31" i="18"/>
  <c r="J7" i="18"/>
  <c r="J8" i="18"/>
  <c r="J9" i="18"/>
  <c r="J10" i="18"/>
  <c r="J11" i="18"/>
  <c r="J12" i="18"/>
  <c r="J13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I7" i="16"/>
  <c r="I23" i="16" s="1"/>
  <c r="K7" i="16"/>
  <c r="L7" i="16"/>
  <c r="L23" i="16" s="1"/>
  <c r="M7" i="16"/>
  <c r="M23" i="16" s="1"/>
  <c r="H7" i="16"/>
  <c r="H23" i="16" s="1"/>
  <c r="S9" i="16"/>
  <c r="S10" i="16"/>
  <c r="S11" i="16"/>
  <c r="S12" i="16"/>
  <c r="S13" i="16"/>
  <c r="S14" i="16"/>
  <c r="S15" i="16"/>
  <c r="S16" i="16"/>
  <c r="S17" i="16"/>
  <c r="S18" i="16"/>
  <c r="S19" i="16"/>
  <c r="S20" i="16"/>
  <c r="S21" i="16"/>
  <c r="S22" i="16"/>
  <c r="S8" i="16"/>
  <c r="P8" i="16"/>
  <c r="P9" i="16"/>
  <c r="P10" i="16"/>
  <c r="P11" i="16"/>
  <c r="P12" i="16"/>
  <c r="P13" i="16"/>
  <c r="P14" i="16"/>
  <c r="P15" i="16"/>
  <c r="P16" i="16"/>
  <c r="P17" i="16"/>
  <c r="P18" i="16"/>
  <c r="P19" i="16"/>
  <c r="P20" i="16"/>
  <c r="P21" i="16"/>
  <c r="P22" i="16"/>
  <c r="O8" i="16"/>
  <c r="O9" i="16"/>
  <c r="O10" i="16"/>
  <c r="O11" i="16"/>
  <c r="O12" i="16"/>
  <c r="O13" i="16"/>
  <c r="O14" i="16"/>
  <c r="O15" i="16"/>
  <c r="O16" i="16"/>
  <c r="O17" i="16"/>
  <c r="O18" i="16"/>
  <c r="O19" i="16"/>
  <c r="O20" i="16"/>
  <c r="O21" i="16"/>
  <c r="O22" i="16"/>
  <c r="N8" i="16"/>
  <c r="N9" i="16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J8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E7" i="15"/>
  <c r="E23" i="15" s="1"/>
  <c r="G7" i="15"/>
  <c r="H7" i="15"/>
  <c r="H23" i="15" s="1"/>
  <c r="I7" i="15"/>
  <c r="I23" i="15" s="1"/>
  <c r="D7" i="15"/>
  <c r="D23" i="15" s="1"/>
  <c r="L8" i="15"/>
  <c r="L9" i="15"/>
  <c r="L10" i="15"/>
  <c r="L11" i="15"/>
  <c r="L12" i="15"/>
  <c r="L13" i="15"/>
  <c r="L14" i="15"/>
  <c r="L15" i="15"/>
  <c r="L16" i="15"/>
  <c r="L17" i="15"/>
  <c r="L18" i="15"/>
  <c r="L19" i="15"/>
  <c r="L20" i="15"/>
  <c r="L21" i="15"/>
  <c r="L22" i="15"/>
  <c r="K8" i="15"/>
  <c r="K9" i="15"/>
  <c r="K10" i="15"/>
  <c r="K11" i="15"/>
  <c r="K12" i="15"/>
  <c r="K13" i="15"/>
  <c r="K14" i="15"/>
  <c r="K15" i="15"/>
  <c r="K16" i="15"/>
  <c r="K17" i="15"/>
  <c r="K18" i="15"/>
  <c r="K19" i="15"/>
  <c r="K20" i="15"/>
  <c r="K21" i="15"/>
  <c r="K22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E12" i="13"/>
  <c r="G12" i="13"/>
  <c r="H12" i="13"/>
  <c r="I12" i="13"/>
  <c r="D12" i="13"/>
  <c r="E7" i="13"/>
  <c r="G7" i="13"/>
  <c r="H7" i="13"/>
  <c r="I7" i="13"/>
  <c r="D7" i="13"/>
  <c r="L8" i="13"/>
  <c r="L9" i="13"/>
  <c r="L10" i="13"/>
  <c r="L11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8" i="13"/>
  <c r="K8" i="13"/>
  <c r="K9" i="13"/>
  <c r="K10" i="13"/>
  <c r="K11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J8" i="13"/>
  <c r="J9" i="13"/>
  <c r="J10" i="13"/>
  <c r="J11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F8" i="13"/>
  <c r="F9" i="13"/>
  <c r="F10" i="13"/>
  <c r="F11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E6" i="14"/>
  <c r="G6" i="14"/>
  <c r="H6" i="14"/>
  <c r="I6" i="14"/>
  <c r="D6" i="14"/>
  <c r="L7" i="14"/>
  <c r="L8" i="14"/>
  <c r="L9" i="14"/>
  <c r="L10" i="14"/>
  <c r="L11" i="14"/>
  <c r="L12" i="14"/>
  <c r="L13" i="14"/>
  <c r="L14" i="14"/>
  <c r="L15" i="14"/>
  <c r="L16" i="14"/>
  <c r="L17" i="14"/>
  <c r="L18" i="14"/>
  <c r="L19" i="14"/>
  <c r="L20" i="14"/>
  <c r="L21" i="14"/>
  <c r="L22" i="14"/>
  <c r="L23" i="14"/>
  <c r="L24" i="14"/>
  <c r="L25" i="14"/>
  <c r="L26" i="14"/>
  <c r="L27" i="14"/>
  <c r="L28" i="14"/>
  <c r="L29" i="14"/>
  <c r="L30" i="14"/>
  <c r="L31" i="14"/>
  <c r="K7" i="14"/>
  <c r="K8" i="14"/>
  <c r="K9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J7" i="14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I7" i="12"/>
  <c r="I24" i="12" s="1"/>
  <c r="K7" i="12"/>
  <c r="L7" i="12"/>
  <c r="L24" i="12" s="1"/>
  <c r="M7" i="12"/>
  <c r="M24" i="12" s="1"/>
  <c r="H7" i="12"/>
  <c r="H24" i="12" s="1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8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E7" i="11"/>
  <c r="E24" i="11" s="1"/>
  <c r="G7" i="11"/>
  <c r="H7" i="11"/>
  <c r="H24" i="11" s="1"/>
  <c r="I7" i="11"/>
  <c r="I24" i="11" s="1"/>
  <c r="D7" i="11"/>
  <c r="D24" i="11" s="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E10" i="9"/>
  <c r="G10" i="9"/>
  <c r="H10" i="9"/>
  <c r="I10" i="9"/>
  <c r="D10" i="9"/>
  <c r="E7" i="9"/>
  <c r="G7" i="9"/>
  <c r="H7" i="9"/>
  <c r="I7" i="9"/>
  <c r="D7" i="9"/>
  <c r="L8" i="9"/>
  <c r="L9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K8" i="9"/>
  <c r="K9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J8" i="9"/>
  <c r="J9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F8" i="9"/>
  <c r="F7" i="9" s="1"/>
  <c r="F9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E6" i="10"/>
  <c r="G6" i="10"/>
  <c r="H6" i="10"/>
  <c r="I6" i="10"/>
  <c r="D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I7" i="8"/>
  <c r="I29" i="8" s="1"/>
  <c r="K7" i="8"/>
  <c r="L7" i="8"/>
  <c r="L29" i="8" s="1"/>
  <c r="M7" i="8"/>
  <c r="M29" i="8" s="1"/>
  <c r="H7" i="8"/>
  <c r="H29" i="8" s="1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8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E7" i="7"/>
  <c r="E29" i="7" s="1"/>
  <c r="G7" i="7"/>
  <c r="H7" i="7"/>
  <c r="H29" i="7" s="1"/>
  <c r="I7" i="7"/>
  <c r="I29" i="7" s="1"/>
  <c r="D7" i="7"/>
  <c r="D29" i="7" s="1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E12" i="5"/>
  <c r="G12" i="5"/>
  <c r="H12" i="5"/>
  <c r="I12" i="5"/>
  <c r="D12" i="5"/>
  <c r="E7" i="5"/>
  <c r="G7" i="5"/>
  <c r="H7" i="5"/>
  <c r="I7" i="5"/>
  <c r="D7" i="5"/>
  <c r="L8" i="5"/>
  <c r="L9" i="5"/>
  <c r="L10" i="5"/>
  <c r="L11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K8" i="5"/>
  <c r="K9" i="5"/>
  <c r="K10" i="5"/>
  <c r="K11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J8" i="5"/>
  <c r="J9" i="5"/>
  <c r="J10" i="5"/>
  <c r="J11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F8" i="5"/>
  <c r="F7" i="5" s="1"/>
  <c r="F9" i="5"/>
  <c r="F10" i="5"/>
  <c r="F11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E6" i="6"/>
  <c r="G6" i="6"/>
  <c r="H6" i="6"/>
  <c r="I6" i="6"/>
  <c r="D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E6" i="4"/>
  <c r="G6" i="4"/>
  <c r="H6" i="4"/>
  <c r="I6" i="4"/>
  <c r="D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J7" i="12" l="1"/>
  <c r="J24" i="12" s="1"/>
  <c r="F12" i="13"/>
  <c r="F7" i="13"/>
  <c r="J7" i="16"/>
  <c r="J23" i="16" s="1"/>
  <c r="F11" i="17"/>
  <c r="J7" i="20"/>
  <c r="J15" i="20" s="1"/>
  <c r="F11" i="21"/>
  <c r="F7" i="23"/>
  <c r="F20" i="23" s="1"/>
  <c r="F6" i="30"/>
  <c r="J7" i="36"/>
  <c r="J16" i="36" s="1"/>
  <c r="F7" i="39"/>
  <c r="F11" i="39" s="1"/>
  <c r="F7" i="47"/>
  <c r="F10" i="47" s="1"/>
  <c r="F6" i="54"/>
  <c r="F7" i="59"/>
  <c r="F11" i="59" s="1"/>
  <c r="F7" i="63"/>
  <c r="F11" i="63" s="1"/>
  <c r="F7" i="71"/>
  <c r="F11" i="71" s="1"/>
  <c r="F7" i="75"/>
  <c r="F10" i="75" s="1"/>
  <c r="F10" i="77"/>
  <c r="F7" i="79"/>
  <c r="F10" i="79" s="1"/>
  <c r="F6" i="90"/>
  <c r="F9" i="93"/>
  <c r="F7" i="103"/>
  <c r="F11" i="103" s="1"/>
  <c r="F7" i="105"/>
  <c r="F7" i="107"/>
  <c r="F10" i="107" s="1"/>
  <c r="J7" i="120"/>
  <c r="J15" i="120" s="1"/>
  <c r="F7" i="131"/>
  <c r="F11" i="131" s="1"/>
  <c r="F6" i="138"/>
  <c r="F7" i="149"/>
  <c r="F6" i="154"/>
  <c r="F6" i="158"/>
  <c r="F9" i="157"/>
  <c r="F6" i="162"/>
  <c r="F7" i="167"/>
  <c r="F14" i="167" s="1"/>
  <c r="J7" i="168"/>
  <c r="J17" i="168" s="1"/>
  <c r="J7" i="172"/>
  <c r="J16" i="172" s="1"/>
  <c r="F6" i="178"/>
  <c r="F7" i="193"/>
  <c r="F7" i="195"/>
  <c r="F13" i="195" s="1"/>
  <c r="F6" i="198"/>
  <c r="F6" i="202"/>
  <c r="J7" i="204"/>
  <c r="J14" i="204" s="1"/>
  <c r="F6" i="214"/>
  <c r="F7" i="215"/>
  <c r="F11" i="215" s="1"/>
  <c r="F7" i="219"/>
  <c r="F11" i="219" s="1"/>
  <c r="F6" i="222"/>
  <c r="F6" i="226"/>
  <c r="J7" i="228"/>
  <c r="J12" i="228" s="1"/>
  <c r="F6" i="230"/>
  <c r="F6" i="234"/>
  <c r="F7" i="237"/>
  <c r="F6" i="4"/>
  <c r="F12" i="5"/>
  <c r="F6" i="10"/>
  <c r="J7" i="24"/>
  <c r="J20" i="24" s="1"/>
  <c r="F10" i="25"/>
  <c r="F7" i="27"/>
  <c r="F12" i="27" s="1"/>
  <c r="J7" i="28"/>
  <c r="J12" i="28" s="1"/>
  <c r="F7" i="31"/>
  <c r="F12" i="31" s="1"/>
  <c r="J7" i="32"/>
  <c r="J14" i="32" s="1"/>
  <c r="F7" i="35"/>
  <c r="F13" i="35" s="1"/>
  <c r="F6" i="38"/>
  <c r="F7" i="43"/>
  <c r="F11" i="43" s="1"/>
  <c r="J7" i="48"/>
  <c r="J18" i="48" s="1"/>
  <c r="F7" i="51"/>
  <c r="F12" i="51" s="1"/>
  <c r="F7" i="55"/>
  <c r="F11" i="55" s="1"/>
  <c r="J7" i="64"/>
  <c r="J14" i="64" s="1"/>
  <c r="J7" i="68"/>
  <c r="J16" i="68" s="1"/>
  <c r="J7" i="72"/>
  <c r="J15" i="72" s="1"/>
  <c r="F6" i="82"/>
  <c r="F6" i="86"/>
  <c r="F7" i="87"/>
  <c r="F13" i="87" s="1"/>
  <c r="J7" i="92"/>
  <c r="J14" i="92" s="1"/>
  <c r="J7" i="108"/>
  <c r="J14" i="108" s="1"/>
  <c r="F12" i="113"/>
  <c r="F7" i="119"/>
  <c r="F13" i="119" s="1"/>
  <c r="J7" i="124"/>
  <c r="J12" i="124" s="1"/>
  <c r="F7" i="135"/>
  <c r="F12" i="135" s="1"/>
  <c r="J7" i="140"/>
  <c r="J14" i="140" s="1"/>
  <c r="J7" i="144"/>
  <c r="J12" i="144" s="1"/>
  <c r="F6" i="150"/>
  <c r="J7" i="152"/>
  <c r="J33" i="152" s="1"/>
  <c r="F6" i="174"/>
  <c r="F14" i="177"/>
  <c r="J7" i="180"/>
  <c r="J14" i="180" s="1"/>
  <c r="F7" i="191"/>
  <c r="F11" i="191" s="1"/>
  <c r="J7" i="196"/>
  <c r="J14" i="196" s="1"/>
  <c r="F7" i="199"/>
  <c r="F11" i="199" s="1"/>
  <c r="F7" i="203"/>
  <c r="F12" i="203" s="1"/>
  <c r="F7" i="207"/>
  <c r="F11" i="207" s="1"/>
  <c r="F6" i="218"/>
  <c r="F7" i="223"/>
  <c r="F11" i="223" s="1"/>
  <c r="J7" i="236"/>
  <c r="J14" i="236" s="1"/>
  <c r="F7" i="239"/>
  <c r="F16" i="239" s="1"/>
  <c r="F7" i="7"/>
  <c r="F29" i="7" s="1"/>
  <c r="F6" i="14"/>
  <c r="F6" i="18"/>
  <c r="F6" i="22"/>
  <c r="F6" i="34"/>
  <c r="F6" i="50"/>
  <c r="J7" i="52"/>
  <c r="J12" i="52" s="1"/>
  <c r="F6" i="58"/>
  <c r="F6" i="62"/>
  <c r="J7" i="76"/>
  <c r="J15" i="76" s="1"/>
  <c r="F7" i="83"/>
  <c r="F12" i="83" s="1"/>
  <c r="J7" i="88"/>
  <c r="J17" i="88" s="1"/>
  <c r="F9" i="89"/>
  <c r="F7" i="91"/>
  <c r="F12" i="91" s="1"/>
  <c r="F6" i="94"/>
  <c r="F7" i="99"/>
  <c r="F13" i="99" s="1"/>
  <c r="F6" i="102"/>
  <c r="F6" i="106"/>
  <c r="F6" i="114"/>
  <c r="F6" i="130"/>
  <c r="F6" i="142"/>
  <c r="F10" i="149"/>
  <c r="F7" i="155"/>
  <c r="F10" i="155" s="1"/>
  <c r="J7" i="156"/>
  <c r="J13" i="156" s="1"/>
  <c r="J7" i="160"/>
  <c r="J19" i="160" s="1"/>
  <c r="F7" i="163"/>
  <c r="F12" i="163" s="1"/>
  <c r="F6" i="170"/>
  <c r="F7" i="169"/>
  <c r="F10" i="193"/>
  <c r="J7" i="208"/>
  <c r="J14" i="208" s="1"/>
  <c r="J7" i="220"/>
  <c r="J12" i="220" s="1"/>
  <c r="F9" i="221"/>
  <c r="F9" i="225"/>
  <c r="F7" i="235"/>
  <c r="F12" i="235" s="1"/>
  <c r="J7" i="240"/>
  <c r="J17" i="240" s="1"/>
  <c r="F6" i="6"/>
  <c r="J7" i="8"/>
  <c r="J29" i="8" s="1"/>
  <c r="F10" i="9"/>
  <c r="F7" i="11"/>
  <c r="F24" i="11" s="1"/>
  <c r="F7" i="15"/>
  <c r="F23" i="15" s="1"/>
  <c r="F7" i="19"/>
  <c r="F15" i="19" s="1"/>
  <c r="F6" i="26"/>
  <c r="J7" i="40"/>
  <c r="J13" i="40" s="1"/>
  <c r="F6" i="42"/>
  <c r="J7" i="60"/>
  <c r="J13" i="60" s="1"/>
  <c r="F6" i="66"/>
  <c r="F6" i="70"/>
  <c r="F6" i="74"/>
  <c r="F6" i="78"/>
  <c r="F9" i="81"/>
  <c r="J7" i="84"/>
  <c r="J15" i="84" s="1"/>
  <c r="F9" i="85"/>
  <c r="F6" i="98"/>
  <c r="F9" i="97"/>
  <c r="J7" i="100"/>
  <c r="J17" i="100" s="1"/>
  <c r="J7" i="104"/>
  <c r="J12" i="104" s="1"/>
  <c r="F6" i="110"/>
  <c r="F7" i="111"/>
  <c r="F11" i="111" s="1"/>
  <c r="F7" i="115"/>
  <c r="F14" i="115" s="1"/>
  <c r="J7" i="116"/>
  <c r="J13" i="116" s="1"/>
  <c r="F6" i="122"/>
  <c r="F9" i="121"/>
  <c r="F9" i="125"/>
  <c r="F7" i="127"/>
  <c r="F10" i="127" s="1"/>
  <c r="F6" i="134"/>
  <c r="J7" i="136"/>
  <c r="J13" i="136" s="1"/>
  <c r="F7" i="151"/>
  <c r="F16" i="151" s="1"/>
  <c r="F7" i="159"/>
  <c r="F13" i="159" s="1"/>
  <c r="J7" i="164"/>
  <c r="J12" i="164" s="1"/>
  <c r="F7" i="171"/>
  <c r="F12" i="171" s="1"/>
  <c r="F7" i="177"/>
  <c r="F7" i="179"/>
  <c r="F13" i="179" s="1"/>
  <c r="J7" i="184"/>
  <c r="J10" i="184" s="1"/>
  <c r="J7" i="188"/>
  <c r="J12" i="188" s="1"/>
  <c r="J7" i="192"/>
  <c r="J12" i="192" s="1"/>
  <c r="F6" i="194"/>
  <c r="F7" i="201"/>
  <c r="J7" i="224"/>
  <c r="J12" i="224" s="1"/>
  <c r="F6" i="238"/>
  <c r="O7" i="240"/>
  <c r="N7" i="240"/>
  <c r="P7" i="240"/>
  <c r="I17" i="240"/>
  <c r="O17" i="240" s="1"/>
  <c r="K16" i="239"/>
  <c r="J16" i="239"/>
  <c r="L16" i="239"/>
  <c r="K7" i="239"/>
  <c r="L7" i="239"/>
  <c r="J7" i="239"/>
  <c r="J7" i="237"/>
  <c r="L7" i="237"/>
  <c r="K7" i="237"/>
  <c r="L6" i="238"/>
  <c r="K6" i="238"/>
  <c r="J6" i="238"/>
  <c r="P14" i="236"/>
  <c r="N14" i="236"/>
  <c r="O14" i="236"/>
  <c r="N7" i="236"/>
  <c r="O7" i="236"/>
  <c r="P7" i="236"/>
  <c r="J12" i="235"/>
  <c r="K12" i="235"/>
  <c r="L12" i="235"/>
  <c r="K7" i="235"/>
  <c r="L7" i="235"/>
  <c r="J7" i="235"/>
  <c r="J9" i="233"/>
  <c r="L9" i="233"/>
  <c r="K9" i="233"/>
  <c r="L7" i="233"/>
  <c r="J7" i="233"/>
  <c r="K7" i="233"/>
  <c r="L6" i="234"/>
  <c r="J6" i="234"/>
  <c r="K6" i="234"/>
  <c r="N9" i="232"/>
  <c r="O7" i="232"/>
  <c r="L9" i="232"/>
  <c r="P7" i="232"/>
  <c r="N7" i="232"/>
  <c r="L7" i="231"/>
  <c r="G9" i="231"/>
  <c r="J7" i="231"/>
  <c r="K7" i="231"/>
  <c r="J9" i="229"/>
  <c r="L9" i="229"/>
  <c r="K9" i="229"/>
  <c r="J7" i="229"/>
  <c r="L7" i="229"/>
  <c r="K7" i="229"/>
  <c r="L6" i="230"/>
  <c r="J6" i="230"/>
  <c r="K6" i="230"/>
  <c r="N12" i="228"/>
  <c r="O12" i="228"/>
  <c r="P12" i="228"/>
  <c r="O7" i="228"/>
  <c r="P7" i="228"/>
  <c r="N7" i="228"/>
  <c r="J7" i="227"/>
  <c r="K7" i="227"/>
  <c r="E11" i="227"/>
  <c r="L11" i="227" s="1"/>
  <c r="L7" i="227"/>
  <c r="L9" i="225"/>
  <c r="J9" i="225"/>
  <c r="K9" i="225"/>
  <c r="L7" i="225"/>
  <c r="J7" i="225"/>
  <c r="K7" i="225"/>
  <c r="K6" i="226"/>
  <c r="J6" i="226"/>
  <c r="L6" i="226"/>
  <c r="N12" i="224"/>
  <c r="O7" i="224"/>
  <c r="L12" i="224"/>
  <c r="O12" i="224" s="1"/>
  <c r="P7" i="224"/>
  <c r="N7" i="224"/>
  <c r="J11" i="223"/>
  <c r="L11" i="223"/>
  <c r="K11" i="223"/>
  <c r="L7" i="223"/>
  <c r="J7" i="223"/>
  <c r="K7" i="223"/>
  <c r="L9" i="221"/>
  <c r="J9" i="221"/>
  <c r="K9" i="221"/>
  <c r="J7" i="221"/>
  <c r="K7" i="221"/>
  <c r="L7" i="221"/>
  <c r="K6" i="222"/>
  <c r="L6" i="222"/>
  <c r="J6" i="222"/>
  <c r="P12" i="220"/>
  <c r="O12" i="220"/>
  <c r="N12" i="220"/>
  <c r="O7" i="220"/>
  <c r="N7" i="220"/>
  <c r="P7" i="220"/>
  <c r="J11" i="219"/>
  <c r="L11" i="219"/>
  <c r="K11" i="219"/>
  <c r="L7" i="219"/>
  <c r="J7" i="219"/>
  <c r="K7" i="219"/>
  <c r="J7" i="217"/>
  <c r="K7" i="217"/>
  <c r="L7" i="217"/>
  <c r="L6" i="218"/>
  <c r="J6" i="218"/>
  <c r="K6" i="218"/>
  <c r="N12" i="216"/>
  <c r="O7" i="216"/>
  <c r="L12" i="216"/>
  <c r="O12" i="216" s="1"/>
  <c r="P7" i="216"/>
  <c r="N7" i="216"/>
  <c r="L7" i="215"/>
  <c r="H11" i="215"/>
  <c r="K11" i="215" s="1"/>
  <c r="J11" i="215"/>
  <c r="J7" i="215"/>
  <c r="K7" i="215"/>
  <c r="K7" i="213"/>
  <c r="J7" i="213"/>
  <c r="L7" i="213"/>
  <c r="K6" i="214"/>
  <c r="L6" i="214"/>
  <c r="J6" i="214"/>
  <c r="O7" i="212"/>
  <c r="P7" i="212"/>
  <c r="L12" i="212"/>
  <c r="N7" i="212"/>
  <c r="I12" i="212"/>
  <c r="J7" i="211"/>
  <c r="J9" i="211"/>
  <c r="L9" i="211"/>
  <c r="K9" i="211"/>
  <c r="L7" i="211"/>
  <c r="K7" i="211"/>
  <c r="K7" i="209"/>
  <c r="J7" i="209"/>
  <c r="L7" i="209"/>
  <c r="J6" i="210"/>
  <c r="L6" i="210"/>
  <c r="K6" i="210"/>
  <c r="N14" i="208"/>
  <c r="O14" i="208"/>
  <c r="P14" i="208"/>
  <c r="P7" i="208"/>
  <c r="O7" i="208"/>
  <c r="N7" i="208"/>
  <c r="J11" i="207"/>
  <c r="L7" i="207"/>
  <c r="H11" i="207"/>
  <c r="J7" i="207"/>
  <c r="K7" i="207"/>
  <c r="J7" i="205"/>
  <c r="L7" i="205"/>
  <c r="K7" i="205"/>
  <c r="K6" i="206"/>
  <c r="L6" i="206"/>
  <c r="J6" i="206"/>
  <c r="N14" i="204"/>
  <c r="O14" i="204"/>
  <c r="P14" i="204"/>
  <c r="P7" i="204"/>
  <c r="N7" i="204"/>
  <c r="O7" i="204"/>
  <c r="K7" i="203"/>
  <c r="J12" i="203"/>
  <c r="H12" i="203"/>
  <c r="K12" i="203" s="1"/>
  <c r="L7" i="203"/>
  <c r="J7" i="203"/>
  <c r="L7" i="201"/>
  <c r="J7" i="201"/>
  <c r="K7" i="201"/>
  <c r="L6" i="202"/>
  <c r="K6" i="202"/>
  <c r="J6" i="202"/>
  <c r="O7" i="200"/>
  <c r="N11" i="200"/>
  <c r="P11" i="200"/>
  <c r="O11" i="200"/>
  <c r="P7" i="200"/>
  <c r="N7" i="200"/>
  <c r="J11" i="199"/>
  <c r="L11" i="199"/>
  <c r="K11" i="199"/>
  <c r="L7" i="199"/>
  <c r="J7" i="199"/>
  <c r="K7" i="199"/>
  <c r="J7" i="197"/>
  <c r="K7" i="197"/>
  <c r="L7" i="197"/>
  <c r="L6" i="198"/>
  <c r="K6" i="198"/>
  <c r="J6" i="198"/>
  <c r="N14" i="196"/>
  <c r="O14" i="196"/>
  <c r="P14" i="196"/>
  <c r="P7" i="196"/>
  <c r="N7" i="196"/>
  <c r="O7" i="196"/>
  <c r="J13" i="195"/>
  <c r="J7" i="195"/>
  <c r="L7" i="195"/>
  <c r="L13" i="195"/>
  <c r="K13" i="195"/>
  <c r="K7" i="195"/>
  <c r="J7" i="193"/>
  <c r="J10" i="193"/>
  <c r="L10" i="193"/>
  <c r="K10" i="193"/>
  <c r="L7" i="193"/>
  <c r="K7" i="193"/>
  <c r="J6" i="194"/>
  <c r="L6" i="194"/>
  <c r="K6" i="194"/>
  <c r="N12" i="192"/>
  <c r="O7" i="192"/>
  <c r="L12" i="192"/>
  <c r="O12" i="192" s="1"/>
  <c r="P7" i="192"/>
  <c r="N7" i="192"/>
  <c r="J11" i="191"/>
  <c r="L11" i="191"/>
  <c r="K11" i="191"/>
  <c r="L7" i="191"/>
  <c r="J7" i="191"/>
  <c r="K7" i="191"/>
  <c r="J7" i="189"/>
  <c r="K7" i="189"/>
  <c r="L7" i="189"/>
  <c r="L6" i="190"/>
  <c r="K6" i="190"/>
  <c r="J6" i="190"/>
  <c r="N12" i="188"/>
  <c r="O12" i="188"/>
  <c r="P12" i="188"/>
  <c r="O7" i="188"/>
  <c r="P7" i="188"/>
  <c r="N7" i="188"/>
  <c r="J12" i="187"/>
  <c r="K7" i="187"/>
  <c r="K12" i="187"/>
  <c r="L12" i="187"/>
  <c r="L7" i="187"/>
  <c r="J7" i="187"/>
  <c r="J7" i="185"/>
  <c r="K7" i="185"/>
  <c r="L7" i="185"/>
  <c r="K6" i="186"/>
  <c r="L6" i="186"/>
  <c r="J6" i="186"/>
  <c r="N10" i="184"/>
  <c r="O10" i="184"/>
  <c r="P10" i="184"/>
  <c r="P7" i="184"/>
  <c r="N7" i="184"/>
  <c r="O7" i="184"/>
  <c r="J7" i="183"/>
  <c r="L7" i="183"/>
  <c r="J10" i="183"/>
  <c r="H10" i="183"/>
  <c r="K7" i="183"/>
  <c r="J7" i="181"/>
  <c r="K7" i="181"/>
  <c r="L7" i="181"/>
  <c r="L6" i="182"/>
  <c r="K6" i="182"/>
  <c r="J6" i="182"/>
  <c r="P7" i="180"/>
  <c r="N7" i="180"/>
  <c r="O7" i="180"/>
  <c r="M14" i="180"/>
  <c r="I14" i="180"/>
  <c r="N14" i="180" s="1"/>
  <c r="J7" i="179"/>
  <c r="J13" i="179"/>
  <c r="L13" i="179"/>
  <c r="K13" i="179"/>
  <c r="L7" i="179"/>
  <c r="K7" i="179"/>
  <c r="L14" i="177"/>
  <c r="K14" i="177"/>
  <c r="J14" i="177"/>
  <c r="J7" i="177"/>
  <c r="K7" i="177"/>
  <c r="L7" i="177"/>
  <c r="L6" i="178"/>
  <c r="K6" i="178"/>
  <c r="J6" i="178"/>
  <c r="N10" i="176"/>
  <c r="O10" i="176"/>
  <c r="P10" i="176"/>
  <c r="P7" i="176"/>
  <c r="N7" i="176"/>
  <c r="O7" i="176"/>
  <c r="J7" i="175"/>
  <c r="J9" i="175"/>
  <c r="L9" i="175"/>
  <c r="K9" i="175"/>
  <c r="L7" i="175"/>
  <c r="K7" i="175"/>
  <c r="K7" i="173"/>
  <c r="J7" i="173"/>
  <c r="L7" i="173"/>
  <c r="L6" i="174"/>
  <c r="K6" i="174"/>
  <c r="J6" i="174"/>
  <c r="N16" i="172"/>
  <c r="O16" i="172"/>
  <c r="O7" i="172"/>
  <c r="P16" i="172"/>
  <c r="P7" i="172"/>
  <c r="N7" i="172"/>
  <c r="J7" i="171"/>
  <c r="L7" i="171"/>
  <c r="K7" i="171"/>
  <c r="E12" i="171"/>
  <c r="J12" i="171" s="1"/>
  <c r="J7" i="169"/>
  <c r="L7" i="169"/>
  <c r="K7" i="169"/>
  <c r="K6" i="170"/>
  <c r="J6" i="170"/>
  <c r="L6" i="170"/>
  <c r="N17" i="168"/>
  <c r="P17" i="168"/>
  <c r="O17" i="168"/>
  <c r="P7" i="168"/>
  <c r="O7" i="168"/>
  <c r="N7" i="168"/>
  <c r="L7" i="167"/>
  <c r="J14" i="167"/>
  <c r="J7" i="167"/>
  <c r="K7" i="167"/>
  <c r="L14" i="167"/>
  <c r="K14" i="167"/>
  <c r="K7" i="165"/>
  <c r="J7" i="165"/>
  <c r="L7" i="165"/>
  <c r="K6" i="166"/>
  <c r="J6" i="166"/>
  <c r="L6" i="166"/>
  <c r="N7" i="164"/>
  <c r="O7" i="164"/>
  <c r="N12" i="164"/>
  <c r="L12" i="164"/>
  <c r="O12" i="164" s="1"/>
  <c r="P7" i="164"/>
  <c r="J12" i="163"/>
  <c r="K12" i="163"/>
  <c r="L12" i="163"/>
  <c r="K7" i="163"/>
  <c r="L7" i="163"/>
  <c r="J7" i="163"/>
  <c r="L9" i="161"/>
  <c r="J9" i="161"/>
  <c r="K9" i="161"/>
  <c r="L7" i="161"/>
  <c r="J7" i="161"/>
  <c r="K7" i="161"/>
  <c r="L6" i="162"/>
  <c r="K6" i="162"/>
  <c r="J6" i="162"/>
  <c r="N7" i="160"/>
  <c r="O7" i="160"/>
  <c r="K19" i="160"/>
  <c r="P7" i="160"/>
  <c r="J7" i="159"/>
  <c r="J13" i="159"/>
  <c r="L13" i="159"/>
  <c r="K13" i="159"/>
  <c r="L7" i="159"/>
  <c r="K7" i="159"/>
  <c r="K9" i="157"/>
  <c r="J9" i="157"/>
  <c r="L9" i="157"/>
  <c r="L7" i="157"/>
  <c r="J7" i="157"/>
  <c r="K7" i="157"/>
  <c r="K6" i="158"/>
  <c r="J6" i="158"/>
  <c r="L6" i="158"/>
  <c r="P7" i="156"/>
  <c r="O7" i="156"/>
  <c r="P13" i="156"/>
  <c r="O13" i="156"/>
  <c r="N13" i="156"/>
  <c r="N7" i="156"/>
  <c r="L7" i="155"/>
  <c r="J10" i="155"/>
  <c r="J7" i="155"/>
  <c r="K7" i="155"/>
  <c r="L10" i="155"/>
  <c r="K10" i="155"/>
  <c r="J7" i="153"/>
  <c r="K7" i="153"/>
  <c r="L7" i="153"/>
  <c r="L6" i="154"/>
  <c r="J6" i="154"/>
  <c r="K6" i="154"/>
  <c r="N7" i="152"/>
  <c r="O7" i="152"/>
  <c r="N33" i="152"/>
  <c r="L33" i="152"/>
  <c r="P33" i="152" s="1"/>
  <c r="P7" i="152"/>
  <c r="J16" i="151"/>
  <c r="K7" i="151"/>
  <c r="K16" i="151"/>
  <c r="L16" i="151"/>
  <c r="L7" i="151"/>
  <c r="J7" i="151"/>
  <c r="J10" i="149"/>
  <c r="L10" i="149"/>
  <c r="K10" i="149"/>
  <c r="J7" i="149"/>
  <c r="L7" i="149"/>
  <c r="K7" i="149"/>
  <c r="L6" i="150"/>
  <c r="K6" i="150"/>
  <c r="J6" i="150"/>
  <c r="N10" i="148"/>
  <c r="O10" i="148"/>
  <c r="P10" i="148"/>
  <c r="P7" i="148"/>
  <c r="N7" i="148"/>
  <c r="O7" i="148"/>
  <c r="J7" i="147"/>
  <c r="K10" i="147"/>
  <c r="L10" i="147"/>
  <c r="J10" i="147"/>
  <c r="L7" i="147"/>
  <c r="K7" i="147"/>
  <c r="K7" i="145"/>
  <c r="J7" i="145"/>
  <c r="L7" i="145"/>
  <c r="L6" i="146"/>
  <c r="K6" i="146"/>
  <c r="J6" i="146"/>
  <c r="O7" i="144"/>
  <c r="N12" i="144"/>
  <c r="L12" i="144"/>
  <c r="O12" i="144" s="1"/>
  <c r="P7" i="144"/>
  <c r="N7" i="144"/>
  <c r="K10" i="143"/>
  <c r="L10" i="143"/>
  <c r="J10" i="143"/>
  <c r="L7" i="143"/>
  <c r="J7" i="143"/>
  <c r="K7" i="143"/>
  <c r="K7" i="141"/>
  <c r="J7" i="141"/>
  <c r="L7" i="141"/>
  <c r="J6" i="142"/>
  <c r="K6" i="142"/>
  <c r="L6" i="142"/>
  <c r="O14" i="140"/>
  <c r="N14" i="140"/>
  <c r="P14" i="140"/>
  <c r="P7" i="140"/>
  <c r="N7" i="140"/>
  <c r="O7" i="140"/>
  <c r="J7" i="139"/>
  <c r="E11" i="139"/>
  <c r="J11" i="139" s="1"/>
  <c r="K7" i="139"/>
  <c r="L7" i="139"/>
  <c r="K7" i="137"/>
  <c r="J7" i="137"/>
  <c r="L7" i="137"/>
  <c r="L6" i="138"/>
  <c r="J6" i="138"/>
  <c r="K6" i="138"/>
  <c r="O7" i="136"/>
  <c r="N13" i="136"/>
  <c r="P13" i="136"/>
  <c r="O13" i="136"/>
  <c r="P7" i="136"/>
  <c r="N7" i="136"/>
  <c r="K7" i="135"/>
  <c r="K12" i="135"/>
  <c r="J12" i="135"/>
  <c r="L12" i="135"/>
  <c r="L7" i="135"/>
  <c r="J7" i="135"/>
  <c r="J9" i="133"/>
  <c r="L9" i="133"/>
  <c r="K7" i="133"/>
  <c r="K9" i="133"/>
  <c r="L7" i="133"/>
  <c r="J7" i="133"/>
  <c r="K6" i="134"/>
  <c r="J6" i="134"/>
  <c r="L6" i="134"/>
  <c r="P11" i="132"/>
  <c r="O11" i="132"/>
  <c r="N11" i="132"/>
  <c r="O7" i="132"/>
  <c r="N7" i="132"/>
  <c r="P7" i="132"/>
  <c r="J11" i="131"/>
  <c r="L11" i="131"/>
  <c r="K11" i="131"/>
  <c r="J7" i="131"/>
  <c r="L7" i="131"/>
  <c r="K7" i="131"/>
  <c r="J7" i="129"/>
  <c r="K7" i="129"/>
  <c r="L7" i="129"/>
  <c r="L6" i="130"/>
  <c r="J6" i="130"/>
  <c r="K6" i="130"/>
  <c r="P11" i="128"/>
  <c r="N11" i="128"/>
  <c r="O11" i="128"/>
  <c r="P7" i="128"/>
  <c r="O7" i="128"/>
  <c r="N7" i="128"/>
  <c r="J7" i="127"/>
  <c r="K7" i="127"/>
  <c r="J10" i="127"/>
  <c r="H10" i="127"/>
  <c r="L10" i="127" s="1"/>
  <c r="L7" i="127"/>
  <c r="J9" i="125"/>
  <c r="J7" i="125"/>
  <c r="L9" i="125"/>
  <c r="K9" i="125"/>
  <c r="L7" i="125"/>
  <c r="K7" i="125"/>
  <c r="L6" i="126"/>
  <c r="J6" i="126"/>
  <c r="K6" i="126"/>
  <c r="O12" i="124"/>
  <c r="N12" i="124"/>
  <c r="P12" i="124"/>
  <c r="N7" i="124"/>
  <c r="O7" i="124"/>
  <c r="P7" i="124"/>
  <c r="J7" i="123"/>
  <c r="K7" i="123"/>
  <c r="J10" i="123"/>
  <c r="H10" i="123"/>
  <c r="L7" i="123"/>
  <c r="J9" i="121"/>
  <c r="K9" i="121"/>
  <c r="L9" i="121"/>
  <c r="J7" i="121"/>
  <c r="L7" i="121"/>
  <c r="K7" i="121"/>
  <c r="K6" i="122"/>
  <c r="J6" i="122"/>
  <c r="L6" i="122"/>
  <c r="N7" i="120"/>
  <c r="P7" i="120"/>
  <c r="N15" i="120"/>
  <c r="L15" i="120"/>
  <c r="P15" i="120" s="1"/>
  <c r="O7" i="120"/>
  <c r="L7" i="119"/>
  <c r="L13" i="119"/>
  <c r="J13" i="119"/>
  <c r="K13" i="119"/>
  <c r="J7" i="119"/>
  <c r="K7" i="119"/>
  <c r="K9" i="117"/>
  <c r="L9" i="117"/>
  <c r="J9" i="117"/>
  <c r="K7" i="117"/>
  <c r="J7" i="117"/>
  <c r="L7" i="117"/>
  <c r="L6" i="118"/>
  <c r="J6" i="118"/>
  <c r="K6" i="118"/>
  <c r="P13" i="116"/>
  <c r="O13" i="116"/>
  <c r="N13" i="116"/>
  <c r="O7" i="116"/>
  <c r="N7" i="116"/>
  <c r="P7" i="116"/>
  <c r="J7" i="115"/>
  <c r="K7" i="115"/>
  <c r="J14" i="115"/>
  <c r="K14" i="115"/>
  <c r="L14" i="115"/>
  <c r="L7" i="115"/>
  <c r="J12" i="113"/>
  <c r="L12" i="113"/>
  <c r="K12" i="113"/>
  <c r="L7" i="113"/>
  <c r="J7" i="113"/>
  <c r="K7" i="113"/>
  <c r="L6" i="114"/>
  <c r="K6" i="114"/>
  <c r="J6" i="114"/>
  <c r="O12" i="112"/>
  <c r="N12" i="112"/>
  <c r="P12" i="112"/>
  <c r="O7" i="112"/>
  <c r="P7" i="112"/>
  <c r="N7" i="112"/>
  <c r="L7" i="111"/>
  <c r="J7" i="111"/>
  <c r="I11" i="111"/>
  <c r="E11" i="111"/>
  <c r="J11" i="111" s="1"/>
  <c r="K7" i="111"/>
  <c r="J7" i="109"/>
  <c r="K7" i="109"/>
  <c r="L7" i="109"/>
  <c r="K6" i="110"/>
  <c r="J6" i="110"/>
  <c r="L6" i="110"/>
  <c r="O7" i="108"/>
  <c r="N7" i="108"/>
  <c r="N14" i="108"/>
  <c r="L14" i="108"/>
  <c r="O14" i="108" s="1"/>
  <c r="P7" i="108"/>
  <c r="J7" i="107"/>
  <c r="L7" i="107"/>
  <c r="J10" i="107"/>
  <c r="H10" i="107"/>
  <c r="K7" i="107"/>
  <c r="L7" i="105"/>
  <c r="J7" i="105"/>
  <c r="K7" i="105"/>
  <c r="J6" i="106"/>
  <c r="L6" i="106"/>
  <c r="K6" i="106"/>
  <c r="O12" i="104"/>
  <c r="N12" i="104"/>
  <c r="P12" i="104"/>
  <c r="O7" i="104"/>
  <c r="N7" i="104"/>
  <c r="P7" i="104"/>
  <c r="K7" i="103"/>
  <c r="L7" i="103"/>
  <c r="G11" i="103"/>
  <c r="J7" i="103"/>
  <c r="K7" i="101"/>
  <c r="J7" i="101"/>
  <c r="L7" i="101"/>
  <c r="J6" i="102"/>
  <c r="L6" i="102"/>
  <c r="K6" i="102"/>
  <c r="N7" i="100"/>
  <c r="O7" i="100"/>
  <c r="N17" i="100"/>
  <c r="L17" i="100"/>
  <c r="P17" i="100" s="1"/>
  <c r="P7" i="100"/>
  <c r="L13" i="99"/>
  <c r="J13" i="99"/>
  <c r="K13" i="99"/>
  <c r="J7" i="99"/>
  <c r="L7" i="99"/>
  <c r="K7" i="99"/>
  <c r="J9" i="97"/>
  <c r="L9" i="97"/>
  <c r="J7" i="97"/>
  <c r="K9" i="97"/>
  <c r="L7" i="97"/>
  <c r="K7" i="97"/>
  <c r="L6" i="98"/>
  <c r="K6" i="98"/>
  <c r="J6" i="98"/>
  <c r="P11" i="96"/>
  <c r="O11" i="96"/>
  <c r="N11" i="96"/>
  <c r="P7" i="96"/>
  <c r="N7" i="96"/>
  <c r="O7" i="96"/>
  <c r="K7" i="95"/>
  <c r="H12" i="95"/>
  <c r="L12" i="95" s="1"/>
  <c r="J12" i="95"/>
  <c r="L7" i="95"/>
  <c r="J7" i="95"/>
  <c r="K9" i="93"/>
  <c r="L9" i="93"/>
  <c r="J9" i="93"/>
  <c r="J7" i="93"/>
  <c r="L7" i="93"/>
  <c r="K7" i="93"/>
  <c r="L6" i="94"/>
  <c r="K6" i="94"/>
  <c r="J6" i="94"/>
  <c r="P7" i="92"/>
  <c r="N7" i="92"/>
  <c r="O7" i="92"/>
  <c r="M14" i="92"/>
  <c r="I14" i="92"/>
  <c r="N14" i="92" s="1"/>
  <c r="J12" i="91"/>
  <c r="K7" i="91"/>
  <c r="H12" i="91"/>
  <c r="K12" i="91" s="1"/>
  <c r="L7" i="91"/>
  <c r="J7" i="91"/>
  <c r="J9" i="89"/>
  <c r="L9" i="89"/>
  <c r="K9" i="89"/>
  <c r="J7" i="89"/>
  <c r="L7" i="89"/>
  <c r="K7" i="89"/>
  <c r="L6" i="90"/>
  <c r="K6" i="90"/>
  <c r="J6" i="90"/>
  <c r="N7" i="88"/>
  <c r="O7" i="88"/>
  <c r="N17" i="88"/>
  <c r="L17" i="88"/>
  <c r="P17" i="88" s="1"/>
  <c r="P7" i="88"/>
  <c r="J7" i="87"/>
  <c r="L7" i="87"/>
  <c r="E13" i="87"/>
  <c r="J13" i="87" s="1"/>
  <c r="K7" i="87"/>
  <c r="J9" i="85"/>
  <c r="K9" i="85"/>
  <c r="L9" i="85"/>
  <c r="L7" i="85"/>
  <c r="J7" i="85"/>
  <c r="K7" i="85"/>
  <c r="K6" i="86"/>
  <c r="L6" i="86"/>
  <c r="J6" i="86"/>
  <c r="P7" i="84"/>
  <c r="N7" i="84"/>
  <c r="N15" i="84"/>
  <c r="L15" i="84"/>
  <c r="P15" i="84" s="1"/>
  <c r="O7" i="84"/>
  <c r="K7" i="83"/>
  <c r="J12" i="83"/>
  <c r="H12" i="83"/>
  <c r="K12" i="83" s="1"/>
  <c r="L7" i="83"/>
  <c r="J7" i="83"/>
  <c r="L9" i="81"/>
  <c r="J9" i="81"/>
  <c r="K9" i="81"/>
  <c r="L7" i="81"/>
  <c r="J7" i="81"/>
  <c r="K7" i="81"/>
  <c r="K6" i="82"/>
  <c r="L6" i="82"/>
  <c r="J6" i="82"/>
  <c r="N12" i="80"/>
  <c r="O7" i="80"/>
  <c r="O12" i="80"/>
  <c r="P12" i="80"/>
  <c r="P7" i="80"/>
  <c r="N7" i="80"/>
  <c r="J10" i="79"/>
  <c r="K10" i="79"/>
  <c r="L10" i="79"/>
  <c r="L7" i="79"/>
  <c r="J7" i="79"/>
  <c r="K7" i="79"/>
  <c r="L10" i="77"/>
  <c r="J10" i="77"/>
  <c r="K10" i="77"/>
  <c r="L7" i="77"/>
  <c r="J7" i="77"/>
  <c r="K7" i="77"/>
  <c r="J6" i="78"/>
  <c r="K6" i="78"/>
  <c r="L6" i="78"/>
  <c r="N7" i="76"/>
  <c r="P7" i="76"/>
  <c r="I15" i="76"/>
  <c r="P15" i="76" s="1"/>
  <c r="O7" i="76"/>
  <c r="J7" i="75"/>
  <c r="G10" i="75"/>
  <c r="L7" i="75"/>
  <c r="K7" i="75"/>
  <c r="K9" i="73"/>
  <c r="J9" i="73"/>
  <c r="L9" i="73"/>
  <c r="K7" i="73"/>
  <c r="L7" i="73"/>
  <c r="J7" i="73"/>
  <c r="K6" i="74"/>
  <c r="L6" i="74"/>
  <c r="J6" i="74"/>
  <c r="O7" i="72"/>
  <c r="N15" i="72"/>
  <c r="L15" i="72"/>
  <c r="P15" i="72" s="1"/>
  <c r="P7" i="72"/>
  <c r="N7" i="72"/>
  <c r="J7" i="71"/>
  <c r="E11" i="71"/>
  <c r="J11" i="71" s="1"/>
  <c r="K7" i="71"/>
  <c r="L7" i="71"/>
  <c r="J7" i="69"/>
  <c r="K7" i="69"/>
  <c r="L7" i="69"/>
  <c r="K6" i="70"/>
  <c r="J6" i="70"/>
  <c r="L6" i="70"/>
  <c r="O7" i="68"/>
  <c r="N7" i="68"/>
  <c r="N16" i="68"/>
  <c r="L16" i="68"/>
  <c r="O16" i="68" s="1"/>
  <c r="P7" i="68"/>
  <c r="J7" i="67"/>
  <c r="L7" i="67"/>
  <c r="I11" i="67"/>
  <c r="E11" i="67"/>
  <c r="J11" i="67" s="1"/>
  <c r="K7" i="67"/>
  <c r="J7" i="65"/>
  <c r="K7" i="65"/>
  <c r="L7" i="65"/>
  <c r="K6" i="66"/>
  <c r="J6" i="66"/>
  <c r="L6" i="66"/>
  <c r="N14" i="64"/>
  <c r="O14" i="64"/>
  <c r="P14" i="64"/>
  <c r="P7" i="64"/>
  <c r="N7" i="64"/>
  <c r="O7" i="64"/>
  <c r="J11" i="63"/>
  <c r="L7" i="63"/>
  <c r="J7" i="63"/>
  <c r="H11" i="63"/>
  <c r="K7" i="63"/>
  <c r="J7" i="61"/>
  <c r="K7" i="61"/>
  <c r="L7" i="61"/>
  <c r="L6" i="62"/>
  <c r="K6" i="62"/>
  <c r="J6" i="62"/>
  <c r="N7" i="60"/>
  <c r="O7" i="60"/>
  <c r="N13" i="60"/>
  <c r="L13" i="60"/>
  <c r="P13" i="60" s="1"/>
  <c r="P7" i="60"/>
  <c r="J7" i="59"/>
  <c r="L7" i="59"/>
  <c r="H11" i="59"/>
  <c r="E11" i="59"/>
  <c r="J11" i="59" s="1"/>
  <c r="K7" i="59"/>
  <c r="J7" i="57"/>
  <c r="K7" i="57"/>
  <c r="L7" i="57"/>
  <c r="L6" i="58"/>
  <c r="J6" i="58"/>
  <c r="K6" i="58"/>
  <c r="O7" i="56"/>
  <c r="L11" i="56"/>
  <c r="N11" i="56"/>
  <c r="P7" i="56"/>
  <c r="M11" i="56"/>
  <c r="N7" i="56"/>
  <c r="J7" i="55"/>
  <c r="E11" i="55"/>
  <c r="J11" i="55" s="1"/>
  <c r="K7" i="55"/>
  <c r="L7" i="55"/>
  <c r="J9" i="53"/>
  <c r="L9" i="53"/>
  <c r="K9" i="53"/>
  <c r="L7" i="53"/>
  <c r="J7" i="53"/>
  <c r="K7" i="53"/>
  <c r="K6" i="54"/>
  <c r="L6" i="54"/>
  <c r="J6" i="54"/>
  <c r="O7" i="52"/>
  <c r="L12" i="52"/>
  <c r="P12" i="52" s="1"/>
  <c r="N12" i="52"/>
  <c r="P7" i="52"/>
  <c r="N7" i="52"/>
  <c r="L12" i="51"/>
  <c r="K12" i="51"/>
  <c r="J12" i="51"/>
  <c r="L7" i="51"/>
  <c r="K7" i="51"/>
  <c r="J7" i="51"/>
  <c r="J7" i="49"/>
  <c r="L9" i="49"/>
  <c r="K9" i="49"/>
  <c r="J9" i="49"/>
  <c r="L7" i="49"/>
  <c r="K7" i="49"/>
  <c r="L6" i="50"/>
  <c r="K6" i="50"/>
  <c r="J6" i="50"/>
  <c r="N7" i="48"/>
  <c r="O7" i="48"/>
  <c r="N18" i="48"/>
  <c r="L18" i="48"/>
  <c r="O18" i="48" s="1"/>
  <c r="P7" i="48"/>
  <c r="K10" i="47"/>
  <c r="L10" i="47"/>
  <c r="J10" i="47"/>
  <c r="L7" i="47"/>
  <c r="J7" i="47"/>
  <c r="K7" i="47"/>
  <c r="J7" i="45"/>
  <c r="K7" i="45"/>
  <c r="L7" i="45"/>
  <c r="K6" i="46"/>
  <c r="J6" i="46"/>
  <c r="L6" i="46"/>
  <c r="N7" i="44"/>
  <c r="O7" i="44"/>
  <c r="N12" i="44"/>
  <c r="L12" i="44"/>
  <c r="P12" i="44" s="1"/>
  <c r="P7" i="44"/>
  <c r="J11" i="43"/>
  <c r="L11" i="43"/>
  <c r="K11" i="43"/>
  <c r="J7" i="43"/>
  <c r="K7" i="43"/>
  <c r="L7" i="43"/>
  <c r="J7" i="41"/>
  <c r="K7" i="41"/>
  <c r="L7" i="41"/>
  <c r="L6" i="42"/>
  <c r="J6" i="42"/>
  <c r="K6" i="42"/>
  <c r="N7" i="40"/>
  <c r="O7" i="40"/>
  <c r="N13" i="40"/>
  <c r="L13" i="40"/>
  <c r="P13" i="40" s="1"/>
  <c r="P7" i="40"/>
  <c r="J7" i="39"/>
  <c r="E11" i="39"/>
  <c r="J11" i="39" s="1"/>
  <c r="K7" i="39"/>
  <c r="L7" i="39"/>
  <c r="J7" i="37"/>
  <c r="K7" i="37"/>
  <c r="L7" i="37"/>
  <c r="L6" i="38"/>
  <c r="K6" i="38"/>
  <c r="J6" i="38"/>
  <c r="O16" i="36"/>
  <c r="N16" i="36"/>
  <c r="P16" i="36"/>
  <c r="P7" i="36"/>
  <c r="O7" i="36"/>
  <c r="N7" i="36"/>
  <c r="J7" i="35"/>
  <c r="L13" i="35"/>
  <c r="J13" i="35"/>
  <c r="K13" i="35"/>
  <c r="L7" i="35"/>
  <c r="K7" i="35"/>
  <c r="J7" i="33"/>
  <c r="L7" i="33"/>
  <c r="K7" i="33"/>
  <c r="K6" i="34"/>
  <c r="J6" i="34"/>
  <c r="L6" i="34"/>
  <c r="P7" i="32"/>
  <c r="K14" i="32"/>
  <c r="N7" i="32"/>
  <c r="O7" i="32"/>
  <c r="L7" i="31"/>
  <c r="J7" i="31"/>
  <c r="G12" i="31"/>
  <c r="K7" i="31"/>
  <c r="K9" i="29"/>
  <c r="J9" i="29"/>
  <c r="J7" i="29"/>
  <c r="L9" i="29"/>
  <c r="K7" i="29"/>
  <c r="L7" i="29"/>
  <c r="J6" i="30"/>
  <c r="L6" i="30"/>
  <c r="K6" i="30"/>
  <c r="N7" i="28"/>
  <c r="P7" i="28"/>
  <c r="K12" i="28"/>
  <c r="O7" i="28"/>
  <c r="L7" i="27"/>
  <c r="J12" i="27"/>
  <c r="H12" i="27"/>
  <c r="L12" i="27" s="1"/>
  <c r="K7" i="27"/>
  <c r="J7" i="27"/>
  <c r="J10" i="25"/>
  <c r="J7" i="25"/>
  <c r="K10" i="25"/>
  <c r="L10" i="25"/>
  <c r="L7" i="25"/>
  <c r="K7" i="25"/>
  <c r="J6" i="26"/>
  <c r="L6" i="26"/>
  <c r="K6" i="26"/>
  <c r="N7" i="24"/>
  <c r="P7" i="24"/>
  <c r="K20" i="24"/>
  <c r="O7" i="24"/>
  <c r="J7" i="23"/>
  <c r="L7" i="23"/>
  <c r="G20" i="23"/>
  <c r="K7" i="23"/>
  <c r="K7" i="21"/>
  <c r="L11" i="21"/>
  <c r="K11" i="21"/>
  <c r="J7" i="21"/>
  <c r="J11" i="21"/>
  <c r="L7" i="21"/>
  <c r="J6" i="22"/>
  <c r="L6" i="22"/>
  <c r="K6" i="22"/>
  <c r="O7" i="20"/>
  <c r="P7" i="20"/>
  <c r="K15" i="20"/>
  <c r="N7" i="20"/>
  <c r="K7" i="19"/>
  <c r="J7" i="19"/>
  <c r="G15" i="19"/>
  <c r="L7" i="19"/>
  <c r="K11" i="17"/>
  <c r="L11" i="17"/>
  <c r="K7" i="17"/>
  <c r="J11" i="17"/>
  <c r="J7" i="17"/>
  <c r="L7" i="17"/>
  <c r="J6" i="18"/>
  <c r="L6" i="18"/>
  <c r="K6" i="18"/>
  <c r="N7" i="16"/>
  <c r="K23" i="16"/>
  <c r="P7" i="16"/>
  <c r="O7" i="16"/>
  <c r="K7" i="15"/>
  <c r="J7" i="15"/>
  <c r="G23" i="15"/>
  <c r="L7" i="15"/>
  <c r="J7" i="13"/>
  <c r="K12" i="13"/>
  <c r="J12" i="13"/>
  <c r="L12" i="13"/>
  <c r="L7" i="13"/>
  <c r="K7" i="13"/>
  <c r="J6" i="14"/>
  <c r="L6" i="14"/>
  <c r="K6" i="14"/>
  <c r="O7" i="12"/>
  <c r="P7" i="12"/>
  <c r="K24" i="12"/>
  <c r="N7" i="12"/>
  <c r="J7" i="11"/>
  <c r="L7" i="11"/>
  <c r="G24" i="11"/>
  <c r="K7" i="11"/>
  <c r="J10" i="9"/>
  <c r="K10" i="9"/>
  <c r="L10" i="9"/>
  <c r="L7" i="9"/>
  <c r="K7" i="9"/>
  <c r="J7" i="9"/>
  <c r="J6" i="10"/>
  <c r="L6" i="10"/>
  <c r="K6" i="10"/>
  <c r="O7" i="8"/>
  <c r="N7" i="8"/>
  <c r="P7" i="8"/>
  <c r="K29" i="8"/>
  <c r="J7" i="7"/>
  <c r="G29" i="7"/>
  <c r="L7" i="7"/>
  <c r="K7" i="7"/>
  <c r="J12" i="5"/>
  <c r="K12" i="5"/>
  <c r="J7" i="5"/>
  <c r="L12" i="5"/>
  <c r="L7" i="5"/>
  <c r="K7" i="5"/>
  <c r="L6" i="6"/>
  <c r="J6" i="6"/>
  <c r="K6" i="6"/>
  <c r="K6" i="4"/>
  <c r="J6" i="4"/>
  <c r="L6" i="4"/>
  <c r="N17" i="240" l="1"/>
  <c r="P17" i="240"/>
  <c r="O9" i="232"/>
  <c r="P9" i="232"/>
  <c r="L9" i="231"/>
  <c r="J9" i="231"/>
  <c r="K9" i="231"/>
  <c r="J11" i="227"/>
  <c r="K11" i="227"/>
  <c r="P12" i="224"/>
  <c r="P12" i="216"/>
  <c r="L11" i="215"/>
  <c r="P12" i="212"/>
  <c r="O12" i="212"/>
  <c r="N12" i="212"/>
  <c r="L11" i="207"/>
  <c r="K11" i="207"/>
  <c r="L12" i="203"/>
  <c r="P12" i="192"/>
  <c r="K10" i="183"/>
  <c r="L10" i="183"/>
  <c r="P14" i="180"/>
  <c r="O14" i="180"/>
  <c r="L12" i="171"/>
  <c r="K12" i="171"/>
  <c r="P12" i="164"/>
  <c r="O19" i="160"/>
  <c r="N19" i="160"/>
  <c r="P19" i="160"/>
  <c r="O33" i="152"/>
  <c r="P12" i="144"/>
  <c r="K11" i="139"/>
  <c r="L11" i="139"/>
  <c r="K10" i="127"/>
  <c r="K10" i="123"/>
  <c r="L10" i="123"/>
  <c r="O15" i="120"/>
  <c r="L11" i="111"/>
  <c r="K11" i="111"/>
  <c r="P14" i="108"/>
  <c r="K10" i="107"/>
  <c r="L10" i="107"/>
  <c r="K11" i="103"/>
  <c r="J11" i="103"/>
  <c r="L11" i="103"/>
  <c r="O17" i="100"/>
  <c r="K12" i="95"/>
  <c r="P14" i="92"/>
  <c r="O14" i="92"/>
  <c r="L12" i="91"/>
  <c r="O17" i="88"/>
  <c r="K13" i="87"/>
  <c r="L13" i="87"/>
  <c r="O15" i="84"/>
  <c r="L12" i="83"/>
  <c r="N15" i="76"/>
  <c r="O15" i="76"/>
  <c r="J10" i="75"/>
  <c r="K10" i="75"/>
  <c r="L10" i="75"/>
  <c r="O15" i="72"/>
  <c r="K11" i="71"/>
  <c r="L11" i="71"/>
  <c r="P16" i="68"/>
  <c r="L11" i="67"/>
  <c r="K11" i="67"/>
  <c r="L11" i="63"/>
  <c r="K11" i="63"/>
  <c r="O13" i="60"/>
  <c r="L11" i="59"/>
  <c r="K11" i="59"/>
  <c r="P11" i="56"/>
  <c r="O11" i="56"/>
  <c r="K11" i="55"/>
  <c r="L11" i="55"/>
  <c r="O12" i="52"/>
  <c r="P18" i="48"/>
  <c r="O12" i="44"/>
  <c r="O13" i="40"/>
  <c r="L11" i="39"/>
  <c r="K11" i="39"/>
  <c r="N14" i="32"/>
  <c r="O14" i="32"/>
  <c r="P14" i="32"/>
  <c r="K12" i="31"/>
  <c r="J12" i="31"/>
  <c r="L12" i="31"/>
  <c r="O12" i="28"/>
  <c r="N12" i="28"/>
  <c r="P12" i="28"/>
  <c r="K12" i="27"/>
  <c r="O20" i="24"/>
  <c r="N20" i="24"/>
  <c r="P20" i="24"/>
  <c r="K20" i="23"/>
  <c r="J20" i="23"/>
  <c r="L20" i="23"/>
  <c r="P15" i="20"/>
  <c r="O15" i="20"/>
  <c r="N15" i="20"/>
  <c r="L15" i="19"/>
  <c r="K15" i="19"/>
  <c r="J15" i="19"/>
  <c r="P23" i="16"/>
  <c r="O23" i="16"/>
  <c r="N23" i="16"/>
  <c r="L23" i="15"/>
  <c r="K23" i="15"/>
  <c r="J23" i="15"/>
  <c r="O24" i="12"/>
  <c r="P24" i="12"/>
  <c r="N24" i="12"/>
  <c r="K24" i="11"/>
  <c r="J24" i="11"/>
  <c r="L24" i="11"/>
  <c r="O29" i="8"/>
  <c r="P29" i="8"/>
  <c r="N29" i="8"/>
  <c r="L29" i="7"/>
  <c r="J29" i="7"/>
  <c r="K29" i="7"/>
  <c r="L12" i="237" l="1"/>
  <c r="K12" i="237"/>
  <c r="J12" i="237"/>
  <c r="G12" i="237"/>
  <c r="L9" i="185"/>
  <c r="J9" i="185"/>
  <c r="G9" i="185"/>
  <c r="K9" i="185"/>
  <c r="J9" i="173"/>
  <c r="K9" i="173"/>
  <c r="G9" i="173"/>
  <c r="L9" i="173"/>
  <c r="J9" i="145"/>
  <c r="L9" i="145"/>
  <c r="K9" i="145"/>
  <c r="G9" i="145"/>
  <c r="K9" i="61"/>
  <c r="L9" i="61"/>
  <c r="G9" i="61"/>
  <c r="J9" i="61"/>
  <c r="K43" i="169"/>
  <c r="J43" i="169"/>
  <c r="G43" i="169"/>
  <c r="L43" i="169"/>
  <c r="K9" i="165"/>
  <c r="L9" i="165"/>
  <c r="G9" i="165"/>
  <c r="J9" i="165"/>
  <c r="K9" i="217"/>
  <c r="L9" i="217"/>
  <c r="G9" i="217"/>
  <c r="J9" i="217"/>
  <c r="J9" i="209"/>
  <c r="K9" i="209"/>
  <c r="G9" i="209"/>
  <c r="L9" i="209"/>
  <c r="J9" i="65"/>
  <c r="K9" i="65"/>
  <c r="G9" i="65"/>
  <c r="L9" i="65"/>
  <c r="J9" i="37"/>
  <c r="K9" i="37"/>
  <c r="G9" i="37"/>
  <c r="L9" i="37"/>
  <c r="K9" i="181"/>
  <c r="L9" i="181"/>
  <c r="G9" i="181"/>
  <c r="J9" i="181"/>
  <c r="L9" i="137"/>
  <c r="J9" i="137"/>
  <c r="G9" i="137"/>
  <c r="K9" i="137"/>
  <c r="L10" i="105"/>
  <c r="J10" i="105"/>
  <c r="K10" i="105"/>
  <c r="G10" i="105"/>
  <c r="L9" i="205"/>
  <c r="J9" i="205"/>
  <c r="G9" i="205"/>
  <c r="K9" i="205"/>
  <c r="J9" i="101"/>
  <c r="L9" i="101"/>
  <c r="K9" i="101"/>
  <c r="G9" i="101"/>
  <c r="J9" i="109"/>
  <c r="L9" i="109"/>
  <c r="G9" i="109"/>
  <c r="K9" i="109"/>
  <c r="K9" i="129"/>
  <c r="J9" i="129"/>
  <c r="G9" i="129"/>
  <c r="L9" i="129"/>
  <c r="K9" i="45"/>
  <c r="L9" i="45"/>
  <c r="J9" i="45"/>
  <c r="G9" i="45"/>
  <c r="L9" i="69"/>
  <c r="J9" i="69"/>
  <c r="G9" i="69"/>
  <c r="K9" i="69"/>
  <c r="L9" i="57"/>
  <c r="K9" i="57"/>
  <c r="G9" i="57"/>
  <c r="J9" i="57"/>
  <c r="J9" i="213"/>
  <c r="L9" i="213"/>
  <c r="K9" i="213"/>
  <c r="G9" i="213"/>
  <c r="L9" i="197"/>
  <c r="K9" i="197"/>
  <c r="J9" i="197"/>
  <c r="G9" i="197"/>
  <c r="L9" i="141"/>
  <c r="J9" i="141"/>
  <c r="G9" i="141"/>
  <c r="K9" i="141"/>
  <c r="L9" i="189"/>
  <c r="K9" i="189"/>
  <c r="J9" i="189"/>
  <c r="G9" i="189"/>
  <c r="K9" i="153"/>
  <c r="L9" i="153"/>
  <c r="J9" i="153"/>
  <c r="G9" i="153"/>
  <c r="J9" i="33"/>
  <c r="L9" i="33"/>
  <c r="G9" i="33"/>
  <c r="K9" i="33"/>
  <c r="K9" i="41"/>
  <c r="L9" i="41"/>
  <c r="G9" i="41"/>
  <c r="J9" i="41"/>
  <c r="L14" i="201"/>
  <c r="K14" i="201"/>
  <c r="G14" i="201"/>
  <c r="J14" i="201"/>
  <c r="I9" i="181"/>
  <c r="D43" i="169"/>
  <c r="E9" i="61"/>
  <c r="H9" i="65"/>
  <c r="F9" i="153"/>
  <c r="E9" i="37"/>
  <c r="F9" i="209"/>
  <c r="H9" i="61"/>
  <c r="F9" i="41"/>
  <c r="F10" i="105"/>
  <c r="D9" i="213"/>
  <c r="E9" i="181"/>
  <c r="H9" i="57"/>
  <c r="D9" i="181"/>
  <c r="H9" i="37"/>
  <c r="D14" i="201"/>
  <c r="F9" i="217"/>
  <c r="D9" i="137"/>
  <c r="F9" i="205"/>
  <c r="I9" i="109"/>
  <c r="D9" i="109"/>
  <c r="H9" i="217"/>
  <c r="E9" i="65"/>
  <c r="E9" i="137"/>
  <c r="F9" i="69"/>
  <c r="F9" i="65"/>
  <c r="D9" i="197"/>
  <c r="H9" i="109"/>
  <c r="I9" i="205"/>
  <c r="E9" i="205"/>
  <c r="I9" i="189"/>
  <c r="H9" i="173"/>
  <c r="I9" i="33"/>
  <c r="F9" i="185"/>
  <c r="E9" i="45"/>
  <c r="I43" i="169"/>
  <c r="D9" i="33"/>
  <c r="F9" i="137"/>
  <c r="H9" i="101"/>
  <c r="H43" i="169"/>
  <c r="F9" i="165"/>
  <c r="D9" i="165"/>
  <c r="H9" i="205"/>
  <c r="E9" i="141"/>
  <c r="F9" i="189"/>
  <c r="I9" i="61"/>
  <c r="I10" i="105"/>
  <c r="I9" i="45"/>
  <c r="I12" i="237"/>
  <c r="I9" i="101"/>
  <c r="I9" i="165"/>
  <c r="E14" i="201"/>
  <c r="H12" i="237"/>
  <c r="D9" i="141"/>
  <c r="E9" i="213"/>
  <c r="F9" i="173"/>
  <c r="I9" i="173"/>
  <c r="H9" i="197"/>
  <c r="D9" i="65"/>
  <c r="E43" i="169"/>
  <c r="D9" i="209"/>
  <c r="H9" i="185"/>
  <c r="H9" i="189"/>
  <c r="D9" i="61"/>
  <c r="E9" i="165"/>
  <c r="D9" i="173"/>
  <c r="I9" i="153"/>
  <c r="E9" i="57"/>
  <c r="F9" i="181"/>
  <c r="E12" i="237"/>
  <c r="I9" i="41"/>
  <c r="H9" i="209"/>
  <c r="F9" i="213"/>
  <c r="E9" i="153"/>
  <c r="I9" i="65"/>
  <c r="E9" i="101"/>
  <c r="I9" i="197"/>
  <c r="H9" i="153"/>
  <c r="D9" i="189"/>
  <c r="H9" i="69"/>
  <c r="D9" i="185"/>
  <c r="I9" i="141"/>
  <c r="D9" i="57"/>
  <c r="I9" i="57"/>
  <c r="F9" i="45"/>
  <c r="I9" i="129"/>
  <c r="E9" i="217"/>
  <c r="F43" i="169"/>
  <c r="H9" i="41"/>
  <c r="E9" i="209"/>
  <c r="I9" i="217"/>
  <c r="D9" i="37"/>
  <c r="D12" i="237"/>
  <c r="I9" i="185"/>
  <c r="I9" i="69"/>
  <c r="F9" i="33"/>
  <c r="F9" i="145"/>
  <c r="F9" i="129"/>
  <c r="E9" i="185"/>
  <c r="E9" i="129"/>
  <c r="E9" i="41"/>
  <c r="E10" i="105"/>
  <c r="E9" i="145"/>
  <c r="F9" i="101"/>
  <c r="F9" i="37"/>
  <c r="F9" i="197"/>
  <c r="H9" i="213"/>
  <c r="H9" i="181"/>
  <c r="H9" i="165"/>
  <c r="H9" i="45"/>
  <c r="E9" i="197"/>
  <c r="H10" i="105"/>
  <c r="I9" i="37"/>
  <c r="E9" i="69"/>
  <c r="E9" i="189"/>
  <c r="D9" i="129"/>
  <c r="H9" i="141"/>
  <c r="H14" i="201"/>
  <c r="H9" i="145"/>
  <c r="D9" i="153"/>
  <c r="I14" i="201"/>
  <c r="D9" i="41"/>
  <c r="F9" i="109"/>
  <c r="I9" i="137"/>
  <c r="D9" i="217"/>
  <c r="D9" i="69"/>
  <c r="H9" i="137"/>
  <c r="I9" i="145"/>
  <c r="E9" i="109"/>
  <c r="D9" i="205"/>
  <c r="F9" i="61"/>
  <c r="F9" i="141"/>
  <c r="F9" i="57"/>
  <c r="F14" i="201"/>
  <c r="H9" i="33"/>
  <c r="D10" i="105"/>
  <c r="I9" i="209"/>
  <c r="D9" i="101"/>
  <c r="F12" i="237"/>
  <c r="I9" i="213"/>
  <c r="E9" i="33"/>
  <c r="H9" i="129"/>
  <c r="D9" i="145"/>
  <c r="E9" i="173"/>
  <c r="D9" i="45"/>
</calcChain>
</file>

<file path=xl/sharedStrings.xml><?xml version="1.0" encoding="utf-8"?>
<sst xmlns="http://schemas.openxmlformats.org/spreadsheetml/2006/main" count="9489" uniqueCount="1223">
  <si>
    <t>CLASIFICACIÓN PRESUPUESTAL</t>
  </si>
  <si>
    <t>EJECUCIÓN FINANCIERA</t>
  </si>
  <si>
    <t>PIA
(S/.)</t>
  </si>
  <si>
    <t>PIM
(S/.)</t>
  </si>
  <si>
    <t>DEVENGADO ENE - OCT*
(S/.)</t>
  </si>
  <si>
    <t>DEVENGADO
(S/.)</t>
  </si>
  <si>
    <t>ENE - AGO</t>
  </si>
  <si>
    <t>SET</t>
  </si>
  <si>
    <t>OCT*</t>
  </si>
  <si>
    <t>AVANCE ACUMULADO A
(%)</t>
  </si>
  <si>
    <t>AGO</t>
  </si>
  <si>
    <t>TOTAL PROGRAMA PRESUPUESTAL</t>
  </si>
  <si>
    <t>Programa Articulado Nutricional</t>
  </si>
  <si>
    <t>Salud Materno Neonatal</t>
  </si>
  <si>
    <t>TBC-VIH/SIDA</t>
  </si>
  <si>
    <t>Enfermedades Metaxénicas y Zoonosis</t>
  </si>
  <si>
    <t>Enfermedades No Transmisibles</t>
  </si>
  <si>
    <t>Prevención y Control Del Cáncer</t>
  </si>
  <si>
    <t>Reducción de la Victimización en Zonas Urbanas del País en el Marco de la Seguridad Ciudadana</t>
  </si>
  <si>
    <t>Reducción del Tráfico Ilícito de Drogas</t>
  </si>
  <si>
    <t>Lucha Contra el Terrorismo</t>
  </si>
  <si>
    <t>Fomento de las Actividades Pesqueras Artesanales y Acuícolas</t>
  </si>
  <si>
    <t>Mejora del Sistema de Abastecimiento del Estado</t>
  </si>
  <si>
    <t>Gestión Sostenible de Recursos Naturales y Diversidad Biológica</t>
  </si>
  <si>
    <t>Gestión Integral de Residuos Sólidos</t>
  </si>
  <si>
    <t>Incremento de la Productividad de MYPE y Cooperativas</t>
  </si>
  <si>
    <t>Programa Nacional de Empleo Juvenil - Jóvenes a la Obra</t>
  </si>
  <si>
    <t>Mejora de la Sanidad Animal</t>
  </si>
  <si>
    <t>Mejora y Mantenimiento de la Sanidad Vegetal</t>
  </si>
  <si>
    <t>Mejora de la Inocuidad Agroalimentaria</t>
  </si>
  <si>
    <t>Aprovechamiento de los Recursos Hídricos para Uso Agrario</t>
  </si>
  <si>
    <t>Logros de Aprendizaje de los Estudiantes de II Ciclo de Educación Básica Regular</t>
  </si>
  <si>
    <t>Logros De Aprendizaje de los Estudiantes de Primaria de Educación Básica Regular</t>
  </si>
  <si>
    <t>Logros de Aprendizaje de los Estudiantes de Secundaria de Educación Básica Regular</t>
  </si>
  <si>
    <t>Acceso y Uso de la Electrificación Rural</t>
  </si>
  <si>
    <t>Acceso y Uso Adecuado de los Servicios Públicos de Telecomunicaciones e Información Asociados</t>
  </si>
  <si>
    <t>Prevención y Atención De Incendios, Emergencias Médicas, Rescates Y Otros</t>
  </si>
  <si>
    <t>Programa Nacional de Apoyo Directo a los más Pobres</t>
  </si>
  <si>
    <t>Inscripción y Publicidad Registral</t>
  </si>
  <si>
    <t>Prevención y Tratamiento del Consumo De Drogas</t>
  </si>
  <si>
    <t>Educación Superior Pedagógica</t>
  </si>
  <si>
    <t>Educación Técnica Productiva - CETPRO Públicos</t>
  </si>
  <si>
    <t>Educación Superior Tecnológica</t>
  </si>
  <si>
    <t>Fiscalización Ambiental</t>
  </si>
  <si>
    <t>Conservación de la Diversidad Biológica y Aprovechamiento Sostenible de dos Recursos Naturales en Área Natural Protegida</t>
  </si>
  <si>
    <t>Acceso de la Población a la Propiedad Predial Formalizada</t>
  </si>
  <si>
    <t>Bono Familiar Habitacional</t>
  </si>
  <si>
    <t>Habilitaciones Urbanas</t>
  </si>
  <si>
    <t>Reducción del Costo, Tiempo e Inseguridad Vial en el Sistema de Transporte Terrestre</t>
  </si>
  <si>
    <t>Optimización de la Política de Protección y Atención a las Comunidades Peruanas en el Exterior</t>
  </si>
  <si>
    <t>Actividad Física Y Deportiva de la Población Peruana</t>
  </si>
  <si>
    <t>Inserción Social Positiva de la Población Penal</t>
  </si>
  <si>
    <t>Aprovechamiento de las Oportunidades Comerciales Brindadas por los Principales Socios Comerciales del Perú</t>
  </si>
  <si>
    <t>Formación Universitaria de Pregrado</t>
  </si>
  <si>
    <t>Celeridad en los Procesos Judiciales de Familia</t>
  </si>
  <si>
    <t>Reducción de Vulnerabilidad y Atención de Emergencias por Desastres</t>
  </si>
  <si>
    <t>Defensa de los Derechos Fundamentales</t>
  </si>
  <si>
    <t>Fortalecimiento de Capacidades De Jueces, Fiscales, Aspirantes a la Magistratura y Auxiliares de Justicia</t>
  </si>
  <si>
    <t>Mejor Atención al Ciudadano</t>
  </si>
  <si>
    <t>Programa de Desarrollo Alternativo Integral y Sostenible - PIRDAIS</t>
  </si>
  <si>
    <t>Programa Para la Generación del Empleo Social Inclusivo - Trabaja Perú</t>
  </si>
  <si>
    <t>Gestión Integrada y Efectiva del Control de Oferta de Drogas en el Perú</t>
  </si>
  <si>
    <t>Desarrollo de la Pesca Artesanal</t>
  </si>
  <si>
    <t>Innovación y Transferencia Tecnológica</t>
  </si>
  <si>
    <t>Extensión de la Protección en Salud</t>
  </si>
  <si>
    <t>Acceso de la Población a la Identidad</t>
  </si>
  <si>
    <t>Lucha Contra la Violencia Familiar</t>
  </si>
  <si>
    <t>Agua y Saneamiento para la Población Urbana</t>
  </si>
  <si>
    <t>Agua y Saneamiento para la Población Rural</t>
  </si>
  <si>
    <t>Manejo Eficiente de Recursos Forestales y Fauna Silvestre</t>
  </si>
  <si>
    <t>Ordenamiento, Fomento y Desarrollo de la Acuicultura</t>
  </si>
  <si>
    <t>Optimización de los Procesos Penales</t>
  </si>
  <si>
    <t>PP</t>
  </si>
  <si>
    <t>Articulado Nutricional</t>
  </si>
  <si>
    <t>Ejecución Financiera del Programa Presupuestal Articulado Nutricional según Pliego, Octubre 2012</t>
  </si>
  <si>
    <t>NIVELES DE GOBIERNO Y PLIEGOS</t>
  </si>
  <si>
    <t>DEVENGADO ENE - OCT'
(S/.)</t>
  </si>
  <si>
    <t>OCT'</t>
  </si>
  <si>
    <t>Ejecución Financiera del Programa Presupuestal Articulado Nutricional según Departamento, Octubre 2012</t>
  </si>
  <si>
    <t>DEPARTAMENTOS</t>
  </si>
  <si>
    <t>Ejecución Financiera del Programa Presupuestal Articulado Nutricional según Principales Productos, Octubre 2012</t>
  </si>
  <si>
    <t>PRINCIPALES PRODUCTOS Y PROYECTOS</t>
  </si>
  <si>
    <t>Amazonas</t>
  </si>
  <si>
    <t>Ancash</t>
  </si>
  <si>
    <t>Apurímac</t>
  </si>
  <si>
    <t>Arequipa</t>
  </si>
  <si>
    <t>Ayacucho</t>
  </si>
  <si>
    <t>Cajamarca</t>
  </si>
  <si>
    <t>Provincia Constitucional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</si>
  <si>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</si>
  <si>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</si>
  <si>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</si>
  <si>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</si>
  <si>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</si>
  <si>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</si>
  <si>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</si>
  <si>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</si>
  <si>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</si>
  <si>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</si>
  <si>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</si>
  <si>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</si>
  <si>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</si>
  <si>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</si>
  <si>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</si>
  <si>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</si>
  <si>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</si>
  <si>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</si>
  <si>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GOBIERNO NACIONAL</t>
  </si>
  <si>
    <t>Ministerio de Salud</t>
  </si>
  <si>
    <t>Ministerio de Desarrollo e Inclusión Social</t>
  </si>
  <si>
    <t>Instituto Nacional de Salud</t>
  </si>
  <si>
    <t>Seguro Integral de Salud</t>
  </si>
  <si>
    <t>GOBIERNOS REGIONALES</t>
  </si>
  <si>
    <t>Gobierno Regional de Amazonas</t>
  </si>
  <si>
    <t>Gobierno Regional de Ancash</t>
  </si>
  <si>
    <t>Gobierno Regional de Apurímac</t>
  </si>
  <si>
    <t>Gobierno Regional de Arequipa</t>
  </si>
  <si>
    <t>Gobierno Regional de Ayacucho</t>
  </si>
  <si>
    <t>Gobierno Regional de Cajamarca</t>
  </si>
  <si>
    <t>Gobierno Regional de Cusco</t>
  </si>
  <si>
    <t>Gobierno Regional de Huancavelica</t>
  </si>
  <si>
    <t>Gobierno Regional de Huánuco</t>
  </si>
  <si>
    <t>Gobierno Regional de Ica</t>
  </si>
  <si>
    <t>Gobierno Regional de Junín</t>
  </si>
  <si>
    <t>Gobierno Regional de La Libertad</t>
  </si>
  <si>
    <t>Gobierno Regional de Lambayeque</t>
  </si>
  <si>
    <t>Gobierno Regional de Loreto</t>
  </si>
  <si>
    <t>Gobierno Regional de Madre De Dios</t>
  </si>
  <si>
    <t>Gobierno Regional de Moquegua</t>
  </si>
  <si>
    <t>Gobierno Regional de Pasco</t>
  </si>
  <si>
    <t>Gobierno Regional de Piura</t>
  </si>
  <si>
    <t>Gobierno Regional de Puno</t>
  </si>
  <si>
    <t>Gobierno Regional de San Martín</t>
  </si>
  <si>
    <t>Gobierno Regional de Tacna</t>
  </si>
  <si>
    <t>Gobierno Regional de Tumbes</t>
  </si>
  <si>
    <t>Gobierno Regional de Ucayali</t>
  </si>
  <si>
    <t>Gobierno Regional de Lima</t>
  </si>
  <si>
    <t>Gobierno Regional de la Provincia Constitucional del Callao</t>
  </si>
  <si>
    <t>GOBIERNOS LOCALES</t>
  </si>
  <si>
    <t>PRODUCTOS</t>
  </si>
  <si>
    <t>Vigilancia, investigación y tecnologías en nutrición</t>
  </si>
  <si>
    <t>Desarrollo de normas y guías técnicas en nutricion</t>
  </si>
  <si>
    <t>Familias saludables con conocimientos para el cuidado infantil, lactancia materna exclusiva y la adecuada alimentacion y proteccion del menor de 36 meses</t>
  </si>
  <si>
    <t>Niños con vacuna completa</t>
  </si>
  <si>
    <t>Niños con cred completo segun edad</t>
  </si>
  <si>
    <t>Niños con suplemento de hierro y vitamina a</t>
  </si>
  <si>
    <t>Control de calidad nutricional de los alimentos</t>
  </si>
  <si>
    <t>Niños menores de 3 años atendidos con complementacion alimentaria</t>
  </si>
  <si>
    <t>Vigilancia de la calidad del agua para el consumo humano</t>
  </si>
  <si>
    <t>Desinfección y/o tratamiento del agua para el consumo humano</t>
  </si>
  <si>
    <t>Atención de infecciones respiratorias agudas</t>
  </si>
  <si>
    <t>Atención de enfermedades diarreicas agudas</t>
  </si>
  <si>
    <t>Atención de infecciones respiratorias agudas con complicaciones</t>
  </si>
  <si>
    <t>Atención de enfermedades diarreicas agudas con complicaciones</t>
  </si>
  <si>
    <t>Atención de otras enfermedades prevalentes</t>
  </si>
  <si>
    <t>Gestante con suplemento de hierro y acido fólico</t>
  </si>
  <si>
    <t>Gestantes atendidas con complementación alimentaria</t>
  </si>
  <si>
    <t>Madres lactantes atendidas con complementación alimentaria</t>
  </si>
  <si>
    <t>Atención de niños y niñas con parasitosis intestinal</t>
  </si>
  <si>
    <t>Monitoreo, supervision, Evaluación y control del programa articulado nutricional</t>
  </si>
  <si>
    <t>Otros Productos *</t>
  </si>
  <si>
    <t>PROYECTOS</t>
  </si>
  <si>
    <t>Ejecución Financiera del Programa Presupuestal Articulado Nutricional según Principales Actividades, Octubre 2012</t>
  </si>
  <si>
    <t>PRINCIPALES ACTIVIDADES Y PROYECTOS</t>
  </si>
  <si>
    <t>ACTIVIDADES Y PROYECTOS</t>
  </si>
  <si>
    <t>PRODUCTO ASOCIADO</t>
  </si>
  <si>
    <t>UNIDAD DE MEDIDA</t>
  </si>
  <si>
    <t>EJECUCIÓN FÍSICA</t>
  </si>
  <si>
    <t>CANTIDAD PROGRAMADA 1er SEMESTRE</t>
  </si>
  <si>
    <t>CANTIDAD EJECUTADA 1er SEMESTRE</t>
  </si>
  <si>
    <t>AVANCE 1er SEMESTRE
(%)</t>
  </si>
  <si>
    <t>ACTIVIDADES</t>
  </si>
  <si>
    <t>Acciones de vigilancia, investigación y desarrollo de tecnologías en nutrición</t>
  </si>
  <si>
    <t>Desarrollar normas y guías técnicas en nutrición</t>
  </si>
  <si>
    <t>Familias con niño/as menores de 36 meses desarrollan prácticas saludables</t>
  </si>
  <si>
    <t>Aplicación de vacunas completas</t>
  </si>
  <si>
    <t>Atención a niños con crecimiento y desarrollo - CRED completo para su edad</t>
  </si>
  <si>
    <t>Administrar suplemento de hierro y vitamina A</t>
  </si>
  <si>
    <t>Acciones de control de calidad nutricional de alimentos</t>
  </si>
  <si>
    <t>Atender a niños menores de 3 años con complementación alimentaria</t>
  </si>
  <si>
    <t>Acciones de vigilancia de la calidad del agua para el consumo humano</t>
  </si>
  <si>
    <t>Mejorar la desinfección y tratamiento de agua para consumo humano</t>
  </si>
  <si>
    <t>Atender a niños con infecciones respiratorias agudas</t>
  </si>
  <si>
    <t>Atender a niños con enfermedades diarreicas agudas</t>
  </si>
  <si>
    <t>Atender a niños con diagnóstico de infecciones respiratorias agudas con complicaciones</t>
  </si>
  <si>
    <t>Atender a niños con diagnóstico de enfermedad diarreica aguda complicada</t>
  </si>
  <si>
    <t>Brindar atención a otras enfermedades prevalentes</t>
  </si>
  <si>
    <t>Administrar suplemento de hierro y ácido fólico a gestantes</t>
  </si>
  <si>
    <t>Atender a gestantes con complementación alimentaria</t>
  </si>
  <si>
    <t>Atender a madres lactantes con complementación alimentaria</t>
  </si>
  <si>
    <t>Atender a niños y niñas con diagnóstico de parasitosis intestinal</t>
  </si>
  <si>
    <t>Acciones de monitoreo, supervisión, evaluación y control del programa articulado nutricional</t>
  </si>
  <si>
    <t>Otras Actividades *</t>
  </si>
  <si>
    <t>Productos Diversos</t>
  </si>
  <si>
    <t>Informe</t>
  </si>
  <si>
    <t>Norma</t>
  </si>
  <si>
    <t>Familia</t>
  </si>
  <si>
    <t>Niño protegido</t>
  </si>
  <si>
    <t>Niño controlado</t>
  </si>
  <si>
    <t>Niño suplementado</t>
  </si>
  <si>
    <t>Reporte técnico</t>
  </si>
  <si>
    <t>Beneficiario</t>
  </si>
  <si>
    <t>Centro poblado</t>
  </si>
  <si>
    <t>Caso tratado</t>
  </si>
  <si>
    <t>Gestante suplementada</t>
  </si>
  <si>
    <t>.</t>
  </si>
  <si>
    <t>Monto Ejecutado</t>
  </si>
  <si>
    <t>Ejecución Financiera</t>
  </si>
  <si>
    <t>Monto Ejecutado y Avance de Ejecución Financiera del Programa Presupuestal Articulado Nutricional según Departamento, Octubre 2012</t>
  </si>
  <si>
    <t>¡ALERTA! BAJA EJECUCIÓN FINANCIERA</t>
  </si>
  <si>
    <t>Alerta de Niveles Bajos en la Ejecución Financiera (menor a 62.5%) para Principales Productos del Programa Presupuestal Articulado Nutricional, Octubre 2012</t>
  </si>
  <si>
    <t>PRODUCTOS CON BAJA
EJECUCIÓN FINANCIERA</t>
  </si>
  <si>
    <t>AVANCE ACUMULADO A OCT'
(%)</t>
  </si>
  <si>
    <t>Ejecución Financiera del Programa Presupuestal Salud Materno Neonatal según Pliego, Octubre 2012</t>
  </si>
  <si>
    <t>Ejecución Financiera del Programa Presupuestal Salud Materno Neonatal según Departamento, Octubre 2012</t>
  </si>
  <si>
    <t>Ejecución Financiera del Programa Presupuestal Salud Materno Neonatal según Principales Productos, Octubre 2012</t>
  </si>
  <si>
    <t>Atención prenatal reenfocada</t>
  </si>
  <si>
    <t>Población accede a métodos de planificación familiar</t>
  </si>
  <si>
    <t>Población accede a servicios de consejería en salud sexual y reproductiva</t>
  </si>
  <si>
    <t>Atención de la gestante con complicaciones</t>
  </si>
  <si>
    <t>Atención del parto normal</t>
  </si>
  <si>
    <t>Atención del parto complicado no quirúrgico</t>
  </si>
  <si>
    <t>Atención del parto complicado quirúrgico</t>
  </si>
  <si>
    <t>Atención del puerperio</t>
  </si>
  <si>
    <t>Atención del puerperio con complicaciones</t>
  </si>
  <si>
    <t>Atención obstétrica en unidad de cuidados intensivos</t>
  </si>
  <si>
    <t>Acceso al sistema de referencia institucional</t>
  </si>
  <si>
    <t>Atención del recién nacido normal</t>
  </si>
  <si>
    <t>Atención del recién nacido con complicaciones</t>
  </si>
  <si>
    <t>Atención del recién nacido con complicaciones que requiere unidad de cuidados intensivos neonatales - ucin</t>
  </si>
  <si>
    <t>Monitoreo, supervision, Evaluación y control de la salud materno neonatal</t>
  </si>
  <si>
    <t>Ejecución Financiera del Programa Presupuestal Salud Materno Neonatal según Principales Actividades, Octubre 2012</t>
  </si>
  <si>
    <t>Brindar atención prenatal reenfocada</t>
  </si>
  <si>
    <t>Mejoramiento del acceso de la población a métodos de planificación familiar</t>
  </si>
  <si>
    <t>Mejoramiento del acceso de la población a servicios de Consejería en salud sexual y reproductiva</t>
  </si>
  <si>
    <t>Brindar atención a la gestante con complicaciones</t>
  </si>
  <si>
    <t>Brindar atención de parto normal</t>
  </si>
  <si>
    <t>Brindar atención del parto complicado no quirúrgico</t>
  </si>
  <si>
    <t>Brindar atención del parto complicado quirúrgico</t>
  </si>
  <si>
    <t>Atender el puerperio</t>
  </si>
  <si>
    <t>Atender el puerperio con complicaciones</t>
  </si>
  <si>
    <t>Atender complicaciones obstétricas en unidad de cuidados intensivos</t>
  </si>
  <si>
    <t>Mejoramiento del acceso al sistema de referencia institucional</t>
  </si>
  <si>
    <t>Atender al recién nacido normal</t>
  </si>
  <si>
    <t>Atender al recién nacido con complicaciones</t>
  </si>
  <si>
    <t>Atender al recién nacido con complicaciones que requiere unidad de cuidados intensivos neonatales - UCIN</t>
  </si>
  <si>
    <t>Acciones de monitoreo, supervisión, evaluación y control del programa materno neonatal</t>
  </si>
  <si>
    <t>Gestante controlada</t>
  </si>
  <si>
    <t>Pareja protegida</t>
  </si>
  <si>
    <t>Atención</t>
  </si>
  <si>
    <t>Gestante atendida</t>
  </si>
  <si>
    <t>Parto normal</t>
  </si>
  <si>
    <t>Parto complicado</t>
  </si>
  <si>
    <t>Cesárea</t>
  </si>
  <si>
    <t>Atención puerperal</t>
  </si>
  <si>
    <t>Egreso</t>
  </si>
  <si>
    <t>Gestante y/o neonato referido</t>
  </si>
  <si>
    <t>Recién nacido atendido</t>
  </si>
  <si>
    <t>Monto Ejecutado y Avance de Ejecución Financiera del Programa Presupuestal Salud Materno Neonatal según Departamento, Octubre 2012</t>
  </si>
  <si>
    <t>Alerta de Niveles Bajos en la Ejecución Financiera (menor a 62.5%) para Principales Productos del Programa Presupuestal Salud Materno Neonatal, Octubre 2012</t>
  </si>
  <si>
    <t>Ejecución Financiera del Programa Presupuestal TBC-VIH/SIDA según Pliego, Octubre 2012</t>
  </si>
  <si>
    <t>Ejecución Financiera del Programa Presupuestal TBC-VIH/SIDA según Departamento, Octubre 2012</t>
  </si>
  <si>
    <t>Ejecución Financiera del Programa Presupuestal TBC-VIH/SIDA según Principales Productos, Octubre 2012</t>
  </si>
  <si>
    <t>Instituto Nacional de Enfermedades Neoplásicas - INEN</t>
  </si>
  <si>
    <t>Monitoreo, supervision, Evaluación y control de vih/sida - tuberculosis</t>
  </si>
  <si>
    <t>Familia con practicas saludables para la prevencion de vih/sida y tuberculosis</t>
  </si>
  <si>
    <t>Adecuada bioseguridad en los servicios de atención de tuberculosis</t>
  </si>
  <si>
    <t>Población informada sobre uso correcto de condón para prevención de infecciones de transmisión sexual y VIH/sida</t>
  </si>
  <si>
    <t>Adultos y jóvenes reciben consejería y tamizaje para infecciones de transmisión sexual y VIH/SIDA</t>
  </si>
  <si>
    <t>Población de alto riesgo recibe información y Atención preventiva</t>
  </si>
  <si>
    <t>Despistaje de tuberculosis en sintomaticos respiratorios</t>
  </si>
  <si>
    <t>Control y tratamiento preventivo de contactos de casos tuberculosis (general, indigena, privada de su libertad)</t>
  </si>
  <si>
    <t>Diagnostico de casos de tuberculosis</t>
  </si>
  <si>
    <t>Persona que accede al eess y recibe tratamiento oportuno para tuberculosis esquemas 1, 2, no multidrogo resistente y multidrogo resistente</t>
  </si>
  <si>
    <t>Población con infecciones de transmisión sexual reciben tratamiento según guía clínicas</t>
  </si>
  <si>
    <t>Personas diagnosticadas con VIH/sida que acuden a los servicios y reciben Atención integral</t>
  </si>
  <si>
    <t>Persona que accede al eess y recibe tratamiento oportuno para tuberculosis extremadamente drogo resistente (xdr)</t>
  </si>
  <si>
    <t>Despistaje y diagnostico de tuberculosis para pacientes con comorbilidad</t>
  </si>
  <si>
    <t>Ejecución Financiera del Programa Presupuestal TBC-VIH/SIDA según Principales Actividades, Octubre 2012</t>
  </si>
  <si>
    <t>Acciones de monitoreo, supervisión, evaluación y control del programa enfermedades transmisibles (TBC y VIH/ SIDA)</t>
  </si>
  <si>
    <t>Promover en las familia prácticas saludables para la prevención  de VIH/SIDA y tuberculosis</t>
  </si>
  <si>
    <t>Mejoramiento de la bioseguridad en los servicios de Atención  de tuberculosis</t>
  </si>
  <si>
    <t>Mejorar en población informada el uso correcto de condón para prevención  de infecciones de transmisión sexual y VIH/SIDA</t>
  </si>
  <si>
    <t>Entregar a adultos y jóvenes varones Consejería y tamizaje para ITS y VIH/SIDA</t>
  </si>
  <si>
    <t>Brindar información y atención  preventiva a población de alto riesgo</t>
  </si>
  <si>
    <t>Acciones de despistaje de tuberculosis en sintomáticos respiratorios</t>
  </si>
  <si>
    <t>Brindar control y tratamiento preventivo a contactos de casos tuberculosis (general, indígena y privada de su libertad)</t>
  </si>
  <si>
    <t>Diagnosticar casos de tuberculosis</t>
  </si>
  <si>
    <t>Brindar tratamiento oportuno para tuberculosis esquemas 1,2, no multidrogo resistente y multidrogo resistente</t>
  </si>
  <si>
    <t>Brindar a población con infecciones de transmisión sexual tratamiento según guías clínicas</t>
  </si>
  <si>
    <t>Brindar atención integral a personas con diagnóstico de VIH que acuden a los servicios</t>
  </si>
  <si>
    <t>Brindar tratamiento oportuno a personas que acceden al EESS y recibe tratamiento para tuberculosis extremadamente drogo resistente (XDR)</t>
  </si>
  <si>
    <t>Realizar despistaje y diagnóstico de tuberculosis para pacientes con comorbilidad</t>
  </si>
  <si>
    <t>Trabajador protegido</t>
  </si>
  <si>
    <t>Persona informada</t>
  </si>
  <si>
    <t>Persona tratada</t>
  </si>
  <si>
    <t>Persona atendida</t>
  </si>
  <si>
    <t>Persona diagnosticada</t>
  </si>
  <si>
    <t>Monto Ejecutado y Avance de Ejecución Financiera del Programa Presupuestal TBC-VIH/SIDA según Departamento, Octubre 2012</t>
  </si>
  <si>
    <t>Alerta de Niveles Bajos en la Ejecución Financiera (menor a 62.5%) para Principales Productos del Programa Presupuestal TBC-VIH/SIDA, Octubre 2012</t>
  </si>
  <si>
    <t>Ejecución Financiera del Programa Presupuestal Enfermedades Metaxénicas y Zoonosis según Pliego, Octubre 2012</t>
  </si>
  <si>
    <t>Ejecución Financiera del Programa Presupuestal Enfermedades Metaxénicas y Zoonosis según Departamento, Octubre 2012</t>
  </si>
  <si>
    <t>Ejecución Financiera del Programa Presupuestal Enfermedades Metaxénicas y Zoonosis según Principales Productos, Octubre 2012</t>
  </si>
  <si>
    <t>Monitoreo, supervision, Evaluación y control metaxenicas y zoonosis</t>
  </si>
  <si>
    <t>Familia con practicas saludables para la prevencion de enfermedades metaxenicas y zoonoticas</t>
  </si>
  <si>
    <t>Pobladores de áreas con riesgo de transmisión informada conoce los mecanismos de transmisión de enfermedades metaxenicas y zoonoticas</t>
  </si>
  <si>
    <t>Viviendas protegidas de los principales condicionantes del riesgo en las áreas de alto y muy alto riesgo de enfermedades metaxénicas y zoonosis</t>
  </si>
  <si>
    <t>Diagnostico y tratamiento de enfermedades metaxenicas</t>
  </si>
  <si>
    <t>Diagnostico y tratamiento de casos de enfermedades zoonoticas</t>
  </si>
  <si>
    <t>Ejecución Financiera del Programa Presupuestal Enfermedades Metaxénicas y Zoonosis según Principales Actividades, Octubre 2012</t>
  </si>
  <si>
    <t>Monitoreo, supervisión, evaluación y control metaxénicas y zoonosis</t>
  </si>
  <si>
    <t>Promoción de prácticas saludables para la prevención  de enfermedades metaxénicas y zoonóticas en familias de zonas de riesgo</t>
  </si>
  <si>
    <t>Información de los mecanismos de transmisión de enfermedades mitadencas y zoonóticas en pobladores de áreas con riesgo</t>
  </si>
  <si>
    <t>Intervenciones en viviendas protegidas de los principales condicionantes del riesgo en las áreas de alto y muy alto riesgo de enfermedades metaxénicas y zoonosis</t>
  </si>
  <si>
    <t>Evaluación, diagnóstico y tratamiento de enfermedades metaxénicas</t>
  </si>
  <si>
    <t>Evaluación, diagnóstico y tratamiento de casos de enfermedades zoonóticas</t>
  </si>
  <si>
    <t>Persona capacitada</t>
  </si>
  <si>
    <t>Viviendas</t>
  </si>
  <si>
    <t>Monto Ejecutado y Avance de Ejecución Financiera del Programa Presupuestal Enfermedades Metaxénicas y Zoonosis según Departamento, Octubre 2012</t>
  </si>
  <si>
    <t>Alerta de Niveles Bajos en la Ejecución Financiera (menor a 62.5%) para Principales Productos del Programa Presupuestal Enfermedades Metaxénicas y Zoonosis, Octubre 2012</t>
  </si>
  <si>
    <t>Ejecución Financiera del Programa Presupuestal Enfermedades No Transmisibles según Pliego, Octubre 2012</t>
  </si>
  <si>
    <t>Ejecución Financiera del Programa Presupuestal Enfermedades No Transmisibles según Departamento, Octubre 2012</t>
  </si>
  <si>
    <t>Ejecución Financiera del Programa Presupuestal Enfermedades No Transmisibles según Principales Productos, Octubre 2012</t>
  </si>
  <si>
    <t>Atención estomatológica preventiva básica</t>
  </si>
  <si>
    <t>Atención estomatológica recuperativa básica</t>
  </si>
  <si>
    <t>Atención estomatológica especializada básica</t>
  </si>
  <si>
    <t>Tamizaje y diagnostico de pacientes con cataratas</t>
  </si>
  <si>
    <t>Tratamiento y control de personas con hipertensión arterial</t>
  </si>
  <si>
    <t>Tratamiento y control de personas con diabetes</t>
  </si>
  <si>
    <t>Monitoreo, supervision, Evaluación y control de enfermedades no transmisibles</t>
  </si>
  <si>
    <t>Población informada y sensibilizada en el cuidado de la salud de las enfermedades no transmisibles (mental, bucal, ocular, metales pesados, hipertensión arterial y diabetes mellitus)</t>
  </si>
  <si>
    <t>Familia en zonas de riesgo informada que realizan practicas higienicas sanitarias para prevenir las enfermedades no transmisibles (mental, bucal, ocular, metales pesados, hipertension arterial y diabetes mellitus )</t>
  </si>
  <si>
    <t>Tamizaje y tratamiento de pacientes con problemas y trastornos de salud mental</t>
  </si>
  <si>
    <t>Tamizaje y tratamiento de pacientes afectados por metales pesados</t>
  </si>
  <si>
    <t>Ejecución Financiera del Programa Presupuestal Enfermedades No Transmisibles según Principales Actividades, Octubre 2012</t>
  </si>
  <si>
    <t>Acciones de monitoreo, supervisión, evaluación y control de enfermedades no transmisibles</t>
  </si>
  <si>
    <t>Información y sensibilización de la población en para el cuidado de la salud de las enfermedades no transmisibles (mental, bucal, ocular, metales pesados, hipertensión arterial y diabetes mellitus)</t>
  </si>
  <si>
    <t>Promoción de prácticas higiénicas sanitarias en familias en zonas de riesgo para prevenir las enfermedades no transmisibles (mental, bucal, ocular, metales pesados, hipertensión y diabetes)</t>
  </si>
  <si>
    <t>Exámenes de tamizaje y tratamiento de pacientes con problemas y trastornos de salud mental</t>
  </si>
  <si>
    <t>Exámenes de tamizaje y tratamiento de personas afectadas por intoxicación de metales pesados</t>
  </si>
  <si>
    <t>Atención estomatológica preventiva básica en niños, gestantes y adultos mayores</t>
  </si>
  <si>
    <t>Atención estomatológica recuperativa básica en niños, gestantes y adultos mayores</t>
  </si>
  <si>
    <t>Evaluación de tamizaje y diagnóstico de pacientes con cataratas</t>
  </si>
  <si>
    <t>Brindar tratamiento a personas con diagnóstico de hipertensión arterial</t>
  </si>
  <si>
    <t>Brindar tratamiento a personas con diagnóstico de diabetes mellitus</t>
  </si>
  <si>
    <t>Persona tamizada</t>
  </si>
  <si>
    <t>Monto Ejecutado y Avance de Ejecución Financiera del Programa Presupuestal Enfermedades No Transmisibles según Departamento, Octubre 2012</t>
  </si>
  <si>
    <t>Alerta de Niveles Bajos en la Ejecución Financiera (menor a 62.5%) para Principales Productos del Programa Presupuestal Enfermedades No Transmisibles, Octubre 2012</t>
  </si>
  <si>
    <t>Prevención y Control del Cáncer</t>
  </si>
  <si>
    <t>Ejecución Financiera del Programa Presupuestal Prevención y Control del Cáncer según Pliego, Octubre 2012</t>
  </si>
  <si>
    <t>Ejecución Financiera del Programa Presupuestal Prevención y Control del Cáncer según Departamento, Octubre 2012</t>
  </si>
  <si>
    <t>Ejecución Financiera del Programa Presupuestal Prevención y Control del Cáncer según Principales Productos, Octubre 2012</t>
  </si>
  <si>
    <t>Mujer tamizada en cancer de cuello uterino</t>
  </si>
  <si>
    <t>Mujeres de 40 a 65 años con mamografia bilateral</t>
  </si>
  <si>
    <t>Población en edad escolar con consejería en prevención del cáncer de pulmón</t>
  </si>
  <si>
    <t>Ejecución Financiera del Programa Presupuestal Prevención y Control del Cáncer según Principales Actividades, Octubre 2012</t>
  </si>
  <si>
    <t>Mamografía bilateral en mujeres de 40 a 65 años</t>
  </si>
  <si>
    <t>Consejería en prevención  del cáncer de pulmón en población escolar</t>
  </si>
  <si>
    <t>Tamizaje en mujeres para detección de cáncer de cuello uterino</t>
  </si>
  <si>
    <t>Persona</t>
  </si>
  <si>
    <t>Monto Ejecutado y Avance de Ejecución Financiera del Programa Presupuestal Prevención y Control del Cáncer según Departamento, Octubre 2012</t>
  </si>
  <si>
    <t>Alerta de Niveles Bajos en la Ejecución Financiera (menor a 62.5%) para Principales Productos del Programa Presupuestal Prevención y Control del Cáncer, Octubre 2012</t>
  </si>
  <si>
    <t>Ejecución Financiera del Programa Presupuestal Reducción de la Victimización en Zonas Urbanas del País en el Marco de la Seguridad Ciudadana según Pliego, Octubre 2012</t>
  </si>
  <si>
    <t>Ejecución Financiera del Programa Presupuestal Reducción de la Victimización en Zonas Urbanas del País en el Marco de la Seguridad Ciudadana según Departamento, Octubre 2012</t>
  </si>
  <si>
    <t>Ejecución Financiera del Programa Presupuestal Reducción de la Victimización en Zonas Urbanas del País en el Marco de la Seguridad Ciudadana según Principales Productos, Octubre 2012</t>
  </si>
  <si>
    <t>Ministerio del Interior</t>
  </si>
  <si>
    <t>Acciones comunes</t>
  </si>
  <si>
    <t>Comunidad protegida con vigilancia policial</t>
  </si>
  <si>
    <t>Operativos policiales para reducir las ocurrencias de delitos y faltas</t>
  </si>
  <si>
    <t>Ejecución Financiera del Programa Presupuestal Reducción de la Victimización en Zonas Urbanas del País en el Marco de la Seguridad Ciudadana según Principales Actividades, Octubre 2012</t>
  </si>
  <si>
    <t>Investigación policial por comisión de delitos</t>
  </si>
  <si>
    <t>Mantenimiento preventivo y correctivo de comisarias</t>
  </si>
  <si>
    <t>Operatividad logística del programa</t>
  </si>
  <si>
    <t>Operativos policiales en zonas de riesgo</t>
  </si>
  <si>
    <t>Patrullaje policial por cuadrantes</t>
  </si>
  <si>
    <t>Investigación</t>
  </si>
  <si>
    <t>Comisaría</t>
  </si>
  <si>
    <t>Operativos</t>
  </si>
  <si>
    <t>Patrullaje ejecutado</t>
  </si>
  <si>
    <t>Monto Ejecutado y Avance de Ejecución Financiera del Programa Presupuestal Reducción de la Victimización en Zonas Urbanas del País en el Marco de la Seguridad Ciudadana según Departamento, Octubre 2012</t>
  </si>
  <si>
    <t>Alerta de Niveles Bajos en la Ejecución Financiera (menor a 62.5%) para Principales Productos del Programa Presupuestal Reducción de la Victimización en Zonas Urbanas del País en el Marco de la Seguridad Ciudadana, Octubre 2012</t>
  </si>
  <si>
    <t>Ejecución Financiera del Programa Presupuestal Reducción del Tráfico Ilícito de Drogas según Pliego, Octubre 2012</t>
  </si>
  <si>
    <t>Ejecución Financiera del Programa Presupuestal Reducción del Tráfico Ilícito de Drogas según Departamento, Octubre 2012</t>
  </si>
  <si>
    <t>Ejecución Financiera del Programa Presupuestal Reducción del Tráfico Ilícito de Drogas según Principales Productos, Octubre 2012</t>
  </si>
  <si>
    <t>Investigaciones y operaciones policiales contra el tráfico ilícito de drogas y tráfico ilícito de insumos químicos</t>
  </si>
  <si>
    <t>Operaciones de erradicación de cultivos ilícitos de coca</t>
  </si>
  <si>
    <t>Procesos judiciales con participacion activa de la procuraduria contra el tráfico ilicito de drogas en defensa de los derechos e intereses del estado</t>
  </si>
  <si>
    <t>Ejecución Financiera del Programa Presupuestal Reducción del Tráfico Ilícito de Drogas según Principales Actividades, Octubre 2012</t>
  </si>
  <si>
    <t>Administración y disposición de drogas e insumos químicos incautados</t>
  </si>
  <si>
    <t>Mantenimiento de vehículos</t>
  </si>
  <si>
    <t>Mantenimiento preventivo y correctivo de bases</t>
  </si>
  <si>
    <t>Mantenimiento preventivo y correctivo de locales</t>
  </si>
  <si>
    <t>Operaciones de soporte aéreo en las intervenciones de investigación y verificación de insumos químicos y drogas - DIRAVPOL</t>
  </si>
  <si>
    <t>Operaciones de soporte aéreo para la erradicación DIRAVPOL</t>
  </si>
  <si>
    <t>Participación en las diligencias del proceso judicial</t>
  </si>
  <si>
    <t>Acta de recepción</t>
  </si>
  <si>
    <t>Vehículos</t>
  </si>
  <si>
    <t>Mantenimiento</t>
  </si>
  <si>
    <t>Local mantenido</t>
  </si>
  <si>
    <t>Hora de vuelo</t>
  </si>
  <si>
    <t>Proceso judicial</t>
  </si>
  <si>
    <t>Monto Ejecutado y Avance de Ejecución Financiera del Programa Presupuestal Reducción del Tráfico Ilícito de Drogas según Departamento, Octubre 2012</t>
  </si>
  <si>
    <t>Alerta de Niveles Bajos en la Ejecución Financiera (menor a 62.5%) para Principales Productos del Programa Presupuestal Reducción del Tráfico Ilícito de Drogas, Octubre 2012</t>
  </si>
  <si>
    <t>Ejecución Financiera del Programa Presupuestal Lucha Contra el Terrorismo según Pliego, Octubre 2012</t>
  </si>
  <si>
    <t>Ejecución Financiera del Programa Presupuestal Lucha Contra el Terrorismo según Departamento, Octubre 2012</t>
  </si>
  <si>
    <t>Ejecución Financiera del Programa Presupuestal Lucha Contra el Terrorismo según Principales Productos, Octubre 2012</t>
  </si>
  <si>
    <t>Acciones terroristas neutralizadas</t>
  </si>
  <si>
    <t>Sensibilización y comunicación social (difusión y propaganda)</t>
  </si>
  <si>
    <t>Ejecución Financiera del Programa Presupuestal Lucha Contra el Terrorismo según Principales Actividades, Octubre 2012</t>
  </si>
  <si>
    <t>Actualización y perfeccionamiento profesional</t>
  </si>
  <si>
    <t>Administración y operatividad logística del programa</t>
  </si>
  <si>
    <t>Captura de delincuentes terroristas</t>
  </si>
  <si>
    <t>Operaciones psicológicas para contrarrestar el accionar ideológico en universidades, gremios laborales, sociales y culturales</t>
  </si>
  <si>
    <t>Acción</t>
  </si>
  <si>
    <t>Operación</t>
  </si>
  <si>
    <t>Monto Ejecutado y Avance de Ejecución Financiera del Programa Presupuestal Lucha Contra el Terrorismo según Departamento, Octubre 2012</t>
  </si>
  <si>
    <t>Alerta de Niveles Bajos en la Ejecución Financiera (menor a 62.5%) para Principales Productos del Programa Presupuestal Lucha Contra el Terrorismo, Octubre 2012</t>
  </si>
  <si>
    <t>Ejecución Financiera del Programa Presupuestal Fomento de las Actividades Pesqueras Artesanales y Acuícolas según Pliego, Octubre 2012</t>
  </si>
  <si>
    <t>Ejecución Financiera del Programa Presupuestal Fomento de las Actividades Pesqueras Artesanales y Acuícolas según Departamento, Octubre 2012</t>
  </si>
  <si>
    <t>Ejecución Financiera del Programa Presupuestal Fomento de las Actividades Pesqueras Artesanales y Acuícolas según Principales Productos, Octubre 2012</t>
  </si>
  <si>
    <t>Fondo Nacional de Desarrollo Pesquero - FONDEPES</t>
  </si>
  <si>
    <t>Apoyo financiero a la pesca artesanal y acuicultura</t>
  </si>
  <si>
    <t>Pescadores artesanales del litoral peruano mejoran sus capacidades técnico - productivas</t>
  </si>
  <si>
    <t>Generación y transferencia de tecnología de cultivo en acuicultura</t>
  </si>
  <si>
    <t>Ejecución Financiera del Programa Presupuestal Fomento de las Actividades Pesqueras Artesanales y Acuícolas según Principales Actividades, Octubre 2012</t>
  </si>
  <si>
    <t>Capacitación y entrenamiento pesquero</t>
  </si>
  <si>
    <t>Otorgamiento de créditos</t>
  </si>
  <si>
    <t>Producción de semillas para la acuicultura</t>
  </si>
  <si>
    <t>Crédito otorgado</t>
  </si>
  <si>
    <t>Unidad</t>
  </si>
  <si>
    <t>Monto Ejecutado y Avance de Ejecución Financiera del Programa Presupuestal Fomento de las Actividades Pesqueras Artesanales y Acuícolas según Departamento, Octubre 2012</t>
  </si>
  <si>
    <t>Alerta de Niveles Bajos en la Ejecución Financiera (menor a 62.5%) para Principales Productos del Programa Presupuestal Fomento de las Actividades Pesqueras Artesanales y Acuícolas, Octubre 2012</t>
  </si>
  <si>
    <t>Ejecución Financiera del Programa Presupuestal Mejora del Sistema de Abastecimiento del Estado según Pliego, Octubre 2012</t>
  </si>
  <si>
    <t>Ejecución Financiera del Programa Presupuestal Mejora del Sistema de Abastecimiento del Estado según Departamento, Octubre 2012</t>
  </si>
  <si>
    <t>Ejecución Financiera del Programa Presupuestal Mejora del Sistema de Abastecimiento del Estado según Principales Productos, Octubre 2012</t>
  </si>
  <si>
    <t>Organismo Supervisor de las Contrataciones del Estado</t>
  </si>
  <si>
    <t>Procedimientos eficientes del sistema de contrataciones del estado que optimizan el abastecimiento publico</t>
  </si>
  <si>
    <t>Compras públicas con practicas adecuadas en su realización y supervisión</t>
  </si>
  <si>
    <t>Ejecución Financiera del Programa Presupuestal Mejora del Sistema de Abastecimiento del Estado según Principales Actividades, Octubre 2012</t>
  </si>
  <si>
    <t>Difusión de las actas de conciliación, laudos, sentencias que resuelven el recurso de anulación y demás información</t>
  </si>
  <si>
    <t>Diseñar y promover mecanismos adicionales que generen mejores prácticas en los usuarios del sistema de compras públicas</t>
  </si>
  <si>
    <t>Evaluación e inscripción en el registro nacional de proveedores</t>
  </si>
  <si>
    <t>Fortalecimiento de las capacidades de los operadores públicos y privados en materia de contrataciones</t>
  </si>
  <si>
    <t>Identificación a potenciales entidades públicas convocantes de procesos de selección electrónicos</t>
  </si>
  <si>
    <t>Mejoramiento del marco normativo y la toma de decisiones en contratación pública</t>
  </si>
  <si>
    <t>Monitoreo del sistema de contratación pública a través de acciones de supervisión a procesos de compra</t>
  </si>
  <si>
    <t>Orientación y apoyo al usuario sobre los servicios que presta el OSCE</t>
  </si>
  <si>
    <t>Solución de controversias y denuncias a postores o contratistas y articulación de la información de los resoluciones expedidas para el público en general</t>
  </si>
  <si>
    <t>Documento</t>
  </si>
  <si>
    <t>Mecanismo implementado</t>
  </si>
  <si>
    <t>Trámite aprobado</t>
  </si>
  <si>
    <t>Entidad</t>
  </si>
  <si>
    <t>Supervisión</t>
  </si>
  <si>
    <t>Resolución</t>
  </si>
  <si>
    <t>Monto Ejecutado y Avance de Ejecución Financiera del Programa Presupuestal Mejora del Sistema de Abastecimiento del Estado según Departamento, Octubre 2012</t>
  </si>
  <si>
    <t>Alerta de Niveles Bajos en la Ejecución Financiera (menor a 62.5%) para Principales Productos del Programa Presupuestal Mejora del Sistema de Abastecimiento del Estado, Octubre 2012</t>
  </si>
  <si>
    <t>Ejecución Financiera del Programa Presupuestal Gestión Sostenible de Recursos Naturales y Diversidad Biológica según Pliego, Octubre 2012</t>
  </si>
  <si>
    <t>Ejecución Financiera del Programa Presupuestal Gestión Sostenible de Recursos Naturales y Diversidad Biológica según Departamento, Octubre 2012</t>
  </si>
  <si>
    <t>Ejecución Financiera del Programa Presupuestal Gestión Sostenible de Recursos Naturales y Diversidad Biológica según Principales Productos, Octubre 2012</t>
  </si>
  <si>
    <t>Ministerio del Ambiente</t>
  </si>
  <si>
    <t>Conservación de bosques</t>
  </si>
  <si>
    <t>Información sistematizada para el manejo de diversidad biológica y recursos naturales</t>
  </si>
  <si>
    <t>Diversidad biológica y recursos naturales con estandares de aprovechamiento sostenible</t>
  </si>
  <si>
    <t>Ejecución Financiera del Programa Presupuestal Gestión Sostenible de Recursos Naturales y Diversidad Biológica según Principales Actividades, Octubre 2012</t>
  </si>
  <si>
    <t>Fortalecimiento de capacidades públicas para la gestión  sostenible de los bosques</t>
  </si>
  <si>
    <t>Gestión de la información para la conservación de bosques</t>
  </si>
  <si>
    <t>Promoción de sistemas productivos sostenibles en los bosques</t>
  </si>
  <si>
    <t>Prestaciones</t>
  </si>
  <si>
    <t>Reporte</t>
  </si>
  <si>
    <t>Comunidad</t>
  </si>
  <si>
    <t>Monto Ejecutado y Avance de Ejecución Financiera del Programa Presupuestal Gestión Sostenible de Recursos Naturales y Diversidad Biológica según Departamento, Octubre 2012</t>
  </si>
  <si>
    <t>Alerta de Niveles Bajos en la Ejecución Financiera (menor a 62.5%) para Principales Productos del Programa Presupuestal Gestión Sostenible de Recursos Naturales y Diversidad Biológica, Octubre 2012</t>
  </si>
  <si>
    <t>Ejecución Financiera del Programa Presupuestal Gestión Integral de Residuos Sólidos según Pliego, Octubre 2012</t>
  </si>
  <si>
    <t>Ejecución Financiera del Programa Presupuestal Gestión Integral de Residuos Sólidos según Departamento, Octubre 2012</t>
  </si>
  <si>
    <t>Ejecución Financiera del Programa Presupuestal Gestión Integral de Residuos Sólidos según Principales Productos, Octubre 2012</t>
  </si>
  <si>
    <t>Instituciones con responsabilidad social ecologica</t>
  </si>
  <si>
    <t>Gobiernos locales capacitados en actividades de segregacion y recoleccion selectiva de residuos sólidos</t>
  </si>
  <si>
    <t>Ejecución Financiera del Programa Presupuestal Gestión Integral de Residuos Sólidos según Principales Actividades, Octubre 2012</t>
  </si>
  <si>
    <t>Promoción de la educación y sensibilización en la población en el manejo de residuos sólidos</t>
  </si>
  <si>
    <t>Promoción de la implementación del programa de modernización municipal - tipo a y b</t>
  </si>
  <si>
    <t>Campaña ejecutada</t>
  </si>
  <si>
    <t>Municipio</t>
  </si>
  <si>
    <t>Monto Ejecutado y Avance de Ejecución Financiera del Programa Presupuestal Gestión Integral de Residuos Sólidos según Departamento, Octubre 2012</t>
  </si>
  <si>
    <t>Alerta de Niveles Bajos en la Ejecución Financiera (menor a 62.5%) para Principales Productos del Programa Presupuestal Gestión Integral de Residuos Sólidos, Octubre 2012</t>
  </si>
  <si>
    <t>Ejecución Financiera del Programa Presupuestal Incremento de la Productividad de MYPE y Cooperativas según Pliego, Octubre 2012</t>
  </si>
  <si>
    <t>Ejecución Financiera del Programa Presupuestal Incremento de la Productividad de MYPE y Cooperativas según Departamento, Octubre 2012</t>
  </si>
  <si>
    <t>Ejecución Financiera del Programa Presupuestal Incremento de la Productividad de MYPE y Cooperativas según Principales Productos, Octubre 2012</t>
  </si>
  <si>
    <t>Ministerio de la Producción</t>
  </si>
  <si>
    <t>Conductores MYPEs y cooperativas capacitados en prácticas modernas de gestión empresarial</t>
  </si>
  <si>
    <t>MYPE y cooperativas -c con acceso a información para mejora de la gestión empresarial</t>
  </si>
  <si>
    <t>Ejecución Financiera del Programa Presupuestal Incremento de la Productividad de MYPE y Cooperativas según Principales Actividades, Octubre 2012</t>
  </si>
  <si>
    <t>Asistencia técnica a MYPES y cooperativas</t>
  </si>
  <si>
    <t>Capacitación a conductores de MYPES y cooperativas</t>
  </si>
  <si>
    <t>Difusión de aspectos temáticos referidos a prácticas modernas de gestión  empresarial</t>
  </si>
  <si>
    <t>Provisión de información sobre beneficios de ley MYPE y servicios de desarrollo empresarial</t>
  </si>
  <si>
    <t>MYPE financiada</t>
  </si>
  <si>
    <t>MYPE asesorada</t>
  </si>
  <si>
    <t>Usuarios capacitados</t>
  </si>
  <si>
    <t>Consulta</t>
  </si>
  <si>
    <t>Monto Ejecutado y Avance de Ejecución Financiera del Programa Presupuestal Incremento de la Productividad de MYPE y Cooperativas según Departamento, Octubre 2012</t>
  </si>
  <si>
    <t>Alerta de Niveles Bajos en la Ejecución Financiera (menor a 62.5%) para Principales Productos del Programa Presupuestal Incremento de la Productividad de MYPE y Cooperativas, Octubre 2012</t>
  </si>
  <si>
    <t>Ejecución Financiera del Programa Presupuestal Programa Nacional de Empleo Juvenil - Jóvenes a la Obra según Pliego, Octubre 2012</t>
  </si>
  <si>
    <t>Ejecución Financiera del Programa Presupuestal Programa Nacional de Empleo Juvenil - Jóvenes a la Obra según Departamento, Octubre 2012</t>
  </si>
  <si>
    <t>Ejecución Financiera del Programa Presupuestal Programa Nacional de Empleo Juvenil - Jóvenes a la Obra según Principales Productos, Octubre 2012</t>
  </si>
  <si>
    <t>Ministerio de Trabajo y Promoción del Empleo</t>
  </si>
  <si>
    <t xml:space="preserve">Jóvenes en situación de pobreza con capacitación técnica de nivel básico </t>
  </si>
  <si>
    <t>Jóvenes en situación de pobreza y/o vulnerabilidad del ámbito urbano acceden a capacitación en emprendimiento</t>
  </si>
  <si>
    <t>Ejecución Financiera del Programa Presupuestal Programa Nacional de Empleo Juvenil - Jóvenes a la Obra según Principales Actividades, Octubre 2012</t>
  </si>
  <si>
    <t>Análisis de la dinámica del mercado laboral</t>
  </si>
  <si>
    <t>Elección de las entidades de capacitación a nivel nacional</t>
  </si>
  <si>
    <t>Gestión del programa</t>
  </si>
  <si>
    <t>Proceso de elección de las entidades para Capacitación</t>
  </si>
  <si>
    <t>Seguimiento y monitoreo del programa</t>
  </si>
  <si>
    <t>Convenio</t>
  </si>
  <si>
    <t>Monto Ejecutado y Avance de Ejecución Financiera del Programa Presupuestal Programa Nacional de Empleo Juvenil - Jóvenes a la Obra según Departamento, Octubre 2012</t>
  </si>
  <si>
    <t>Alerta de Niveles Bajos en la Ejecución Financiera (menor a 62.5%) para Principales Productos del Programa Presupuestal Programa Nacional de Empleo Juvenil - Jóvenes a la Obra, Octubre 2012</t>
  </si>
  <si>
    <t>Ejecución Financiera del Programa Presupuestal Mejora de la Sanidad Animal según Pliego, Octubre 2012</t>
  </si>
  <si>
    <t>Ejecución Financiera del Programa Presupuestal Mejora de la Sanidad Animal según Departamento, Octubre 2012</t>
  </si>
  <si>
    <t>Ejecución Financiera del Programa Presupuestal Mejora de la Sanidad Animal según Principales Productos, Octubre 2012</t>
  </si>
  <si>
    <t>Servicio Nacional de Sanidad Agraria - SENASA</t>
  </si>
  <si>
    <t>Productores pecuarios con animales protegidos de la introduccion y diseminacion de enfermedades reglamentadas (bajo el control del senasa)</t>
  </si>
  <si>
    <t>Productor pecuario con menor presencia de enfermedades en sus animales</t>
  </si>
  <si>
    <t>Productor pecuario con mercancias pecuarias que cuentan con acceso a mercados</t>
  </si>
  <si>
    <t>Ejecución Financiera del Programa Presupuestal Mejora de la Sanidad Animal según Principales Actividades, Octubre 2012</t>
  </si>
  <si>
    <t>Control de importación, tránsito internacional y movimiento interno de mercancías pecuarias</t>
  </si>
  <si>
    <t>Control de mercancías pecuarias para la exportación</t>
  </si>
  <si>
    <t>Control y erradicación de enfermedades en los animales</t>
  </si>
  <si>
    <t>Diagnóstico de enfermedades exóticas y re-emergentes</t>
  </si>
  <si>
    <t>Diagnóstico de enfermedades presentes</t>
  </si>
  <si>
    <t>Vigilancia activa zoosanitaria de las enfermedades</t>
  </si>
  <si>
    <t>Vigilancia pasiva zoosanitaria de las enfermedades presentes</t>
  </si>
  <si>
    <t>Mercancía</t>
  </si>
  <si>
    <t>Animal atendido</t>
  </si>
  <si>
    <t>Diagnóstico</t>
  </si>
  <si>
    <t>Enfermedad</t>
  </si>
  <si>
    <t>Notificación</t>
  </si>
  <si>
    <t>Monto Ejecutado y Avance de Ejecución Financiera del Programa Presupuestal Mejora de la Sanidad Animal según Departamento, Octubre 2012</t>
  </si>
  <si>
    <t>Alerta de Niveles Bajos en la Ejecución Financiera (menor a 62.5%) para Principales Productos del Programa Presupuestal Mejora de la Sanidad Animal, Octubre 2012</t>
  </si>
  <si>
    <t>Ejecución Financiera del Programa Presupuestal Mejora y Mantenimiento de la Sanidad Vegetal según Pliego, Octubre 2012</t>
  </si>
  <si>
    <t>Ejecución Financiera del Programa Presupuestal Mejora y Mantenimiento de la Sanidad Vegetal según Departamento, Octubre 2012</t>
  </si>
  <si>
    <t>Ejecución Financiera del Programa Presupuestal Mejora y Mantenimiento de la Sanidad Vegetal según Principales Productos, Octubre 2012</t>
  </si>
  <si>
    <t>Productores agricolas con cultivos protegidos de la introduccion de plagas reglamentadas</t>
  </si>
  <si>
    <t>Productores agricolas con cultivos que cuentan con acceso a mercados</t>
  </si>
  <si>
    <t>Productores agricolas con menor presencia de plagas priorizadas en cultivos</t>
  </si>
  <si>
    <t>Ejecución Financiera del Programa Presupuestal Mejora y Mantenimiento de la Sanidad Vegetal según Principales Actividades, Octubre 2012</t>
  </si>
  <si>
    <t>Análisis de riesgo de plagas</t>
  </si>
  <si>
    <t>Atención de alertas o emergencias fitosanitarias</t>
  </si>
  <si>
    <t>Certificación fitosanitaria</t>
  </si>
  <si>
    <t>Control y/o erradicación de plagas priorizadas</t>
  </si>
  <si>
    <t>Inspección y control del ingreso de plantas, productos vegetales y otros artículos reglamentados</t>
  </si>
  <si>
    <t>Vigilancia fitosanitaria preventiva de plagas no presentes</t>
  </si>
  <si>
    <t>Estudio</t>
  </si>
  <si>
    <t>Certificado</t>
  </si>
  <si>
    <t>Hectárea</t>
  </si>
  <si>
    <t>Inspección</t>
  </si>
  <si>
    <t>Plagas</t>
  </si>
  <si>
    <t>Monto Ejecutado y Avance de Ejecución Financiera del Programa Presupuestal Mejora y Mantenimiento de la Sanidad Vegetal según Departamento, Octubre 2012</t>
  </si>
  <si>
    <t>Alerta de Niveles Bajos en la Ejecución Financiera (menor a 62.5%) para Principales Productos del Programa Presupuestal Mejora y Mantenimiento de la Sanidad Vegetal, Octubre 2012</t>
  </si>
  <si>
    <t>Ejecución Financiera del Programa Presupuestal Mejora de la Inocuidad Agroalimentaria según Pliego, Octubre 2012</t>
  </si>
  <si>
    <t>Ejecución Financiera del Programa Presupuestal Mejora de la Inocuidad Agroalimentaria según Departamento, Octubre 2012</t>
  </si>
  <si>
    <t>Ejecución Financiera del Programa Presupuestal Mejora de la Inocuidad Agroalimentaria según Principales Productos, Octubre 2012</t>
  </si>
  <si>
    <t>Actores de la cadena agroalimentaria aplicando buenas prácticas de producción, higiene, procesamiento, almacenamiento y distribución</t>
  </si>
  <si>
    <t>Consumidores exigen alimentos agropecuarios primarios y piensos que cumplan con estandares sanitarios (inocuos)</t>
  </si>
  <si>
    <t>Ejecución Financiera del Programa Presupuestal Mejora de la Inocuidad Agroalimentaria según Principales Actividades, Octubre 2012</t>
  </si>
  <si>
    <t>Autorización en la cadena agroalimentaria</t>
  </si>
  <si>
    <t>Campaña de sensibilización a consumidores</t>
  </si>
  <si>
    <t>Capacitación agroalimentaria sin considerar consumidores</t>
  </si>
  <si>
    <t>Implementación y Difusión de normas</t>
  </si>
  <si>
    <t>Seguimiento de la inocuidad de alimentos agropecuarios primarios y piensos</t>
  </si>
  <si>
    <t>Servicio de análisis de alimentos irradiados</t>
  </si>
  <si>
    <t>Vigilancia sanitaria de alimentos agropecuarios primarios y piensos</t>
  </si>
  <si>
    <t>Registro</t>
  </si>
  <si>
    <t>Alimento controlado</t>
  </si>
  <si>
    <t>Muestras analizadas</t>
  </si>
  <si>
    <t>Supervisión realizada</t>
  </si>
  <si>
    <t>Monto Ejecutado y Avance de Ejecución Financiera del Programa Presupuestal Mejora de la Inocuidad Agroalimentaria según Departamento, Octubre 2012</t>
  </si>
  <si>
    <t>Alerta de Niveles Bajos en la Ejecución Financiera (menor a 62.5%) para Principales Productos del Programa Presupuestal Mejora de la Inocuidad Agroalimentaria, Octubre 2012</t>
  </si>
  <si>
    <t>Ejecución Financiera del Programa Presupuestal Aprovechamiento de los Recursos Hídricos para Uso Agrario según Pliego, Octubre 2012</t>
  </si>
  <si>
    <t>Ejecución Financiera del Programa Presupuestal Aprovechamiento de los Recursos Hídricos para Uso Agrario según Departamento, Octubre 2012</t>
  </si>
  <si>
    <t>Ejecución Financiera del Programa Presupuestal Aprovechamiento de los Recursos Hídricos para Uso Agrario según Principales Productos, Octubre 2012</t>
  </si>
  <si>
    <t>Ministerio de Agricultura</t>
  </si>
  <si>
    <t>Autoridad Nacional del Agua - ANA</t>
  </si>
  <si>
    <t>Productores agrarios que aplican practicas adecuadas de riego</t>
  </si>
  <si>
    <t>Ejecución Financiera del Programa Presupuestal Aprovechamiento de los Recursos Hídricos para Uso Agrario según Principales Actividades, Octubre 2012</t>
  </si>
  <si>
    <t>Asistencia técnica a productores agrarios en prácticas de riego</t>
  </si>
  <si>
    <t>Campañas informativas a productores agrarios sobre las ventajas de reconversión de cultivos</t>
  </si>
  <si>
    <t>Capacitación a productores agrarios en prácticas de riego y uso de agua para cultivo</t>
  </si>
  <si>
    <t>Productor capacitado</t>
  </si>
  <si>
    <t>Monto Ejecutado y Avance de Ejecución Financiera del Programa Presupuestal Aprovechamiento de los Recursos Hídricos para Uso Agrario según Departamento, Octubre 2012</t>
  </si>
  <si>
    <t>Alerta de Niveles Bajos en la Ejecución Financiera (menor a 62.5%) para Principales Productos del Programa Presupuestal Aprovechamiento de los Recursos Hídricos para Uso Agrario, Octubre 2012</t>
  </si>
  <si>
    <t>Ejecución Financiera del Programa Presupuestal Logros de Aprendizaje de los Estudiantes de II Ciclo de Educación Básica Regular según Pliego, Octubre 2012</t>
  </si>
  <si>
    <t>Ejecución Financiera del Programa Presupuestal Logros de Aprendizaje de los Estudiantes de II Ciclo de Educación Básica Regular según Departamento, Octubre 2012</t>
  </si>
  <si>
    <t>Ejecución Financiera del Programa Presupuestal Logros de Aprendizaje de los Estudiantes de II Ciclo de Educación Básica Regular según Principales Productos, Octubre 2012</t>
  </si>
  <si>
    <t>Ministerio de Educación</t>
  </si>
  <si>
    <t>Estudiantes de ii ciclo de educación básica regular reciben 900 horas lectivas al año que promueven aprendizajes significativos, ofrecidas por docentes competentes</t>
  </si>
  <si>
    <t>Estudiantes de ii ciclo de educación básica regular acceden oportunamente a material educativo suficiente y pertinente para el logro de sus aprendizajes</t>
  </si>
  <si>
    <t>Ejecución Financiera del Programa Presupuestal Logros de Aprendizaje de los Estudiantes de II Ciclo de Educación Básica Regular según Principales Actividades, Octubre 2012</t>
  </si>
  <si>
    <t>Acompañamiento pedagógico en II ciclo de educación básica regular</t>
  </si>
  <si>
    <t>Desarrollo de la enseñanza en instituciones educativas</t>
  </si>
  <si>
    <t>Dotación de material educativo concreto para aula</t>
  </si>
  <si>
    <t>Dotación de material educativo impreso para estudiantes en castellano como l1</t>
  </si>
  <si>
    <t>Dotación de material educativo para institución educativa</t>
  </si>
  <si>
    <t>Docente acompañado</t>
  </si>
  <si>
    <t>Institución educativa</t>
  </si>
  <si>
    <t>Aula</t>
  </si>
  <si>
    <t>Alumno</t>
  </si>
  <si>
    <t>Monto Ejecutado y Avance de Ejecución Financiera del Programa Presupuestal Logros de Aprendizaje de los Estudiantes de II Ciclo de Educación Básica Regular según Departamento, Octubre 2012</t>
  </si>
  <si>
    <t>Alerta de Niveles Bajos en la Ejecución Financiera (menor a 62.5%) para Principales Productos del Programa Presupuestal Logros de Aprendizaje de los Estudiantes de II Ciclo de Educación Básica Regular, Octubre 2012</t>
  </si>
  <si>
    <t>Logros de Aprendizaje de los Estudiantes de Primaria de Educación Básica Regular</t>
  </si>
  <si>
    <t>Ejecución Financiera del Programa Presupuestal Logros de Aprendizaje de los Estudiantes de Primaria de Educación Básica Regular según Pliego, Octubre 2012</t>
  </si>
  <si>
    <t>Ejecución Financiera del Programa Presupuestal Logros de Aprendizaje de los Estudiantes de Primaria de Educación Básica Regular según Departamento, Octubre 2012</t>
  </si>
  <si>
    <t>Ejecución Financiera del Programa Presupuestal Logros de Aprendizaje de los Estudiantes de Primaria de Educación Básica Regular según Principales Productos, Octubre 2012</t>
  </si>
  <si>
    <t>Estudiantes de primaria de la educación básica regular reciben 1100 horas lectivas al año que promueven aprendizajes significativos, ofrecidas por docentes competentes</t>
  </si>
  <si>
    <t>Estudiantes de primaria de educación básica regular acceden oportunamente a material educativo suficiente y pertinente para el logro de sus aprendizajes</t>
  </si>
  <si>
    <t>Comunidad educativa de primaria informada sobre el logro de aprendizaje de sus estudiantes</t>
  </si>
  <si>
    <t>Ejecución Financiera del Programa Presupuestal Logros de Aprendizaje de los Estudiantes de Primaria de Educación Básica Regular según Principales Actividades, Octubre 2012</t>
  </si>
  <si>
    <t>Acompañamiento pedagógico en III ciclo de educación básica regular</t>
  </si>
  <si>
    <t>Especialización docente del nivel de educación primaria (2012-2013) en comunicación, matemática y ciencia y ambiente</t>
  </si>
  <si>
    <t>Especialización en educación intercultural bilingüe dirigido a docentes del nivel de educación primaria (2012-2013) para zonas andinas o amazónicas.</t>
  </si>
  <si>
    <t>Evaluación censal de estudiantes</t>
  </si>
  <si>
    <t>Docente especializado</t>
  </si>
  <si>
    <t>Alumno evaluado</t>
  </si>
  <si>
    <t>Monto Ejecutado y Avance de Ejecución Financiera del Programa Presupuestal Logros de Aprendizaje de los Estudiantes de Primaria de Educación Básica Regular según Departamento, Octubre 2012</t>
  </si>
  <si>
    <t>Alerta de Niveles Bajos en la Ejecución Financiera (menor a 62.5%) para Principales Productos del Programa Presupuestal Logros de Aprendizaje de los Estudiantes de Primaria de Educación Básica Regular, Octubre 2012</t>
  </si>
  <si>
    <t>Ejecución Financiera del Programa Presupuestal Logros de Aprendizaje de los Estudiantes de Secundaria de Educación Básica Regular según Pliego, Octubre 2012</t>
  </si>
  <si>
    <t>Ejecución Financiera del Programa Presupuestal Logros de Aprendizaje de los Estudiantes de Secundaria de Educación Básica Regular según Departamento, Octubre 2012</t>
  </si>
  <si>
    <t>Ejecución Financiera del Programa Presupuestal Logros de Aprendizaje de los Estudiantes de Secundaria de Educación Básica Regular según Principales Productos, Octubre 2012</t>
  </si>
  <si>
    <t>Estudiantes de secundaria de la educación básica regular reciben 1200 horas lectivas al año que promueven aprendizajes significativos, ofrecidas por docentes competentes</t>
  </si>
  <si>
    <t>Estudiantes de secundaria de educación básica regular acceden oportunamente a material educativo suficiente y pertinente para el logro de sus aprendizajes</t>
  </si>
  <si>
    <t>Ejecución Financiera del Programa Presupuestal Logros de Aprendizaje de los Estudiantes de Secundaria de Educación Básica Regular según Principales Actividades, Octubre 2012</t>
  </si>
  <si>
    <t>Desarrollo de la enseñanza</t>
  </si>
  <si>
    <t>Dotación de material educativo impreso para estudiantes</t>
  </si>
  <si>
    <t>Dotación de material educativo impreso para institución educativa</t>
  </si>
  <si>
    <t>Dotación de material educativo manipulativo para institución educativa</t>
  </si>
  <si>
    <t>Monto Ejecutado y Avance de Ejecución Financiera del Programa Presupuestal Logros de Aprendizaje de los Estudiantes de Secundaria de Educación Básica Regular según Departamento, Octubre 2012</t>
  </si>
  <si>
    <t>Alerta de Niveles Bajos en la Ejecución Financiera (menor a 62.5%) para Principales Productos del Programa Presupuestal Logros de Aprendizaje de los Estudiantes de Secundaria de Educación Básica Regular, Octubre 2012</t>
  </si>
  <si>
    <t>Ejecución Financiera del Programa Presupuestal Acceso y Uso de la Electrificación Rural según Pliego, Octubre 2012</t>
  </si>
  <si>
    <t>Ejecución Financiera del Programa Presupuestal Acceso y Uso de la Electrificación Rural según Departamento, Octubre 2012</t>
  </si>
  <si>
    <t>Ejecución Financiera del Programa Presupuestal Acceso y Uso de la Electrificación Rural según Principales Productos, Octubre 2012</t>
  </si>
  <si>
    <t>Ministerio de Energía Y Minas</t>
  </si>
  <si>
    <t>Poblador rural capacitado en uso eficiente de la energía eléctrica</t>
  </si>
  <si>
    <t>Poblador rural capacitado en usos productivos de la energía eléctrica</t>
  </si>
  <si>
    <t>Ejecución Financiera del Programa Presupuestal Acceso y Uso de la Electrificación Rural según Principales Actividades, Octubre 2012</t>
  </si>
  <si>
    <t>Desarrollo y promoción de estrategia ampliada de capacitación de uso eficiente de la electricidad</t>
  </si>
  <si>
    <t>Desarrollo y promoción de estrategia ampliada de capacitación de uso productivo</t>
  </si>
  <si>
    <t>Monto Ejecutado y Avance de Ejecución Financiera del Programa Presupuestal Acceso y Uso de la Electrificación Rural según Departamento, Octubre 2012</t>
  </si>
  <si>
    <t>Alerta de Niveles Bajos en la Ejecución Financiera (menor a 62.5%) para Principales Productos del Programa Presupuestal Acceso y Uso de la Electrificación Rural, Octubre 2012</t>
  </si>
  <si>
    <t>Ejecución Financiera del Programa Presupuestal Acceso y Uso Adecuado de los Servicios Públicos de Telecomunicaciones e Información Asociados según Pliego, Octubre 2012</t>
  </si>
  <si>
    <t>Ejecución Financiera del Programa Presupuestal Acceso y Uso Adecuado de los Servicios Públicos de Telecomunicaciones e Información Asociados según Departamento, Octubre 2012</t>
  </si>
  <si>
    <t>Ejecución Financiera del Programa Presupuestal Acceso y Uso Adecuado de los Servicios Públicos de Telecomunicaciones e Información Asociados según Principales Productos, Octubre 2012</t>
  </si>
  <si>
    <t>Ministerio de Transportes y Comunicaciones</t>
  </si>
  <si>
    <t>Servicios públicos de telecomunicaciones adecuadamente controlados y supervisados</t>
  </si>
  <si>
    <t>Localidades con servicios públicos de telecomunicaciones con financiamiento no reembolsable mediante concurso en zonas focalizadas</t>
  </si>
  <si>
    <t>Servicios públicos de telecomunicaciones concesionados y/o registrados</t>
  </si>
  <si>
    <t>Ejecución Financiera del Programa Presupuestal Acceso y Uso Adecuado de los Servicios Públicos de Telecomunicaciones e Información Asociados según Principales Actividades, Octubre 2012</t>
  </si>
  <si>
    <t>Fiscalización de pagos de tasas, tributos, entre otros en relación a estados contables de las empresas</t>
  </si>
  <si>
    <t>Gestión de concesiones</t>
  </si>
  <si>
    <t>Inspecciones técnicas de supervisión y control para el uso correcto del espectro radioeléctrico</t>
  </si>
  <si>
    <t>Instalación y operación de servicios de telecomunicaciones de internet</t>
  </si>
  <si>
    <t>Instalación y operación de servicios de telecomunicaciones de telefonía fija</t>
  </si>
  <si>
    <t>Instalación y operación de servicios de telecomunicaciones de telefonía móvil</t>
  </si>
  <si>
    <t>Instalación y operación de servicios de telefonía fija de uso público</t>
  </si>
  <si>
    <t>Empresa</t>
  </si>
  <si>
    <t>Operador supervisado</t>
  </si>
  <si>
    <t>Conexiones</t>
  </si>
  <si>
    <t>Localidad</t>
  </si>
  <si>
    <t>Monto Ejecutado y Avance de Ejecución Financiera del Programa Presupuestal Acceso y Uso Adecuado de los Servicios Públicos de Telecomunicaciones e Información Asociados según Departamento, Octubre 2012</t>
  </si>
  <si>
    <t>Alerta de Niveles Bajos en la Ejecución Financiera (menor a 62.5%) para Principales Productos del Programa Presupuestal Acceso y Uso Adecuado de los Servicios Públicos de Telecomunicaciones e Información Asociados, Octubre 2012</t>
  </si>
  <si>
    <t>Prevención y Atención de Incendios, Emergencias Médicas, Rescates y Otros</t>
  </si>
  <si>
    <t>Ejecución Financiera del Programa Presupuestal Prevención y Atención de Incendios, Emergencias Médicas, Rescates y Otros según Pliego, Octubre 2012</t>
  </si>
  <si>
    <t>Ejecución Financiera del Programa Presupuestal Prevención y Atención de Incendios, Emergencias Médicas, Rescates y Otros según Departamento, Octubre 2012</t>
  </si>
  <si>
    <t>Ejecución Financiera del Programa Presupuestal Prevención y Atención de Incendios, Emergencias Médicas, Rescates y Otros según Principales Productos, Octubre 2012</t>
  </si>
  <si>
    <t>Cuerpo General de Bomberos Voluntarios del Perú</t>
  </si>
  <si>
    <t>Bomberos capacitados y motivados para la Atención de emergencias</t>
  </si>
  <si>
    <t>Cuarteles operativos con equipamiento e infraestructura moderna en permanente servicio</t>
  </si>
  <si>
    <t>Desarrollar capacidades de prevención de emergencias inducidas por el hombre</t>
  </si>
  <si>
    <t>Ejecución Financiera del Programa Presupuestal Prevención y Atención de Incendios, Emergencias Médicas, Rescates y Otros según Principales Actividades, Octubre 2012</t>
  </si>
  <si>
    <t>Capacitación en cursos básicos, técnicos y superior</t>
  </si>
  <si>
    <t>Adquisición de vehículos</t>
  </si>
  <si>
    <t>Adquisición de insumos para el funcionamiento y operatividad de los equipos</t>
  </si>
  <si>
    <t>Capacitación</t>
  </si>
  <si>
    <t>Monto Ejecutado y Avance de Ejecución Financiera del Programa Presupuestal Prevención y Atención de Incendios, Emergencias Médicas, Rescates y Otros según Departamento, Octubre 2012</t>
  </si>
  <si>
    <t>Alerta de Niveles Bajos en la Ejecución Financiera (menor a 62.5%) para Principales Productos del Programa Presupuestal Prevención y Atención de Incendios, Emergencias Médicas, Rescates y Otros, Octubre 2012</t>
  </si>
  <si>
    <t>Ejecución Financiera del Programa Presupuestal Programa Nacional de Apoyo Directo a los más Pobres según Pliego, Octubre 2012</t>
  </si>
  <si>
    <t>Ejecución Financiera del Programa Presupuestal Programa Nacional de Apoyo Directo a los más Pobres según Departamento, Octubre 2012</t>
  </si>
  <si>
    <t>Ejecución Financiera del Programa Presupuestal Programa Nacional de Apoyo Directo a los más Pobres según Principales Productos, Octubre 2012</t>
  </si>
  <si>
    <t>Presidencia del Consejo de Ministros</t>
  </si>
  <si>
    <t>Hogares juntos acceden al incentivo monetario por cumplir compromisos asumidos en salud- nutricion y/o educación de sus niños afiliados hasta los 14 años de edad</t>
  </si>
  <si>
    <t>Ejecución Financiera del Programa Presupuestal Programa Nacional de Apoyo Directo a los más Pobres según Principales Actividades, Octubre 2012</t>
  </si>
  <si>
    <t>Entrega de incentivos monetarios condicionados a hogares pobres con niños menores de 36 meses, que cumplieron con las Atención es preventivas de salud</t>
  </si>
  <si>
    <t>Entrega de incentivos monetarios condicionados a hogares pobres con niños entre 3 y 5 años de edad inclusive, que cumplieron con la asistencia a servicios de educación inicial</t>
  </si>
  <si>
    <t>Entrega de incentivos monetarios condicionados a hogares pobres con niños y adolescentes mayores de 6 años, que cumplieron con la asistencia a servicios de educación básica</t>
  </si>
  <si>
    <t>Supervisión y transparencia</t>
  </si>
  <si>
    <t>Hogar</t>
  </si>
  <si>
    <t>Monto Ejecutado y Avance de Ejecución Financiera del Programa Presupuestal Programa Nacional de Apoyo Directo a los más Pobres según Departamento, Octubre 2012</t>
  </si>
  <si>
    <t>Alerta de Niveles Bajos en la Ejecución Financiera (menor a 62.5%) para Principales Productos del Programa Presupuestal Programa Nacional de Apoyo Directo a los más Pobres, Octubre 2012</t>
  </si>
  <si>
    <t>Ejecución Financiera del Programa Presupuestal Inscripción y Publicidad Registral según Pliego, Octubre 2012</t>
  </si>
  <si>
    <t>Ejecución Financiera del Programa Presupuestal Inscripción y Publicidad Registral según Departamento, Octubre 2012</t>
  </si>
  <si>
    <t>Ejecución Financiera del Programa Presupuestal Inscripción y Publicidad Registral según Principales Productos, Octubre 2012</t>
  </si>
  <si>
    <t>Superintendencia Nacional de los Registros Públicos</t>
  </si>
  <si>
    <t>La población recibe títulos inscritos con procesos de calidad</t>
  </si>
  <si>
    <t>La población recibe publicidad registral de manera eficiente, segura y de mejor calidad</t>
  </si>
  <si>
    <t>Ejecución Financiera del Programa Presupuestal Inscripción y Publicidad Registral según Principales Actividades, Octubre 2012</t>
  </si>
  <si>
    <t>Calificación registral de título</t>
  </si>
  <si>
    <t>Calificación de publicidad registral</t>
  </si>
  <si>
    <t>Renovación, adquisición y actualización constante de la tecnología para el servicio registral</t>
  </si>
  <si>
    <t>Título</t>
  </si>
  <si>
    <t>Solicitud</t>
  </si>
  <si>
    <t>Equipo</t>
  </si>
  <si>
    <t>Monto Ejecutado y Avance de Ejecución Financiera del Programa Presupuestal Inscripción y Publicidad Registral según Departamento, Octubre 2012</t>
  </si>
  <si>
    <t>Alerta de Niveles Bajos en la Ejecución Financiera (menor a 62.5%) para Principales Productos del Programa Presupuestal Inscripción y Publicidad Registral, Octubre 2012</t>
  </si>
  <si>
    <t>Prevención y Tratamiento del Consumo de Drogas</t>
  </si>
  <si>
    <t>Ejecución Financiera del Programa Presupuestal Prevención y Tratamiento del Consumo de Drogas según Pliego, Octubre 2012</t>
  </si>
  <si>
    <t>Ejecución Financiera del Programa Presupuestal Prevención y Tratamiento del Consumo de Drogas según Departamento, Octubre 2012</t>
  </si>
  <si>
    <t>Ejecución Financiera del Programa Presupuestal Prevención y Tratamiento del Consumo de Drogas según Principales Productos, Octubre 2012</t>
  </si>
  <si>
    <t>Poder Judicial</t>
  </si>
  <si>
    <t>Comisión Nacional para el Desarrollo y Vida Sin Drogas - DEVIDA</t>
  </si>
  <si>
    <t>Ministerio de la Mujer y Poblaciones Vulnerables</t>
  </si>
  <si>
    <t>Instituto Nacional Penitenciario</t>
  </si>
  <si>
    <t>Municipalidad Metropolitana de Lima</t>
  </si>
  <si>
    <t>Población informada, orientada y aconsejada sobre el consumo de drogas</t>
  </si>
  <si>
    <t>Escolares desarrollan y fortalecen sus habilidades psicosociales</t>
  </si>
  <si>
    <t>Población general incrementa su conocimiento y percepción de riesgo sobre el consumo de drogas</t>
  </si>
  <si>
    <t>Población penal atendida en adicciones por consumo de drogas</t>
  </si>
  <si>
    <t>Ejecución Financiera del Programa Presupuestal Prevención y Tratamiento del Consumo de Drogas según Principales Actividades, Octubre 2012</t>
  </si>
  <si>
    <t>Difusión del servicio habla franco</t>
  </si>
  <si>
    <t>Capacitación a docentes de las IIEE sobre la metodología y Aplicación del programa familias fuertes: amor y límites</t>
  </si>
  <si>
    <t>Implementación del programa de prevención  del consumo de drogas en el ámbito educativo</t>
  </si>
  <si>
    <t>Campaña</t>
  </si>
  <si>
    <t>Docente capacitado</t>
  </si>
  <si>
    <t>Monto Ejecutado y Avance de Ejecución Financiera del Programa Presupuestal Prevención y Tratamiento del Consumo de Drogas según Departamento, Octubre 2012</t>
  </si>
  <si>
    <t>Alerta de Niveles Bajos en la Ejecución Financiera (menor a 62.5%) para Principales Productos del Programa Presupuestal Prevención y Tratamiento del Consumo de Drogas, Octubre 2012</t>
  </si>
  <si>
    <t>Ejecución Financiera del Programa Presupuestal Educación Superior Pedagógica según Pliego, Octubre 2012</t>
  </si>
  <si>
    <t>Ejecución Financiera del Programa Presupuestal Educación Superior Pedagógica según Departamento, Octubre 2012</t>
  </si>
  <si>
    <t>Ejecución Financiera del Programa Presupuestal Educación Superior Pedagógica según Principales Productos, Octubre 2012</t>
  </si>
  <si>
    <t>Los estudiantes de educación superior pedagógica se forman con un currículo adecuado y pertinente</t>
  </si>
  <si>
    <t>Los estudiantes de educación superior pedagógica cuentan con docentes formadores competentes</t>
  </si>
  <si>
    <t>Los estudiantes de educación superior pedagógica se benefician de una gestión pedagógica mas efectiva</t>
  </si>
  <si>
    <t>Las Instituciones que forman a los estudiantes en las carreras docentes cumplen con los estandares de calidad educativa</t>
  </si>
  <si>
    <t>Ejecución Financiera del Programa Presupuestal Educación Superior Pedagógica según Principales Actividades, Octubre 2012</t>
  </si>
  <si>
    <t>Fortalecimiento de competencias docentes para la gestión  curricular</t>
  </si>
  <si>
    <t>Capacitación a docentes formadores</t>
  </si>
  <si>
    <t>Diseño e implementación de un programa de especialización en asesoría a los docentes formadores responsables de la práctica</t>
  </si>
  <si>
    <t>Renovación y dotación de recursos educativos y tecnológicos en las instituciones focalizadas</t>
  </si>
  <si>
    <t>Especialización en gestión  para el personal directivo de los institutos de educación superior focalizadas y especialistas de la dirección regional de educación</t>
  </si>
  <si>
    <t>Supervisión y evaluación del programa de educación superior pedagógica</t>
  </si>
  <si>
    <t>Docente</t>
  </si>
  <si>
    <t>Director capacitado</t>
  </si>
  <si>
    <t>Monto Ejecutado y Avance de Ejecución Financiera del Programa Presupuestal Educación Superior Pedagógica según Departamento, Octubre 2012</t>
  </si>
  <si>
    <t>Alerta de Niveles Bajos en la Ejecución Financiera (menor a 62.5%) para Principales Productos del Programa Presupuestal Educación Superior Pedagógica, Octubre 2012</t>
  </si>
  <si>
    <t>Ejecución Financiera del Programa Presupuestal Educación Técnica Productiva - CETPRO Públicos según Pliego, Octubre 2012</t>
  </si>
  <si>
    <t>Ejecución Financiera del Programa Presupuestal Educación Técnica Productiva - CETPRO Públicos según Departamento, Octubre 2012</t>
  </si>
  <si>
    <t>Ejecución Financiera del Programa Presupuestal Educación Técnica Productiva - CETPRO Públicos según Principales Productos, Octubre 2012</t>
  </si>
  <si>
    <t>Estudiantes de cetpro públicos con especialidades y opciones ocupacionales del catalogo nacional de titulos y certificaciones (cntc) vigente</t>
  </si>
  <si>
    <t>Estudiantes de cetpro cuentan con docentes que tienen buen desempeño</t>
  </si>
  <si>
    <t>Ejecución Financiera del Programa Presupuestal Educación Técnica Productiva - CETPRO Públicos según Principales Actividades, Octubre 2012</t>
  </si>
  <si>
    <t>Elaboración de perfiles de especialidades y opciones ocupacionales para actualizar el referente productivo del catálogo nacional de títulos y certificaciones vigentes</t>
  </si>
  <si>
    <t>Actualización de las estructuras curriculares y revalidación de especialidades y opciones ocupacionales</t>
  </si>
  <si>
    <t>Capacitación y actualización pedagógica y tecnológica a docentes</t>
  </si>
  <si>
    <t>CAPACITACION A LOS DOCENTES DE CETPRO PARA LA ELABORACION Y DESARROLLO DE PROYECTOS PRODUCTIVOS, CONSIDERANDO LOS RECURSOS NATURALES Y CULTURALES DE SU REGION Y LOCALIDAD""</t>
  </si>
  <si>
    <t>Monto Ejecutado y Avance de Ejecución Financiera del Programa Presupuestal Educación Técnica Productiva - CETPRO Públicos según Departamento, Octubre 2012</t>
  </si>
  <si>
    <t>Alerta de Niveles Bajos en la Ejecución Financiera (menor a 62.5%) para Principales Productos del Programa Presupuestal Educación Técnica Productiva - CETPRO Públicos, Octubre 2012</t>
  </si>
  <si>
    <t>Ejecución Financiera del Programa Presupuestal Educación Superior Tecnológica según Pliego, Octubre 2012</t>
  </si>
  <si>
    <t>Ejecución Financiera del Programa Presupuestal Educación Superior Tecnológica según Departamento, Octubre 2012</t>
  </si>
  <si>
    <t>Ejecución Financiera del Programa Presupuestal Educación Superior Tecnológica según Principales Productos, Octubre 2012</t>
  </si>
  <si>
    <t>Estudiantes de instituto de educación superior tecnológicos públicos se forman en carreras vinculadas al sector productivo y de servicios</t>
  </si>
  <si>
    <t>Estudiantes de instituto de educación superior tecnológicos cuentan con docentes con buen desempeño</t>
  </si>
  <si>
    <t>Ejecución Financiera del Programa Presupuestal Educación Superior Tecnológica según Principales Actividades, Octubre 2012</t>
  </si>
  <si>
    <t>Actualización de planes curriculares y revalidación de las carreras a los requerimientos nacionales, regionales y locales</t>
  </si>
  <si>
    <t>Asesoramiento a equipo jerárquico y docentes para operativizar la diversificación curricular</t>
  </si>
  <si>
    <t>Carrera técnica</t>
  </si>
  <si>
    <t>Persona asistida</t>
  </si>
  <si>
    <t>Monto Ejecutado y Avance de Ejecución Financiera del Programa Presupuestal Educación Superior Tecnológica según Departamento, Octubre 2012</t>
  </si>
  <si>
    <t>Alerta de Niveles Bajos en la Ejecución Financiera (menor a 62.5%) para Principales Productos del Programa Presupuestal Educación Superior Tecnológica, Octubre 2012</t>
  </si>
  <si>
    <t>Ejecución Financiera del Programa Presupuestal Fiscalización Ambiental según Pliego, Octubre 2012</t>
  </si>
  <si>
    <t>Ejecución Financiera del Programa Presupuestal Fiscalización Ambiental según Departamento, Octubre 2012</t>
  </si>
  <si>
    <t>Ejecución Financiera del Programa Presupuestal Fiscalización Ambiental según Principales Productos, Octubre 2012</t>
  </si>
  <si>
    <t>Organismo de Evaluación y Fiscalización Ambiental - OEFA</t>
  </si>
  <si>
    <t>Adecuada cobertura y articulación de las acciones de supervisión ambiental</t>
  </si>
  <si>
    <t>Ejecución Financiera del Programa Presupuestal Fiscalización Ambiental según Principales Actividades, Octubre 2012</t>
  </si>
  <si>
    <t>Supervisiones ambientales directas a los administrados y entidades públicas competentes en Fiscalización ambiental</t>
  </si>
  <si>
    <t>Elaboración de instrumentos técnicos normativos para la supervisión y fiscalización ambiental</t>
  </si>
  <si>
    <t>Instrumentos</t>
  </si>
  <si>
    <t>Monto Ejecutado y Avance de Ejecución Financiera del Programa Presupuestal Fiscalización Ambiental según Departamento, Octubre 2012</t>
  </si>
  <si>
    <t>Alerta de Niveles Bajos en la Ejecución Financiera (menor a 62.5%) para Principales Productos del Programa Presupuestal Fiscalización Ambiental, Octubre 2012</t>
  </si>
  <si>
    <t>Conservación de la Diversidad Biológica y Aprovechamiento Sostenible de los Recursos Naturales en Área Natural Protegida</t>
  </si>
  <si>
    <t>Ejecución Financiera del Programa Presupuestal Conservación de la Diversidad Biológica y Aprovechamiento Sostenible de los Recursos Naturales en Área Natural Protegida según Pliego, Octubre 2012</t>
  </si>
  <si>
    <t>Ejecución Financiera del Programa Presupuestal Conservación de la Diversidad Biológica y Aprovechamiento Sostenible de los Recursos Naturales en Área Natural Protegida según Departamento, Octubre 2012</t>
  </si>
  <si>
    <t>Ejecución Financiera del Programa Presupuestal Conservación de la Diversidad Biológica y Aprovechamiento Sostenible de los Recursos Naturales en Área Natural Protegida según Principales Productos, Octubre 2012</t>
  </si>
  <si>
    <t>Servicio Nacional de Áreas Naturales Protegidas por el Estado - SERNANP</t>
  </si>
  <si>
    <t>Área natural protegida con estrategias, planes de control y vigilancia elaborados e implementados</t>
  </si>
  <si>
    <t>Participación de los actores en la conservación de las área natural protegida incrementada</t>
  </si>
  <si>
    <t>Ejecución Financiera del Programa Presupuestal Conservación de la Diversidad Biológica y Aprovechamiento Sostenible de los Recursos Naturales en Área Natural Protegida según Principales Actividades, Octubre 2012</t>
  </si>
  <si>
    <t>Patrullajes en área natural protegida</t>
  </si>
  <si>
    <t>Mantenimiento de bienes y equipos e infraestructura</t>
  </si>
  <si>
    <t>Promoción de la participación de actores e implementación de compromisos para la gestión  de áreas naturales protegidas</t>
  </si>
  <si>
    <t>Capacitaciones y acompañamiento a actores que contribuyen a la gestión  de las áreas naturales protegidas</t>
  </si>
  <si>
    <t>Eventos</t>
  </si>
  <si>
    <t>Monto Ejecutado y Avance de Ejecución Financiera del Programa Presupuestal Conservación de la Diversidad Biológica y Aprovechamiento Sostenible de los Recursos Naturales en Área Natural Protegida según Departamento, Octubre 2012</t>
  </si>
  <si>
    <t>Alerta de Niveles Bajos en la Ejecución Financiera (menor a 62.5%) para Principales Productos del Programa Presupuestal Conservación de la Diversidad Biológica y Aprovechamiento Sostenible de los Recursos Naturales en Área Natural Protegida, Octubre 2012</t>
  </si>
  <si>
    <t>Ejecución Financiera del Programa Presupuestal Acceso de la Población a la Propiedad Predial Formalizada según Pliego, Octubre 2012</t>
  </si>
  <si>
    <t>Ejecución Financiera del Programa Presupuestal Acceso de la Población a la Propiedad Predial Formalizada según Departamento, Octubre 2012</t>
  </si>
  <si>
    <t>Ejecución Financiera del Programa Presupuestal Acceso de la Población a la Propiedad Predial Formalizada según Principales Productos, Octubre 2012</t>
  </si>
  <si>
    <t>Organismo de Formalización de la Propiedad Informal</t>
  </si>
  <si>
    <t>Población con predios formalizados</t>
  </si>
  <si>
    <t>Información catastral generada</t>
  </si>
  <si>
    <t>Terrenos con fines de vivienda identificados</t>
  </si>
  <si>
    <t>Ejecución Financiera del Programa Presupuestal Acceso de la Población a la Propiedad Predial Formalizada según Principales Actividades, Octubre 2012</t>
  </si>
  <si>
    <t>Formalización y titulación de predios</t>
  </si>
  <si>
    <t>Generación de cartografía temática</t>
  </si>
  <si>
    <t>Generación de información alfanumérica y base de datos catastral</t>
  </si>
  <si>
    <t>Administración y mantenimiento de la información catastral de la propiedad predial</t>
  </si>
  <si>
    <t>Elaboración de planos, estudio legal y expediente técnico</t>
  </si>
  <si>
    <t>Unidad catastral</t>
  </si>
  <si>
    <t>Monto Ejecutado y Avance de Ejecución Financiera del Programa Presupuestal Acceso de la Población a la Propiedad Predial Formalizada según Departamento, Octubre 2012</t>
  </si>
  <si>
    <t>Alerta de Niveles Bajos en la Ejecución Financiera (menor a 62.5%) para Principales Productos del Programa Presupuestal Acceso de la Población a la Propiedad Predial Formalizada, Octubre 2012</t>
  </si>
  <si>
    <t>Ejecución Financiera del Programa Presupuestal Bono Familiar Habitacional según Pliego, Octubre 2012</t>
  </si>
  <si>
    <t>Ejecución Financiera del Programa Presupuestal Bono Familiar Habitacional según Departamento, Octubre 2012</t>
  </si>
  <si>
    <t>Ejecución Financiera del Programa Presupuestal Bono Familiar Habitacional según Principales Productos, Octubre 2012</t>
  </si>
  <si>
    <t>Ministerio de Vivienda, Construcción y Saneamiento</t>
  </si>
  <si>
    <t>Familias de bajos recursos aptas, para acceder a vivienda de interes social en condiciones adecuadas</t>
  </si>
  <si>
    <t>Ejecución Financiera del Programa Presupuestal Bono Familiar Habitacional según Principales Actividades, Octubre 2012</t>
  </si>
  <si>
    <t>Transferencias de recursos para el bono familiar habitacional para vivienda nueva</t>
  </si>
  <si>
    <t>Transferencias de recursos para el bono familiar habitacional para mejoramiento de vivienda</t>
  </si>
  <si>
    <t>Transferencias de recursos para el bono familiar habitacional para Construcción  en sitio propio</t>
  </si>
  <si>
    <t>Bonos</t>
  </si>
  <si>
    <t>Monto Ejecutado y Avance de Ejecución Financiera del Programa Presupuestal Bono Familiar Habitacional según Departamento, Octubre 2012</t>
  </si>
  <si>
    <t>Alerta de Niveles Bajos en la Ejecución Financiera (menor a 62.5%) para Principales Productos del Programa Presupuestal Bono Familiar Habitacional, Octubre 2012</t>
  </si>
  <si>
    <t>Ejecución Financiera del Programa Presupuestal Habilitaciones Urbanas según Pliego, Octubre 2012</t>
  </si>
  <si>
    <t>Ejecución Financiera del Programa Presupuestal Habilitaciones Urbanas según Departamento, Octubre 2012</t>
  </si>
  <si>
    <t>Ejecución Financiera del Programa Presupuestal Habilitaciones Urbanas según Principales Productos, Octubre 2012</t>
  </si>
  <si>
    <t>Lotes habilitados para vivienda ubicados en zonas con ordenamiento urbano</t>
  </si>
  <si>
    <t>Ejecución Financiera del Programa Presupuestal Habilitaciones Urbanas según Principales Actividades, Octubre 2012</t>
  </si>
  <si>
    <t>Formulación de estudios y desarrollo de proyectos de habilitación urbana</t>
  </si>
  <si>
    <t>Monto Ejecutado y Avance de Ejecución Financiera del Programa Presupuestal Habilitaciones Urbanas según Departamento, Octubre 2012</t>
  </si>
  <si>
    <t>Alerta de Niveles Bajos en la Ejecución Financiera (menor a 62.5%) para Principales Productos del Programa Presupuestal Habilitaciones Urbanas, Octubre 2012</t>
  </si>
  <si>
    <t>Ejecución Financiera del Programa Presupuestal Reducción del Costo, Tiempo e Inseguridad Vial en el Sistema de Transporte Terrestre según Pliego, Octubre 2012</t>
  </si>
  <si>
    <t>Ejecución Financiera del Programa Presupuestal Reducción del Costo, Tiempo e Inseguridad Vial en el Sistema de Transporte Terrestre según Departamento, Octubre 2012</t>
  </si>
  <si>
    <t>Ejecución Financiera del Programa Presupuestal Reducción del Costo, Tiempo e Inseguridad Vial en el Sistema de Transporte Terrestre según Principales Productos, Octubre 2012</t>
  </si>
  <si>
    <t>Superintendencia de Transporte Terrestre de Personas, Carga y Mercancías - SUTRAN</t>
  </si>
  <si>
    <t>Camino nacional con mantenimiento vía l</t>
  </si>
  <si>
    <t>Camino departamental con mantenimiento vía l</t>
  </si>
  <si>
    <t>Camino vecinal con mantenimiento vía l</t>
  </si>
  <si>
    <t>Prestadores de servicio de transporte terrestre, conductores y vehiculos fiscalizados que transitan en el sistema nacional de carreteras</t>
  </si>
  <si>
    <t>Persona habilitada para conducir vehículos automotores de clase a</t>
  </si>
  <si>
    <t>Usuario de la vía con mayor conocimiento de seguridad vía l</t>
  </si>
  <si>
    <t>Ejecución Financiera del Programa Presupuestal Reducción del Costo, Tiempo e Inseguridad Vial en el Sistema de Transporte Terrestre según Principales Actividades, Octubre 2012</t>
  </si>
  <si>
    <t>Conservación por niveles de servicio de la red pavimentada y no pavimentada</t>
  </si>
  <si>
    <t>Mantenimiento periódico de la red vial nacional pavimentada</t>
  </si>
  <si>
    <t>Mantenimiento rutinario red vial nacional pavimentada</t>
  </si>
  <si>
    <t>Mantenimiento rutinario red vial nacional no pavimentada</t>
  </si>
  <si>
    <t>Prevención  y Atención  de emergencias viales</t>
  </si>
  <si>
    <t>Sistema de recaudación por el uso de la infraestructura vial publica y otros en operación</t>
  </si>
  <si>
    <t>Conservación vial por niveles de servicio de la red concesionada</t>
  </si>
  <si>
    <t>Mantenimiento periódico de la red vial departamental pavimentada</t>
  </si>
  <si>
    <t>Mantenimiento rutinario de la red vial departamental pavimentada</t>
  </si>
  <si>
    <t>Mantenimiento rutinario de la red vial departamental no pavimentada</t>
  </si>
  <si>
    <t>Mantenimiento periódico de caminos vecinales no pavimentados</t>
  </si>
  <si>
    <t>Fiscalización a vehículos de servicios de transporte terrestre de personas - de ámbito nacional e internacional - en terminales y el sistema nacional de carreteras</t>
  </si>
  <si>
    <t>Fiscalización a vehículos de servicios de transporte terrestre de carga y mercancías - nacional e internacional - en terminales y el sistema nacional de carreteras</t>
  </si>
  <si>
    <t>Fiscalización del tránsito de vehículos de pasajeros en la red vial nacional y red vial departamental mediante dispositivos electrónicos - GPS</t>
  </si>
  <si>
    <t>Emisión de licencias de conducir</t>
  </si>
  <si>
    <t>Campañas de sensibilización a la comunidad sobre seguridad y educación vial</t>
  </si>
  <si>
    <t>Gestión administrativa para el mantenimiento de la red vial nacional</t>
  </si>
  <si>
    <t>Supervisión del mantenimiento de la red vial nacional</t>
  </si>
  <si>
    <t>Transferencias financieras para caminos departamentales</t>
  </si>
  <si>
    <t>Transferencias financieras para caminos vecinales</t>
  </si>
  <si>
    <t>Mantenimiento periódico de la red vial departamental no pavimentada</t>
  </si>
  <si>
    <t>Fiscalización a vehículos de servicios de transporte terrestre de personas - de ámbito regional en el sistema nacional de carreteras y terminales</t>
  </si>
  <si>
    <t>Plan de mantenimiento de infraestructura y equipos</t>
  </si>
  <si>
    <t>Kilómetro</t>
  </si>
  <si>
    <t>Intervención</t>
  </si>
  <si>
    <t>Vehículo controlado</t>
  </si>
  <si>
    <t>Intervención a vehículo</t>
  </si>
  <si>
    <t>Licencia otorgada</t>
  </si>
  <si>
    <t>Nuevos soles</t>
  </si>
  <si>
    <t>Monto Ejecutado y Avance de Ejecución Financiera del Programa Presupuestal Reducción del Costo, Tiempo e Inseguridad Vial en el Sistema de Transporte Terrestre según Departamento, Octubre 2012</t>
  </si>
  <si>
    <t>Alerta de Niveles Bajos en la Ejecución Financiera (menor a 62.5%) para Principales Productos del Programa Presupuestal Reducción del Costo, Tiempo e Inseguridad Vial en el Sistema de Transporte Terrestre, Octubre 2012</t>
  </si>
  <si>
    <t>Ejecución Financiera del Programa Presupuestal Optimización de la Política de Protección y Atención a las Comunidades Peruanas en el Exterior según Pliego, Octubre 2012</t>
  </si>
  <si>
    <t>Ejecución Financiera del Programa Presupuestal Optimización de la Política de Protección y Atención a las Comunidades Peruanas en el Exterior según Departamento, Octubre 2012</t>
  </si>
  <si>
    <t>Ejecución Financiera del Programa Presupuestal Optimización de la Política de Protección y Atención a las Comunidades Peruanas en el Exterior según Principales Productos, Octubre 2012</t>
  </si>
  <si>
    <t>EXTERIOR</t>
  </si>
  <si>
    <t>Ministerio de Relaciones Exteriores</t>
  </si>
  <si>
    <t>Personas reciben servicios consulares en el exterior</t>
  </si>
  <si>
    <t>Migrantes protegidos</t>
  </si>
  <si>
    <t>Ejecución Financiera del Programa Presupuestal Optimización de la Política de Protección y Atención a las Comunidades Peruanas en el Exterior según Principales Actividades, Octubre 2012</t>
  </si>
  <si>
    <t>Facilitación de acceso a los servicios consulares</t>
  </si>
  <si>
    <t>Fortalecimiento de capacidades del personal que labora en los consulados</t>
  </si>
  <si>
    <t>Apertura, implementación y mejoramiento de oficinas consulares</t>
  </si>
  <si>
    <t>Negociación de acuerdos migratorios</t>
  </si>
  <si>
    <t>Programas especiales para el migrante</t>
  </si>
  <si>
    <t>Actuaciones consulares</t>
  </si>
  <si>
    <t>Oficinas consulares</t>
  </si>
  <si>
    <t>Monto Ejecutado y Avance de Ejecución Financiera del Programa Presupuestal Optimización de la Política de Protección y Atención a las Comunidades Peruanas en el Exterior según Departamento, Octubre 2012</t>
  </si>
  <si>
    <t>Alerta de Niveles Bajos en la Ejecución Financiera (menor a 62.5%) para Principales Productos del Programa Presupuestal Optimización de la Política de Protección y Atención a las Comunidades Peruanas en el Exterior, Octubre 2012</t>
  </si>
  <si>
    <t>Actividad Física y Deportiva de la Población Peruana</t>
  </si>
  <si>
    <t>Ejecución Financiera del Programa Presupuestal Actividad Física y Deportiva de la Población Peruana según Pliego, Octubre 2012</t>
  </si>
  <si>
    <t>Ejecución Financiera del Programa Presupuestal Actividad Física y Deportiva de la Población Peruana según Departamento, Octubre 2012</t>
  </si>
  <si>
    <t>Ejecución Financiera del Programa Presupuestal Actividad Física y Deportiva de la Población Peruana según Principales Productos, Octubre 2012</t>
  </si>
  <si>
    <t>Instituto Peruano del Deporte</t>
  </si>
  <si>
    <t>Personas con capacidades y habilidades físico - deportivas como consecuencia del proceso de la masificación deportiva y recreación en diferentes grupos poblaciónales</t>
  </si>
  <si>
    <t>Deportistas calificados como consecuencia del proceso de entrenamiento deportivo</t>
  </si>
  <si>
    <t>Posicionamiento del deporte nacional entre los primeros lugares de los eventos deportivos multidisciplinarios (bolivarianos y odesur)</t>
  </si>
  <si>
    <t>Ejecución Financiera del Programa Presupuestal Actividad Física y Deportiva de la Población Peruana según Principales Actividades, Octubre 2012</t>
  </si>
  <si>
    <t>Dotación de espacios deportivos adecuados y disponibles para la práctica de actividades físico - deportiva</t>
  </si>
  <si>
    <t>Dotación de materiales deportivos adecuados y disponibles para la práctica de actividades físico - deportiva</t>
  </si>
  <si>
    <t>Servicios especializados para la actividad físico - recreativa</t>
  </si>
  <si>
    <t>Formación y especialización deportiva en centros de alto rendimiento</t>
  </si>
  <si>
    <t>Formación y especialización deportiva en centros de desarrollo deportivo regionales</t>
  </si>
  <si>
    <t>Formación y especialización deportiva en centros experimentales</t>
  </si>
  <si>
    <t>Dotación de servicios biomédicos a los deportistas</t>
  </si>
  <si>
    <t>Subvenciones directas e indirectas a deportistas</t>
  </si>
  <si>
    <t>Operación y mantenimiento continuo de las instalaciones deportivas</t>
  </si>
  <si>
    <t>Instalación deportiva</t>
  </si>
  <si>
    <t>Participante</t>
  </si>
  <si>
    <t>Deportista</t>
  </si>
  <si>
    <t>Monto Ejecutado y Avance de Ejecución Financiera del Programa Presupuestal Actividad Física y Deportiva de la Población Peruana según Departamento, Octubre 2012</t>
  </si>
  <si>
    <t>Alerta de Niveles Bajos en la Ejecución Financiera (menor a 62.5%) para Principales Productos del Programa Presupuestal Actividad Física y Deportiva de la Población Peruana, Octubre 2012</t>
  </si>
  <si>
    <t>Ejecución Financiera del Programa Presupuestal Inserción Social Positiva de la Población Penal según Pliego, Octubre 2012</t>
  </si>
  <si>
    <t>Ejecución Financiera del Programa Presupuestal Inserción Social Positiva de la Población Penal según Departamento, Octubre 2012</t>
  </si>
  <si>
    <t>Ejecución Financiera del Programa Presupuestal Inserción Social Positiva de la Población Penal según Principales Productos, Octubre 2012</t>
  </si>
  <si>
    <t>Población penitenciaria primaria intervenida de 18 -35 años, organizada en regímenes de vida favorables a la rehabilitación social</t>
  </si>
  <si>
    <t>Población penitenciaria primaria intervenida de 18 -39 años, egresada con beneficios penitenciarios y con acompañamiento y monitoreo en su reinserción en la comunidad</t>
  </si>
  <si>
    <t>Población penitenciaria primaria intervenida de 18 -35 años, con capacidades personales y sociales logradas</t>
  </si>
  <si>
    <t>Población penitenciaria primaria de 18 -35 años, con capacidades ocupacionales</t>
  </si>
  <si>
    <t>Ejecución Financiera del Programa Presupuestal Inserción Social Positiva de la Población Penal según Principales Actividades, Octubre 2012</t>
  </si>
  <si>
    <t>Aplicación del régimen de vida, segmentación y reordenamiento de internos</t>
  </si>
  <si>
    <t>Intervención para mejorar las capacidades prosociales y de convivencia pacífica en población penitenciaria</t>
  </si>
  <si>
    <t>Desarrollo de actividades para internos con capacidad ocupacional</t>
  </si>
  <si>
    <t>Intervención para fortalecer las capacidades prosociales en población penitenciaria egresada de establecimientos penitenciarios con beneficios penitenciarios</t>
  </si>
  <si>
    <t>Informe técnico</t>
  </si>
  <si>
    <t>Monto Ejecutado y Avance de Ejecución Financiera del Programa Presupuestal Inserción Social Positiva de la Población Penal según Departamento, Octubre 2012</t>
  </si>
  <si>
    <t>Alerta de Niveles Bajos en la Ejecución Financiera (menor a 62.5%) para Principales Productos del Programa Presupuestal Inserción Social Positiva de la Población Penal, Octubre 2012</t>
  </si>
  <si>
    <t>Ejecución Financiera del Programa Presupuestal Aprovechamiento de las Oportunidades Comerciales Brindadas por los Principales Socios Comerciales del Perú según Pliego, Octubre 2012</t>
  </si>
  <si>
    <t>Ejecución Financiera del Programa Presupuestal Aprovechamiento de las Oportunidades Comerciales Brindadas por los Principales Socios Comerciales del Perú según Departamento, Octubre 2012</t>
  </si>
  <si>
    <t>Ejecución Financiera del Programa Presupuestal Aprovechamiento de las Oportunidades Comerciales Brindadas por los Principales Socios Comerciales del Perú según Principales Productos, Octubre 2012</t>
  </si>
  <si>
    <t>Ministerio de Comercio Exterior y Turismo</t>
  </si>
  <si>
    <t>Programas de capacitacion implementados</t>
  </si>
  <si>
    <t>Agentes participan en pasantías e intercambio de experiencias y misiones tecnológicas</t>
  </si>
  <si>
    <t>Instrumentos para la gestión exportadora implementados</t>
  </si>
  <si>
    <t>Instrumentos de promocion comercial para el acercamiento entre potenciales exportadores o exportadores con clientes potenciales extranjeros</t>
  </si>
  <si>
    <t>Ejecución Financiera del Programa Presupuestal Aprovechamiento de las Oportunidades Comerciales Brindadas por los Principales Socios Comerciales del Perú según Principales Actividades, Octubre 2012</t>
  </si>
  <si>
    <t>Fortalecimiento de capacidades</t>
  </si>
  <si>
    <t>Implementación y ejecución de diplomados y programas de estudio y Especialización</t>
  </si>
  <si>
    <t>Asistencia a misiones tecnológicas</t>
  </si>
  <si>
    <t>Asistencia a pasantías</t>
  </si>
  <si>
    <t>Asistencia a intercambio de experiencias</t>
  </si>
  <si>
    <t>Asesoramiento en el uso de instrumentos de gestión de calidad para comercio exterior</t>
  </si>
  <si>
    <t>Asesoramiento en el uso de instrumentos de gestión  exportadora</t>
  </si>
  <si>
    <t>Documento emitido</t>
  </si>
  <si>
    <t>Sistema</t>
  </si>
  <si>
    <t>Empresa asesorada</t>
  </si>
  <si>
    <t>Monto Ejecutado y Avance de Ejecución Financiera del Programa Presupuestal Aprovechamiento de las Oportunidades Comerciales Brindadas por los Principales Socios Comerciales del Perú según Departamento, Octubre 2012</t>
  </si>
  <si>
    <t>Alerta de Niveles Bajos en la Ejecución Financiera (menor a 62.5%) para Principales Productos del Programa Presupuestal Aprovechamiento de las Oportunidades Comerciales Brindadas por los Principales Socios Comerciales del Perú, Octubre 2012</t>
  </si>
  <si>
    <t>Ejecución Financiera del Programa Presupuestal Formación Universitaria de Pregrado según Pliego, Octubre 2012</t>
  </si>
  <si>
    <t>Ejecución Financiera del Programa Presupuestal Formación Universitaria de Pregrado según Departamento, Octubre 2012</t>
  </si>
  <si>
    <t>Ejecución Financiera del Programa Presupuestal Formación Universitaria de Pregrado según Principales Productos, Octubre 2012</t>
  </si>
  <si>
    <t>Universidad Nacional Mayor de San Marcos</t>
  </si>
  <si>
    <t>Universidad Nacional de San Antonio Abad del Cusco</t>
  </si>
  <si>
    <t>Universidad Nacional de Trujillo</t>
  </si>
  <si>
    <t>Universidad Nacional de San Agustín</t>
  </si>
  <si>
    <t>Universidad Nacional de Ingeniería</t>
  </si>
  <si>
    <t>Universidad Nacional San Luis Gonzaga de Ica</t>
  </si>
  <si>
    <t>Universidad Nacional San Cristóbal de Huamanga</t>
  </si>
  <si>
    <t>Universidad Nacional del Centro del Perú</t>
  </si>
  <si>
    <t>Universidad Nacional Agraria La Molina</t>
  </si>
  <si>
    <t>Universidad Nacional de la Amazonía Peruana</t>
  </si>
  <si>
    <t>Universidad Nacional del Altiplano</t>
  </si>
  <si>
    <t>Universidad Nacional de Piura</t>
  </si>
  <si>
    <t>Universidad Nacional de Cajamarca</t>
  </si>
  <si>
    <t>Universidad Nacional Pedro Ruíz Gallo</t>
  </si>
  <si>
    <t>Universidad Nacional Federico Villarreal</t>
  </si>
  <si>
    <t>Universidad Nacional Hermilio Valdizán</t>
  </si>
  <si>
    <t>Universidad Nacional Agraria de la Selva</t>
  </si>
  <si>
    <t>Universidad Nacional Daniel Alcides Carrión</t>
  </si>
  <si>
    <t>Universidad Nacional de Educación Enrique Guzmán y Valle</t>
  </si>
  <si>
    <t>Universidad Nacional del Callao</t>
  </si>
  <si>
    <t>Universidad Nacional José Faustino Sánchez Carrión</t>
  </si>
  <si>
    <t>Universidad Nacional Jorge Basadre Grohmann</t>
  </si>
  <si>
    <t>Universidad Nacional Santiago Antúnez de Mayolo</t>
  </si>
  <si>
    <t>Universidad Nacional de San Martín</t>
  </si>
  <si>
    <t>Universidad Nacional de Ucayali</t>
  </si>
  <si>
    <t>Universidad Nacional de Tumbes</t>
  </si>
  <si>
    <t>Universidad Nacional del Santa</t>
  </si>
  <si>
    <t>Universidad Nacional de Huancavelica</t>
  </si>
  <si>
    <t>Universidad Nacional Amazónica de Madre de Dios</t>
  </si>
  <si>
    <t>Universidad Nacional Micaela Bastidas de Apurímac</t>
  </si>
  <si>
    <t>Universidad Nacional Toribio Rodríguez de Mendoza de Amazonas</t>
  </si>
  <si>
    <t>Universidad Nacional Intercultural de la Amazonía</t>
  </si>
  <si>
    <t>Universidad Nacional Tecnológica del Cono Sur de Lima</t>
  </si>
  <si>
    <t>Universidad Nacional José María Arguedas</t>
  </si>
  <si>
    <t>Universidad Nacional de Moquegua</t>
  </si>
  <si>
    <t>Estudiantes del pre-grado cuentan con adecuada formación universitaria</t>
  </si>
  <si>
    <t>Estudiantes del pre-grado cuentan con servicios académicos adecuadamente gestiónados</t>
  </si>
  <si>
    <t>Ejecución Financiera del Programa Presupuestal Formación Universitaria de Pregrado según Principales Actividades, Octubre 2012</t>
  </si>
  <si>
    <t>Desarrollo de la educación universitaria de pregrado</t>
  </si>
  <si>
    <t>Implementación de un plan de fomento de la investigación individual y/o grupal</t>
  </si>
  <si>
    <t>Dotación de material bibliográfico físico y virtual</t>
  </si>
  <si>
    <t>Gestión administrativa para el apoyo a la actividad académica</t>
  </si>
  <si>
    <t>Servicio del comedor universitario</t>
  </si>
  <si>
    <t>Servicio médico al alumno</t>
  </si>
  <si>
    <t>Servicio de transporte universitario</t>
  </si>
  <si>
    <t>Ración</t>
  </si>
  <si>
    <t>Usuario</t>
  </si>
  <si>
    <t>Monto Ejecutado y Avance de Ejecución Financiera del Programa Presupuestal Formación Universitaria de Pregrado según Departamento, Octubre 2012</t>
  </si>
  <si>
    <t>Alerta de Niveles Bajos en la Ejecución Financiera (menor a 62.5%) para Principales Productos del Programa Presupuestal Formación Universitaria de Pregrado, Octubre 2012</t>
  </si>
  <si>
    <t>Ejecución Financiera del Programa Presupuestal Celeridad en los Procesos Judiciales de Familia según Pliego, Octubre 2012</t>
  </si>
  <si>
    <t>Ejecución Financiera del Programa Presupuestal Celeridad en los Procesos Judiciales de Familia según Departamento, Octubre 2012</t>
  </si>
  <si>
    <t>Ejecución Financiera del Programa Presupuestal Celeridad en los Procesos Judiciales de Familia según Principales Productos, Octubre 2012</t>
  </si>
  <si>
    <t>Ejecución Financiera del Programa Presupuestal Celeridad en los Procesos Judiciales de Familia según Principales Actividades, Octubre 2012</t>
  </si>
  <si>
    <t>Diseño y desarrollo de un adecuado sistema para el monitoreo y evaluación</t>
  </si>
  <si>
    <t>Actuaciones en los procesos judiciales</t>
  </si>
  <si>
    <t>Monto Ejecutado y Avance de Ejecución Financiera del Programa Presupuestal Celeridad en los Procesos Judiciales de Familia según Departamento, Octubre 2012</t>
  </si>
  <si>
    <t>Alerta de Niveles Bajos en la Ejecución Financiera (menor a 62.5%) para Principales Productos del Programa Presupuestal Celeridad en los Procesos Judiciales de Familia, Octubre 2012</t>
  </si>
  <si>
    <t>Ejecución Financiera del Programa Presupuestal Reducción de Vulnerabilidad y Atención de Emergencias por Desastres según Pliego, Octubre 2012</t>
  </si>
  <si>
    <t>Ejecución Financiera del Programa Presupuestal Reducción de Vulnerabilidad y Atención de Emergencias por Desastres según Departamento, Octubre 2012</t>
  </si>
  <si>
    <t>Ejecución Financiera del Programa Presupuestal Reducción de Vulnerabilidad y Atención de Emergencias por Desastres según Principales Productos, Octubre 2012</t>
  </si>
  <si>
    <t>Instituto Nacional de Defensa Civil</t>
  </si>
  <si>
    <t>Instituto Geofísico del Perú</t>
  </si>
  <si>
    <t>Servicio Nacional de Meteorología e Hidrología</t>
  </si>
  <si>
    <t>Establecimientos de salud seguros</t>
  </si>
  <si>
    <t>Preparacion y monitoreo ante emergencias por desastres</t>
  </si>
  <si>
    <t>Población recibe bienes de ayuda humanitaria en casos de emergencias</t>
  </si>
  <si>
    <t>Ejecución Financiera del Programa Presupuestal Reducción de Vulnerabilidad y Atención de Emergencias por Desastres según Principales Actividades, Octubre 2012</t>
  </si>
  <si>
    <t>Seguridad no estructural de los establecimientos de salud</t>
  </si>
  <si>
    <t>Seguridad funcional de los establecimientos de salud</t>
  </si>
  <si>
    <t>Desarrollo de los centros de operación de emergencias</t>
  </si>
  <si>
    <t>Entrega adecuada y oportuna de bienes de ayuda humanitaria por parte de las entidades gubernamentales</t>
  </si>
  <si>
    <t>Establecimiento de salud</t>
  </si>
  <si>
    <t>Establecimiento</t>
  </si>
  <si>
    <t>Monto Ejecutado y Avance de Ejecución Financiera del Programa Presupuestal Reducción de Vulnerabilidad y Atención de Emergencias por Desastres según Departamento, Octubre 2012</t>
  </si>
  <si>
    <t>Alerta de Niveles Bajos en la Ejecución Financiera (menor a 62.5%) para Principales Productos del Programa Presupuestal Reducción de Vulnerabilidad y Atención de Emergencias por Desastres, Octubre 2012</t>
  </si>
  <si>
    <t>Ejecución Financiera del Programa Presupuestal Defensa de los Derechos Fundamentales según Pliego, Octubre 2012</t>
  </si>
  <si>
    <t>Ejecución Financiera del Programa Presupuestal Defensa de los Derechos Fundamentales según Departamento, Octubre 2012</t>
  </si>
  <si>
    <t>Ejecución Financiera del Programa Presupuestal Defensa de los Derechos Fundamentales según Principales Productos, Octubre 2012</t>
  </si>
  <si>
    <t>Defensoría del Pueblo</t>
  </si>
  <si>
    <t>Personas cuentan con Atención de sus derechos fundamentales</t>
  </si>
  <si>
    <t>Entidades y población cuentan con instrumentos de información respecto a los derechos fundamentales</t>
  </si>
  <si>
    <t>Ejecución Financiera del Programa Presupuestal Defensa de los Derechos Fundamentales según Principales Actividades, Octubre 2012</t>
  </si>
  <si>
    <t>Atención de casos sobre vulneración de derechos fundamentales</t>
  </si>
  <si>
    <t>Elaboración de instrumentos de información sobre derechos fundamentales</t>
  </si>
  <si>
    <t>Monto Ejecutado y Avance de Ejecución Financiera del Programa Presupuestal Defensa de los Derechos Fundamentales según Departamento, Octubre 2012</t>
  </si>
  <si>
    <t>Alerta de Niveles Bajos en la Ejecución Financiera (menor a 62.5%) para Principales Productos del Programa Presupuestal Defensa de los Derechos Fundamentales, Octubre 2012</t>
  </si>
  <si>
    <t>Fortalecimiento de Capacidades de Jueces, Fiscales, Aspirantes a la Magistratura y Auxiliares de Justicia</t>
  </si>
  <si>
    <t>Ejecución Financiera del Programa Presupuestal Fortalecimiento de Capacidades de Jueces, Fiscales, Aspirantes a la Magistratura y Auxiliares de Justicia según Pliego, Octubre 2012</t>
  </si>
  <si>
    <t>Ejecución Financiera del Programa Presupuestal Fortalecimiento de Capacidades de Jueces, Fiscales, Aspirantes a la Magistratura y Auxiliares de Justicia según Departamento, Octubre 2012</t>
  </si>
  <si>
    <t>Ejecución Financiera del Programa Presupuestal Fortalecimiento de Capacidades de Jueces, Fiscales, Aspirantes a la Magistratura y Auxiliares de Justicia según Principales Productos, Octubre 2012</t>
  </si>
  <si>
    <t>Academia de la Magistratura</t>
  </si>
  <si>
    <t>Jueces, fiscales y auxiliares de justicia especializados, actualizados y perfeccionados para la mejora del despacho judicial y fiscal</t>
  </si>
  <si>
    <t>Abogados aspirantes a jueces y fiscales formados</t>
  </si>
  <si>
    <t>Ejecución Financiera del Programa Presupuestal Fortalecimiento de Capacidades de Jueces, Fiscales, Aspirantes a la Magistratura y Auxiliares de Justicia según Principales Actividades, Octubre 2012</t>
  </si>
  <si>
    <t>Especialización, actualización y perfeccionamiento para la mejora del despacho judicial y fiscal</t>
  </si>
  <si>
    <t>Capacitación a abogados aspirantes a magistrados</t>
  </si>
  <si>
    <t>Fortalecimiento de capacidades y apoyo académico</t>
  </si>
  <si>
    <t>Monto Ejecutado y Avance de Ejecución Financiera del Programa Presupuestal Fortalecimiento de Capacidades de Jueces, Fiscales, Aspirantes a la Magistratura y Auxiliares de Justicia según Departamento, Octubre 2012</t>
  </si>
  <si>
    <t>Alerta de Niveles Bajos en la Ejecución Financiera (menor a 62.5%) para Principales Productos del Programa Presupuestal Fortalecimiento de Capacidades de Jueces, Fiscales, Aspirantes a la Magistratura y Auxiliares de Justicia, Octubre 2012</t>
  </si>
  <si>
    <t>Ejecución Financiera del Programa Presupuestal Mejor Atención al Ciudadano según Pliego, Octubre 2012</t>
  </si>
  <si>
    <t>Ejecución Financiera del Programa Presupuestal Mejor Atención al Ciudadano según Departamento, Octubre 2012</t>
  </si>
  <si>
    <t>Ejecución Financiera del Programa Presupuestal Mejor Atención al Ciudadano según Principales Productos, Octubre 2012</t>
  </si>
  <si>
    <t>Ciudadano recibe una mejor Atención a través de la plataforma tecnológica</t>
  </si>
  <si>
    <t>Ejecución Financiera del Programa Presupuestal Mejor Atención al Ciudadano según Principales Actividades, Octubre 2012</t>
  </si>
  <si>
    <t>Operación y mantenimiento de la plataforma</t>
  </si>
  <si>
    <t>Servicio</t>
  </si>
  <si>
    <t>Monto Ejecutado y Avance de Ejecución Financiera del Programa Presupuestal Mejor Atención al Ciudadano según Departamento, Octubre 2012</t>
  </si>
  <si>
    <t>Alerta de Niveles Bajos en la Ejecución Financiera (menor a 62.5%) para Principales Productos del Programa Presupuestal Mejor Atención al Ciudadano, Octubre 2012</t>
  </si>
  <si>
    <t>Ejecución Financiera del Programa Presupuestal Programa de Desarrollo Alternativo Integral y Sostenible - PIRDAIS según Pliego, Octubre 2012</t>
  </si>
  <si>
    <t>Ejecución Financiera del Programa Presupuestal Programa de Desarrollo Alternativo Integral y Sostenible - PIRDAIS según Departamento, Octubre 2012</t>
  </si>
  <si>
    <t>Ejecución Financiera del Programa Presupuestal Programa de Desarrollo Alternativo Integral y Sostenible - PIRDAIS según Principales Productos, Octubre 2012</t>
  </si>
  <si>
    <t>Agricultores incorporados a cadenas productivas agrarias articuladas al mercado</t>
  </si>
  <si>
    <t>Población sensibilizada y educada ambientalmente participa en la gestión ambiental local</t>
  </si>
  <si>
    <t>Organizaciones de productores fortalecidas promueven la asociatividad</t>
  </si>
  <si>
    <t>Ejecución Financiera del Programa Presupuestal Programa de Desarrollo Alternativo Integral y Sostenible - PIRDAIS según Principales Actividades, Octubre 2012</t>
  </si>
  <si>
    <t>Transferencia de recursos para la ejecución de proyectos de inversión</t>
  </si>
  <si>
    <t>Transferencia de recursos para la ejecución de actividades</t>
  </si>
  <si>
    <t>Saneamiento y titulación de predios rurales para el desarrollo alternativo integral y sostenible</t>
  </si>
  <si>
    <t>Promoción de capacidades educativas en riesgos ambientales para el desarrollo alternativo integral y sostenible</t>
  </si>
  <si>
    <t>Fortalecimiento de organizaciones de productores para el desarrollo alternativo integral y sostenible</t>
  </si>
  <si>
    <t>Proyecto</t>
  </si>
  <si>
    <t>Organización</t>
  </si>
  <si>
    <t>Monto Ejecutado y Avance de Ejecución Financiera del Programa Presupuestal Programa de Desarrollo Alternativo Integral y Sostenible - PIRDAIS según Departamento, Octubre 2012</t>
  </si>
  <si>
    <t>Alerta de Niveles Bajos en la Ejecución Financiera (menor a 62.5%) para Principales Productos del Programa Presupuestal Programa de Desarrollo Alternativo Integral y Sostenible - PIRDAIS, Octubre 2012</t>
  </si>
  <si>
    <t>Programa para la Generación del Empleo Social Inclusivo - Trabaja Perú</t>
  </si>
  <si>
    <t>Ejecución Financiera del Programa Presupuestal Programa para la Generación del Empleo Social Inclusivo - Trabaja Perú según Pliego, Octubre 2012</t>
  </si>
  <si>
    <t>Ejecución Financiera del Programa Presupuestal Programa para la Generación del Empleo Social Inclusivo - Trabaja Perú según Departamento, Octubre 2012</t>
  </si>
  <si>
    <t>Ejecución Financiera del Programa Presupuestal Programa para la Generación del Empleo Social Inclusivo - Trabaja Perú según Principales Productos, Octubre 2012</t>
  </si>
  <si>
    <t>Empleo temporal generado</t>
  </si>
  <si>
    <t>Personas cuentan con desarrollo de capacidades</t>
  </si>
  <si>
    <t>Ejecución Financiera del Programa Presupuestal Programa para la Generación del Empleo Social Inclusivo - Trabaja Perú según Principales Actividades, Octubre 2012</t>
  </si>
  <si>
    <t>Generación de empleos temporales</t>
  </si>
  <si>
    <t>Capacitación para la empleabilidad</t>
  </si>
  <si>
    <t>Empleo temporal</t>
  </si>
  <si>
    <t>Monto Ejecutado y Avance de Ejecución Financiera del Programa Presupuestal Programa para la Generación del Empleo Social Inclusivo - Trabaja Perú según Departamento, Octubre 2012</t>
  </si>
  <si>
    <t>Alerta de Niveles Bajos en la Ejecución Financiera (menor a 62.5%) para Principales Productos del Programa Presupuestal Programa para la Generación del Empleo Social Inclusivo - Trabaja Perú, Octubre 2012</t>
  </si>
  <si>
    <t>Ejecución Financiera del Programa Presupuestal Gestión Integrada y Efectiva del Control de Oferta de Drogas en el Perú según Pliego, Octubre 2012</t>
  </si>
  <si>
    <t>Ejecución Financiera del Programa Presupuestal Gestión Integrada y Efectiva del Control de Oferta de Drogas en el Perú según Departamento, Octubre 2012</t>
  </si>
  <si>
    <t>Ejecución Financiera del Programa Presupuestal Gestión Integrada y Efectiva del Control de Oferta de Drogas en el Perú según Principales Productos, Octubre 2012</t>
  </si>
  <si>
    <t>Ministerio Público</t>
  </si>
  <si>
    <t>Ministerio de Defensa</t>
  </si>
  <si>
    <t>Sistema unificado de planificación, conducción y evaluación en el control de la oferta de drogas</t>
  </si>
  <si>
    <t>Servidores públicos de las Instituciones competentes con conocimientos y habilidades en temas especializados contra la oferta de drogas</t>
  </si>
  <si>
    <t>Dependencias públicas con capacidades tecnológicas adecuadas para el control de la oferta</t>
  </si>
  <si>
    <t>Ejecución Financiera del Programa Presupuestal Gestión Integrada y Efectiva del Control de Oferta de Drogas en el Perú según Principales Actividades, Octubre 2012</t>
  </si>
  <si>
    <t>Monitoreo de cultivos de coca</t>
  </si>
  <si>
    <t>Fortalecimiento de capacidades para el control de oferta de drogas</t>
  </si>
  <si>
    <t>Implementación y equipamiento para el control de oferta de drogas</t>
  </si>
  <si>
    <t>Monitoreo y evaluación del programa de control de oferta de drogas</t>
  </si>
  <si>
    <t>Monto Ejecutado y Avance de Ejecución Financiera del Programa Presupuestal Gestión Integrada y Efectiva del Control de Oferta de Drogas en el Perú según Departamento, Octubre 2012</t>
  </si>
  <si>
    <t>Alerta de Niveles Bajos en la Ejecución Financiera (menor a 62.5%) para Principales Productos del Programa Presupuestal Gestión Integrada y Efectiva del Control de Oferta de Drogas en el Perú, Octubre 2012</t>
  </si>
  <si>
    <t>Ejecución Financiera del Programa Presupuestal Desarrollo de la Pesca Artesanal según Pliego, Octubre 2012</t>
  </si>
  <si>
    <t>Ejecución Financiera del Programa Presupuestal Desarrollo de la Pesca Artesanal según Departamento, Octubre 2012</t>
  </si>
  <si>
    <t>Ejecución Financiera del Programa Presupuestal Desarrollo de la Pesca Artesanal según Principales Productos, Octubre 2012</t>
  </si>
  <si>
    <t>Agentes de pesca artesanal sensibilizados y con asistencia técnica en organización y formalización</t>
  </si>
  <si>
    <t>Agentes sensibilizados y asesorados en buenas prácticas pesqueras y cuidado de la calidad de productos hidrobiológicos</t>
  </si>
  <si>
    <t>Agentes con acceso a información de mercado y fortalecidos en comercialización directa</t>
  </si>
  <si>
    <t>Ejecución Financiera del Programa Presupuestal Desarrollo de la Pesca Artesanal según Principales Actividades, Octubre 2012</t>
  </si>
  <si>
    <t>Sensibilización y asistencia técnica de agentes de la pesca artesanal en organización y Formalización</t>
  </si>
  <si>
    <t>Promoción y asistencia técnica para la Formalización de la actividad pesquera artesanal</t>
  </si>
  <si>
    <t>Elaboración de censos de la pesca artesanal</t>
  </si>
  <si>
    <t>Sensibilización y asesoramiento en buenas prácticas pesqueras y calidad de los productos hidrobiológicos</t>
  </si>
  <si>
    <t>Apoyo a la gestión empresarial de los desembarcaderos pesqueros artesanales</t>
  </si>
  <si>
    <t>Asistencia técnica implementada</t>
  </si>
  <si>
    <t>Monto Ejecutado y Avance de Ejecución Financiera del Programa Presupuestal Desarrollo de la Pesca Artesanal según Departamento, Octubre 2012</t>
  </si>
  <si>
    <t>Alerta de Niveles Bajos en la Ejecución Financiera (menor a 62.5%) para Principales Productos del Programa Presupuestal Desarrollo de la Pesca Artesanal, Octubre 2012</t>
  </si>
  <si>
    <t>Ejecución Financiera del Programa Presupuestal Innovación y Transferencia Tecnológica según Pliego, Octubre 2012</t>
  </si>
  <si>
    <t>Ejecución Financiera del Programa Presupuestal Innovación y Transferencia Tecnológica según Departamento, Octubre 2012</t>
  </si>
  <si>
    <t>Ejecución Financiera del Programa Presupuestal Innovación y Transferencia Tecnológica según Principales Productos, Octubre 2012</t>
  </si>
  <si>
    <t>Empresas y personas acceden a los servicios tecnológico s de los centro de innovacion tecnológica</t>
  </si>
  <si>
    <t>Ejecución Financiera del Programa Presupuestal Innovación y Transferencia Tecnológica según Principales Actividades, Octubre 2012</t>
  </si>
  <si>
    <t>Servicios tecnológicos a las empresas del sector cuero, calzado e industria conexas</t>
  </si>
  <si>
    <t>Servicios tecnológicos a las empresas del sector vitivinícola</t>
  </si>
  <si>
    <t>Servicios tecnológicos a las empresas del sector madera y muebles</t>
  </si>
  <si>
    <t>Servicio tecnológico</t>
  </si>
  <si>
    <t>Monto Ejecutado y Avance de Ejecución Financiera del Programa Presupuestal Innovación y Transferencia Tecnológica según Departamento, Octubre 2012</t>
  </si>
  <si>
    <t>Alerta de Niveles Bajos en la Ejecución Financiera (menor a 62.5%) para Principales Productos del Programa Presupuestal Innovación y Transferencia Tecnológica, Octubre 2012</t>
  </si>
  <si>
    <t>Ejecución Financiera del Programa Presupuestal Acceso de la Población a la Identidad según Pliego, Octubre 2012</t>
  </si>
  <si>
    <t>Ejecución Financiera del Programa Presupuestal Acceso de la Población a la Identidad según Departamento, Octubre 2012</t>
  </si>
  <si>
    <t>Ejecución Financiera del Programa Presupuestal Acceso de la Población a la Identidad según Principales Productos, Octubre 2012</t>
  </si>
  <si>
    <t>Registro Nacional de Identificación y Estado Civil</t>
  </si>
  <si>
    <t>Población cuenta con actas registrales</t>
  </si>
  <si>
    <t>Población con documento nacional de identidad</t>
  </si>
  <si>
    <t>Ejecución Financiera del Programa Presupuestal Acceso de la Población a la Identidad según Principales Actividades, Octubre 2012</t>
  </si>
  <si>
    <t>Procesamiento de actas registrales</t>
  </si>
  <si>
    <t>Otorgamiento de documento nacional de identidad</t>
  </si>
  <si>
    <t>Procesamiento del documento nacional de identidad</t>
  </si>
  <si>
    <t>Acta registral</t>
  </si>
  <si>
    <t>DNI emitido</t>
  </si>
  <si>
    <t>DNI procesado</t>
  </si>
  <si>
    <t>Monto Ejecutado y Avance de Ejecución Financiera del Programa Presupuestal Acceso de la Población a la Identidad según Departamento, Octubre 2012</t>
  </si>
  <si>
    <t>Alerta de Niveles Bajos en la Ejecución Financiera (menor a 62.5%) para Principales Productos del Programa Presupuestal Acceso de la Población a la Identidad, Octubre 2012</t>
  </si>
  <si>
    <t>Ejecución Financiera del Programa Presupuestal Lucha Contra la Violencia Familiar según Pliego, Octubre 2012</t>
  </si>
  <si>
    <t>Ejecución Financiera del Programa Presupuestal Lucha Contra la Violencia Familiar según Departamento, Octubre 2012</t>
  </si>
  <si>
    <t>Ejecución Financiera del Programa Presupuestal Lucha Contra la Violencia Familiar según Principales Productos, Octubre 2012</t>
  </si>
  <si>
    <t>Personas afectadas por hechos de violencia familiar con servicios de Atención</t>
  </si>
  <si>
    <t>Ejecución Financiera del Programa Presupuestal Lucha Contra la Violencia Familiar según Principales Actividades, Octubre 2012</t>
  </si>
  <si>
    <t>Monitoreo y evaluación del programa</t>
  </si>
  <si>
    <t>Atención integral y especializada de violencia familiar</t>
  </si>
  <si>
    <t>Evaluación</t>
  </si>
  <si>
    <t>Monto Ejecutado y Avance de Ejecución Financiera del Programa Presupuestal Lucha Contra la Violencia Familiar según Departamento, Octubre 2012</t>
  </si>
  <si>
    <t>Alerta de Niveles Bajos en la Ejecución Financiera (menor a 62.5%) para Principales Productos del Programa Presupuestal Lucha Contra la Violencia Familiar, Octubre 2012</t>
  </si>
  <si>
    <t>Ejecución Financiera del Programa Presupuestal Agua y Saneamiento para la Población Urbana según Pliego, Octubre 2012</t>
  </si>
  <si>
    <t>Ejecución Financiera del Programa Presupuestal Agua y Saneamiento para la Población Urbana según Departamento, Octubre 2012</t>
  </si>
  <si>
    <t>Ejecución Financiera del Programa Presupuestal Agua y Saneamiento para la Población Urbana según Principales Productos, Octubre 2012</t>
  </si>
  <si>
    <t>Población cuenta con conocimiento de saneamiento</t>
  </si>
  <si>
    <t>Ejecución Financiera del Programa Presupuestal Agua y Saneamiento para la Población Urbana según Principales Actividades, Octubre 2012</t>
  </si>
  <si>
    <t>Fortalecimiento de capacidades de la gestión  en saneamiento</t>
  </si>
  <si>
    <t>Transferencia de recursos para agua y saneamiento urbano</t>
  </si>
  <si>
    <t>Monto Ejecutado y Avance de Ejecución Financiera del Programa Presupuestal Agua y Saneamiento para la Población Urbana según Departamento, Octubre 2012</t>
  </si>
  <si>
    <t>Alerta de Niveles Bajos en la Ejecución Financiera (menor a 62.5%) para Principales Productos del Programa Presupuestal Agua y Saneamiento para la Población Urbana, Octubre 2012</t>
  </si>
  <si>
    <t>Ejecución Financiera del Programa Presupuestal Agua y Saneamiento para la Población Rural según Pliego, Octubre 2012</t>
  </si>
  <si>
    <t>Ejecución Financiera del Programa Presupuestal Agua y Saneamiento para la Población Rural según Departamento, Octubre 2012</t>
  </si>
  <si>
    <t>Ejecución Financiera del Programa Presupuestal Agua y Saneamiento para la Población Rural según Principales Productos, Octubre 2012</t>
  </si>
  <si>
    <t>Población cuenta con acceso al agua y saneamiento de calidad</t>
  </si>
  <si>
    <t>Ejecución Financiera del Programa Presupuestal Agua y Saneamiento para la Población Rural según Principales Actividades, Octubre 2012</t>
  </si>
  <si>
    <t>Acceso al agua y saneamiento de calidad en poblaciones dispersas</t>
  </si>
  <si>
    <t>Transferencia de recursos para agua y saneamiento rural</t>
  </si>
  <si>
    <t>Monto Ejecutado y Avance de Ejecución Financiera del Programa Presupuestal Agua y Saneamiento para la Población Rural según Departamento, Octubre 2012</t>
  </si>
  <si>
    <t>Alerta de Niveles Bajos en la Ejecución Financiera (menor a 62.5%) para Principales Productos del Programa Presupuestal Agua y Saneamiento para la Población Rural, Octubre 2012</t>
  </si>
  <si>
    <t>Ejecución Financiera del Programa Presupuestal Manejo Eficiente de Recursos Forestales y Fauna Silvestre según Pliego, Octubre 2012</t>
  </si>
  <si>
    <t>Ejecución Financiera del Programa Presupuestal Manejo Eficiente de Recursos Forestales y Fauna Silvestre según Departamento, Octubre 2012</t>
  </si>
  <si>
    <t>Ejecución Financiera del Programa Presupuestal Manejo Eficiente de Recursos Forestales y Fauna Silvestre según Principales Productos, Octubre 2012</t>
  </si>
  <si>
    <t>Áreas forestales recuperadas que cuenten con un adecuado manejo forestal</t>
  </si>
  <si>
    <t>Ejecución Financiera del Programa Presupuestal Manejo Eficiente de Recursos Forestales y Fauna Silvestre según Principales Actividades, Octubre 2012</t>
  </si>
  <si>
    <t>Promoción del uso adecuado de tierras forestales y bosques naturales y buen manejo de la fauna silvestre</t>
  </si>
  <si>
    <t>Monto Ejecutado y Avance de Ejecución Financiera del Programa Presupuestal Manejo Eficiente de Recursos Forestales y Fauna Silvestre según Departamento, Octubre 2012</t>
  </si>
  <si>
    <t>Alerta de Niveles Bajos en la Ejecución Financiera (menor a 62.5%) para Principales Productos del Programa Presupuestal Manejo Eficiente de Recursos Forestales y Fauna Silvestre, Octubre 2012</t>
  </si>
  <si>
    <t>Ejecución Financiera del Programa Presupuestal Ordenamiento, Fomento y Desarrollo de la Acuicultura según Pliego, Octubre 2012</t>
  </si>
  <si>
    <t>Ejecución Financiera del Programa Presupuestal Ordenamiento, Fomento y Desarrollo de la Acuicultura según Departamento, Octubre 2012</t>
  </si>
  <si>
    <t>Ejecución Financiera del Programa Presupuestal Ordenamiento, Fomento y Desarrollo de la Acuicultura según Principales Productos, Octubre 2012</t>
  </si>
  <si>
    <t>Sistema de gestión para el ordenamiento, promoción y administración para el desarrollo de la acuicultura</t>
  </si>
  <si>
    <t>Desarrollo acuícola ambientalmente sostenible</t>
  </si>
  <si>
    <t>Productores del sector acuicola gestiónan adecuadamente sus instalaciones acuicolas, articulandose en cadenas productivas con enfoque de mercado</t>
  </si>
  <si>
    <t>Conocimiento y tecnologías para el desarrollo de la acuicultura</t>
  </si>
  <si>
    <t>Ejecución Financiera del Programa Presupuestal Ordenamiento, Fomento y Desarrollo de la Acuicultura según Principales Actividades, Octubre 2012</t>
  </si>
  <si>
    <t>Ordenamiento de la acuicultura</t>
  </si>
  <si>
    <t>Ampliación de la frontera acuícola</t>
  </si>
  <si>
    <t>Gestión acuícola de recursos hídricos</t>
  </si>
  <si>
    <t>Desarrollo de capacidades y extensionismo acuícola</t>
  </si>
  <si>
    <t>Generación de información de mercado, estudios y proyectos para fortalecer la acuicultura</t>
  </si>
  <si>
    <t>Usuario capacitado</t>
  </si>
  <si>
    <t>Monto Ejecutado y Avance de Ejecución Financiera del Programa Presupuestal Ordenamiento, Fomento y Desarrollo de la Acuicultura según Departamento, Octubre 2012</t>
  </si>
  <si>
    <t>Alerta de Niveles Bajos en la Ejecución Financiera (menor a 62.5%) para Principales Productos del Programa Presupuestal Ordenamiento, Fomento y Desarrollo de la Acuicultura, Octubre 2012</t>
  </si>
  <si>
    <t>Ejecución Financiera del Programa Presupuestal Optimización de los Procesos Penales según Pliego, Octubre 2012</t>
  </si>
  <si>
    <t>Ejecución Financiera del Programa Presupuestal Optimización de los Procesos Penales según Departamento, Octubre 2012</t>
  </si>
  <si>
    <t>Ejecución Financiera del Programa Presupuestal Optimización de los Procesos Penales según Principales Productos, Octubre 2012</t>
  </si>
  <si>
    <t>Ministerio de Justicia</t>
  </si>
  <si>
    <t>Personal con competencias adecuadas</t>
  </si>
  <si>
    <t>Conducción adecuada en la investigación preparatoria y desarrollo de actividades fiscales en la etapa intermedia y juicio oral</t>
  </si>
  <si>
    <t>Defensa publica adecuada</t>
  </si>
  <si>
    <t>Control oportuno de la etapa de investigación preparatoria y conduccion de la etapa intermedia y ejecucion de sentencias</t>
  </si>
  <si>
    <t>Juicio oral efectivo</t>
  </si>
  <si>
    <t>Adecuada actividad judicial en los recursos impugnatorios</t>
  </si>
  <si>
    <t>Ejecución Financiera del Programa Presupuestal Optimización de los Procesos Penales según Principales Actividades, Octubre 2012</t>
  </si>
  <si>
    <t>Actividades del fiscal en las etapas de investigación, intermedia y juicio oral</t>
  </si>
  <si>
    <t>Asesoría técnico - legal gratuita</t>
  </si>
  <si>
    <t>Actuaciones en las etapas de investigación, intermedia y ejecución de sentencias</t>
  </si>
  <si>
    <t>Actuaciones en la etapa de juzgamiento</t>
  </si>
  <si>
    <t>Actuaciones en la etapa de apelación</t>
  </si>
  <si>
    <t>Casos resueltos</t>
  </si>
  <si>
    <t>Monto Ejecutado y Avance de Ejecución Financiera del Programa Presupuestal Optimización de los Procesos Penales según Departamento, Octubre 2012</t>
  </si>
  <si>
    <t>Alerta de Niveles Bajos en la Ejecución Financiera (menor a 62.5%) para Principales Productos del Programa Presupuestal Optimización de los Procesos Penales, Octubre 2012</t>
  </si>
  <si>
    <t>Ejecución Financiera de los Programas Presupuestales, Octubre 2012</t>
  </si>
  <si>
    <t>Ejecución Financiera de los Pliegos en Programas Presupuestales según Nivel de Gobierno, Octubre 2012</t>
  </si>
  <si>
    <t>TOTAL PROGRAMAS PRESUPUESTALES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</si>
</sst>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#"/>
    <numFmt numFmtId="165" formatCode="0.0%"/>
    <numFmt numFmtId="166" formatCode="0#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164" fontId="0" fillId="0" borderId="0" xfId="0" applyNumberFormat="1"/>
    <xf numFmtId="165" fontId="0" fillId="0" borderId="0" xfId="0" applyNumberFormat="1"/>
    <xf numFmtId="3" fontId="0" fillId="0" borderId="0" xfId="0" applyNumberFormat="1"/>
    <xf numFmtId="0" fontId="0" fillId="0" borderId="0" xfId="0" applyBorder="1"/>
    <xf numFmtId="0" fontId="0" fillId="0" borderId="7" xfId="0" applyBorder="1"/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5" fillId="3" borderId="3" xfId="0" applyFont="1" applyFill="1" applyBorder="1"/>
    <xf numFmtId="164" fontId="5" fillId="3" borderId="4" xfId="0" applyNumberFormat="1" applyFont="1" applyFill="1" applyBorder="1"/>
    <xf numFmtId="0" fontId="5" fillId="3" borderId="4" xfId="0" applyFont="1" applyFill="1" applyBorder="1"/>
    <xf numFmtId="3" fontId="1" fillId="3" borderId="19" xfId="0" applyNumberFormat="1" applyFont="1" applyFill="1" applyBorder="1"/>
    <xf numFmtId="3" fontId="1" fillId="3" borderId="20" xfId="0" applyNumberFormat="1" applyFont="1" applyFill="1" applyBorder="1"/>
    <xf numFmtId="165" fontId="1" fillId="3" borderId="20" xfId="0" applyNumberFormat="1" applyFont="1" applyFill="1" applyBorder="1"/>
    <xf numFmtId="165" fontId="1" fillId="3" borderId="21" xfId="0" applyNumberFormat="1" applyFont="1" applyFill="1" applyBorder="1"/>
    <xf numFmtId="0" fontId="4" fillId="2" borderId="2" xfId="0" applyFont="1" applyFill="1" applyBorder="1" applyAlignment="1">
      <alignment vertical="top" wrapText="1"/>
    </xf>
    <xf numFmtId="164" fontId="4" fillId="2" borderId="0" xfId="0" applyNumberFormat="1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 wrapText="1"/>
    </xf>
    <xf numFmtId="3" fontId="0" fillId="2" borderId="22" xfId="0" applyNumberFormat="1" applyFill="1" applyBorder="1" applyAlignment="1">
      <alignment vertical="top" wrapText="1"/>
    </xf>
    <xf numFmtId="3" fontId="0" fillId="2" borderId="23" xfId="0" applyNumberFormat="1" applyFill="1" applyBorder="1" applyAlignment="1">
      <alignment vertical="top" wrapText="1"/>
    </xf>
    <xf numFmtId="165" fontId="0" fillId="2" borderId="23" xfId="0" applyNumberFormat="1" applyFill="1" applyBorder="1" applyAlignment="1">
      <alignment vertical="top" wrapText="1"/>
    </xf>
    <xf numFmtId="165" fontId="0" fillId="2" borderId="24" xfId="0" applyNumberFormat="1" applyFill="1" applyBorder="1" applyAlignment="1">
      <alignment vertical="top" wrapText="1"/>
    </xf>
    <xf numFmtId="0" fontId="4" fillId="2" borderId="6" xfId="0" applyFont="1" applyFill="1" applyBorder="1" applyAlignment="1">
      <alignment vertical="top" wrapText="1"/>
    </xf>
    <xf numFmtId="164" fontId="4" fillId="2" borderId="7" xfId="0" applyNumberFormat="1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3" fontId="0" fillId="2" borderId="25" xfId="0" applyNumberFormat="1" applyFill="1" applyBorder="1" applyAlignment="1">
      <alignment vertical="top" wrapText="1"/>
    </xf>
    <xf numFmtId="3" fontId="0" fillId="2" borderId="26" xfId="0" applyNumberFormat="1" applyFill="1" applyBorder="1" applyAlignment="1">
      <alignment vertical="top" wrapText="1"/>
    </xf>
    <xf numFmtId="165" fontId="0" fillId="2" borderId="26" xfId="0" applyNumberFormat="1" applyFill="1" applyBorder="1" applyAlignment="1">
      <alignment vertical="top" wrapText="1"/>
    </xf>
    <xf numFmtId="165" fontId="0" fillId="2" borderId="27" xfId="0" applyNumberFormat="1" applyFill="1" applyBorder="1" applyAlignment="1">
      <alignment vertical="top" wrapText="1"/>
    </xf>
    <xf numFmtId="0" fontId="6" fillId="4" borderId="0" xfId="0" applyFont="1" applyFill="1" applyAlignment="1">
      <alignment horizontal="right"/>
    </xf>
    <xf numFmtId="0" fontId="6" fillId="4" borderId="0" xfId="0" applyFont="1" applyFill="1"/>
    <xf numFmtId="166" fontId="6" fillId="4" borderId="0" xfId="0" applyNumberFormat="1" applyFont="1" applyFill="1"/>
    <xf numFmtId="166" fontId="0" fillId="0" borderId="0" xfId="0" applyNumberFormat="1"/>
    <xf numFmtId="164" fontId="6" fillId="4" borderId="0" xfId="0" applyNumberFormat="1" applyFont="1" applyFill="1"/>
    <xf numFmtId="166" fontId="5" fillId="3" borderId="4" xfId="0" applyNumberFormat="1" applyFont="1" applyFill="1" applyBorder="1"/>
    <xf numFmtId="166" fontId="4" fillId="2" borderId="0" xfId="0" applyNumberFormat="1" applyFont="1" applyFill="1" applyBorder="1" applyAlignment="1">
      <alignment vertical="top" wrapText="1"/>
    </xf>
    <xf numFmtId="166" fontId="4" fillId="2" borderId="7" xfId="0" applyNumberFormat="1" applyFont="1" applyFill="1" applyBorder="1" applyAlignment="1">
      <alignment vertical="top" wrapText="1"/>
    </xf>
    <xf numFmtId="0" fontId="5" fillId="3" borderId="2" xfId="0" applyFont="1" applyFill="1" applyBorder="1"/>
    <xf numFmtId="164" fontId="5" fillId="3" borderId="0" xfId="0" applyNumberFormat="1" applyFont="1" applyFill="1" applyBorder="1"/>
    <xf numFmtId="0" fontId="5" fillId="3" borderId="0" xfId="0" applyFont="1" applyFill="1" applyBorder="1"/>
    <xf numFmtId="3" fontId="1" fillId="3" borderId="22" xfId="0" applyNumberFormat="1" applyFont="1" applyFill="1" applyBorder="1"/>
    <xf numFmtId="3" fontId="1" fillId="3" borderId="23" xfId="0" applyNumberFormat="1" applyFont="1" applyFill="1" applyBorder="1"/>
    <xf numFmtId="165" fontId="1" fillId="3" borderId="23" xfId="0" applyNumberFormat="1" applyFont="1" applyFill="1" applyBorder="1"/>
    <xf numFmtId="165" fontId="1" fillId="3" borderId="24" xfId="0" applyNumberFormat="1" applyFont="1" applyFill="1" applyBorder="1"/>
    <xf numFmtId="0" fontId="5" fillId="3" borderId="6" xfId="0" applyFont="1" applyFill="1" applyBorder="1"/>
    <xf numFmtId="164" fontId="5" fillId="3" borderId="7" xfId="0" applyNumberFormat="1" applyFont="1" applyFill="1" applyBorder="1"/>
    <xf numFmtId="0" fontId="5" fillId="3" borderId="7" xfId="0" applyFont="1" applyFill="1" applyBorder="1"/>
    <xf numFmtId="3" fontId="1" fillId="3" borderId="25" xfId="0" applyNumberFormat="1" applyFont="1" applyFill="1" applyBorder="1"/>
    <xf numFmtId="3" fontId="1" fillId="3" borderId="26" xfId="0" applyNumberFormat="1" applyFont="1" applyFill="1" applyBorder="1"/>
    <xf numFmtId="165" fontId="1" fillId="3" borderId="26" xfId="0" applyNumberFormat="1" applyFont="1" applyFill="1" applyBorder="1"/>
    <xf numFmtId="165" fontId="1" fillId="3" borderId="27" xfId="0" applyNumberFormat="1" applyFont="1" applyFill="1" applyBorder="1"/>
    <xf numFmtId="0" fontId="5" fillId="3" borderId="15" xfId="0" applyFont="1" applyFill="1" applyBorder="1"/>
    <xf numFmtId="164" fontId="5" fillId="3" borderId="15" xfId="0" applyNumberFormat="1" applyFont="1" applyFill="1" applyBorder="1"/>
    <xf numFmtId="3" fontId="1" fillId="3" borderId="8" xfId="0" applyNumberFormat="1" applyFont="1" applyFill="1" applyBorder="1"/>
    <xf numFmtId="0" fontId="5" fillId="3" borderId="1" xfId="0" applyFont="1" applyFill="1" applyBorder="1"/>
    <xf numFmtId="164" fontId="5" fillId="3" borderId="1" xfId="0" applyNumberFormat="1" applyFont="1" applyFill="1" applyBorder="1"/>
    <xf numFmtId="3" fontId="1" fillId="3" borderId="9" xfId="0" applyNumberFormat="1" applyFont="1" applyFill="1" applyBorder="1"/>
    <xf numFmtId="0" fontId="5" fillId="3" borderId="28" xfId="0" applyFont="1" applyFill="1" applyBorder="1"/>
    <xf numFmtId="164" fontId="5" fillId="3" borderId="28" xfId="0" applyNumberFormat="1" applyFont="1" applyFill="1" applyBorder="1"/>
    <xf numFmtId="3" fontId="1" fillId="3" borderId="10" xfId="0" applyNumberFormat="1" applyFont="1" applyFill="1" applyBorder="1"/>
    <xf numFmtId="0" fontId="4" fillId="2" borderId="1" xfId="0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vertical="top" wrapText="1"/>
    </xf>
    <xf numFmtId="3" fontId="0" fillId="2" borderId="9" xfId="0" applyNumberFormat="1" applyFill="1" applyBorder="1" applyAlignment="1">
      <alignment vertical="top" wrapText="1"/>
    </xf>
    <xf numFmtId="9" fontId="0" fillId="0" borderId="0" xfId="0" applyNumberFormat="1"/>
    <xf numFmtId="0" fontId="4" fillId="2" borderId="5" xfId="0" applyFont="1" applyFill="1" applyBorder="1" applyAlignment="1">
      <alignment vertical="top" wrapText="1"/>
    </xf>
    <xf numFmtId="0" fontId="4" fillId="2" borderId="32" xfId="0" applyFont="1" applyFill="1" applyBorder="1" applyAlignment="1">
      <alignment vertical="top" wrapText="1"/>
    </xf>
    <xf numFmtId="165" fontId="0" fillId="2" borderId="30" xfId="0" applyNumberForma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32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worksheet" Target="worksheets/sheet22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37" Type="http://schemas.openxmlformats.org/officeDocument/2006/relationships/worksheet" Target="worksheets/sheet237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worksheet" Target="worksheets/sheet22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82" Type="http://schemas.openxmlformats.org/officeDocument/2006/relationships/worksheet" Target="worksheets/sheet182.xml"/><Relationship Id="rId187" Type="http://schemas.openxmlformats.org/officeDocument/2006/relationships/worksheet" Target="worksheets/sheet187.xml"/><Relationship Id="rId217" Type="http://schemas.openxmlformats.org/officeDocument/2006/relationships/worksheet" Target="worksheets/sheet2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12" Type="http://schemas.openxmlformats.org/officeDocument/2006/relationships/worksheet" Target="worksheets/sheet212.xml"/><Relationship Id="rId233" Type="http://schemas.openxmlformats.org/officeDocument/2006/relationships/worksheet" Target="worksheets/sheet233.xml"/><Relationship Id="rId238" Type="http://schemas.openxmlformats.org/officeDocument/2006/relationships/worksheet" Target="worksheets/sheet238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2" Type="http://schemas.openxmlformats.org/officeDocument/2006/relationships/worksheet" Target="worksheets/sheet202.xml"/><Relationship Id="rId207" Type="http://schemas.openxmlformats.org/officeDocument/2006/relationships/worksheet" Target="worksheets/sheet207.xml"/><Relationship Id="rId223" Type="http://schemas.openxmlformats.org/officeDocument/2006/relationships/worksheet" Target="worksheets/sheet223.xml"/><Relationship Id="rId228" Type="http://schemas.openxmlformats.org/officeDocument/2006/relationships/worksheet" Target="worksheets/sheet22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3" Type="http://schemas.openxmlformats.org/officeDocument/2006/relationships/worksheet" Target="worksheets/sheet213.xml"/><Relationship Id="rId218" Type="http://schemas.openxmlformats.org/officeDocument/2006/relationships/worksheet" Target="worksheets/sheet218.xml"/><Relationship Id="rId234" Type="http://schemas.openxmlformats.org/officeDocument/2006/relationships/worksheet" Target="worksheets/sheet234.xml"/><Relationship Id="rId239" Type="http://schemas.openxmlformats.org/officeDocument/2006/relationships/theme" Target="theme/theme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208" Type="http://schemas.openxmlformats.org/officeDocument/2006/relationships/worksheet" Target="worksheets/sheet208.xml"/><Relationship Id="rId229" Type="http://schemas.openxmlformats.org/officeDocument/2006/relationships/worksheet" Target="worksheets/sheet229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40" Type="http://schemas.openxmlformats.org/officeDocument/2006/relationships/styles" Target="styles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219" Type="http://schemas.openxmlformats.org/officeDocument/2006/relationships/worksheet" Target="worksheets/sheet21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0" Type="http://schemas.openxmlformats.org/officeDocument/2006/relationships/worksheet" Target="worksheets/sheet230.xml"/><Relationship Id="rId235" Type="http://schemas.openxmlformats.org/officeDocument/2006/relationships/worksheet" Target="worksheets/sheet235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worksheet" Target="worksheets/sheet220.xml"/><Relationship Id="rId225" Type="http://schemas.openxmlformats.org/officeDocument/2006/relationships/worksheet" Target="worksheets/sheet225.xml"/><Relationship Id="rId241" Type="http://schemas.openxmlformats.org/officeDocument/2006/relationships/sharedStrings" Target="sharedStrings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42" Type="http://schemas.openxmlformats.org/officeDocument/2006/relationships/calcChain" Target="calcChain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32" Type="http://schemas.openxmlformats.org/officeDocument/2006/relationships/worksheet" Target="worksheets/sheet232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7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18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19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0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1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25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26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27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28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29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30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31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32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33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34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35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2.xml"/><Relationship Id="rId1" Type="http://schemas.openxmlformats.org/officeDocument/2006/relationships/themeOverride" Target="../theme/themeOverride36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4.xml"/><Relationship Id="rId1" Type="http://schemas.openxmlformats.org/officeDocument/2006/relationships/themeOverride" Target="../theme/themeOverride37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38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39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40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41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4.xml"/><Relationship Id="rId1" Type="http://schemas.openxmlformats.org/officeDocument/2006/relationships/themeOverride" Target="../theme/themeOverride42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6.xml"/><Relationship Id="rId1" Type="http://schemas.openxmlformats.org/officeDocument/2006/relationships/themeOverride" Target="../theme/themeOverride43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8.xml"/><Relationship Id="rId1" Type="http://schemas.openxmlformats.org/officeDocument/2006/relationships/themeOverride" Target="../theme/themeOverride44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0.xml"/><Relationship Id="rId1" Type="http://schemas.openxmlformats.org/officeDocument/2006/relationships/themeOverride" Target="../theme/themeOverride45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46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47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48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49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50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51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52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53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54.xml"/></Relationships>
</file>

<file path=xl/charts/_rels/chart5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55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56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57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58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5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8036921156532902E-2"/>
          <c:y val="5.5783389903643087E-2"/>
          <c:w val="0.80297132296030205"/>
          <c:h val="0.44911139962701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'PAN Dpto'!$O$6</c:f>
              <c:strCache>
                <c:ptCount val="1"/>
                <c:pt idx="0">
                  <c:v>Monto Ejecutado</c:v>
                </c:pt>
              </c:strCache>
            </c:strRef>
          </c:tx>
          <c:invertIfNegative val="0"/>
          <c:cat>
            <c:strRef>
              <c:f>'PAN Dpto'!$N$7:$N$31</c:f>
              <c:strCache>
                <c:ptCount val="25"/>
                <c:pt idx="0">
                  <c:v>Provincia Constitucional del Callao</c:v>
                </c:pt>
                <c:pt idx="1">
                  <c:v>Arequipa</c:v>
                </c:pt>
                <c:pt idx="2">
                  <c:v>San Martín</c:v>
                </c:pt>
                <c:pt idx="3">
                  <c:v>Ica</c:v>
                </c:pt>
                <c:pt idx="4">
                  <c:v>Lambayeque</c:v>
                </c:pt>
                <c:pt idx="5">
                  <c:v>Ucayali</c:v>
                </c:pt>
                <c:pt idx="6">
                  <c:v>Ancash</c:v>
                </c:pt>
                <c:pt idx="7">
                  <c:v>Piura</c:v>
                </c:pt>
                <c:pt idx="8">
                  <c:v>Tumbes</c:v>
                </c:pt>
                <c:pt idx="9">
                  <c:v>Tacna</c:v>
                </c:pt>
                <c:pt idx="10">
                  <c:v>Puno</c:v>
                </c:pt>
                <c:pt idx="11">
                  <c:v>Ayacucho</c:v>
                </c:pt>
                <c:pt idx="12">
                  <c:v>Moquegua</c:v>
                </c:pt>
                <c:pt idx="13">
                  <c:v>La Libertad</c:v>
                </c:pt>
                <c:pt idx="14">
                  <c:v>Madre de Dios</c:v>
                </c:pt>
                <c:pt idx="15">
                  <c:v>Loreto</c:v>
                </c:pt>
                <c:pt idx="16">
                  <c:v>Cusco</c:v>
                </c:pt>
                <c:pt idx="17">
                  <c:v>Apurímac</c:v>
                </c:pt>
                <c:pt idx="18">
                  <c:v>Junín</c:v>
                </c:pt>
                <c:pt idx="19">
                  <c:v>Huánuco</c:v>
                </c:pt>
                <c:pt idx="20">
                  <c:v>Cajamarca</c:v>
                </c:pt>
                <c:pt idx="21">
                  <c:v>Pasco</c:v>
                </c:pt>
                <c:pt idx="22">
                  <c:v>Lima</c:v>
                </c:pt>
                <c:pt idx="23">
                  <c:v>Huancavelica</c:v>
                </c:pt>
                <c:pt idx="24">
                  <c:v>Amazonas</c:v>
                </c:pt>
              </c:strCache>
            </c:strRef>
          </c:cat>
          <c:val>
            <c:numRef>
              <c:f>'PAN Dpto'!$O$7:$O$31</c:f>
              <c:numCache>
                <c:formatCode>#,##0</c:formatCode>
                <c:ptCount val="25"/>
                <c:pt idx="0">
                  <c:v>21842244.300000001</c:v>
                </c:pt>
                <c:pt idx="1">
                  <c:v>27668625.399999999</c:v>
                </c:pt>
                <c:pt idx="2">
                  <c:v>44578786.399999999</c:v>
                </c:pt>
                <c:pt idx="3">
                  <c:v>30424600.800000004</c:v>
                </c:pt>
                <c:pt idx="4">
                  <c:v>26348009.500000004</c:v>
                </c:pt>
                <c:pt idx="5">
                  <c:v>23541285.600000001</c:v>
                </c:pt>
                <c:pt idx="6">
                  <c:v>66166220.500000007</c:v>
                </c:pt>
                <c:pt idx="7">
                  <c:v>64401279.5</c:v>
                </c:pt>
                <c:pt idx="8">
                  <c:v>12961385.999999998</c:v>
                </c:pt>
                <c:pt idx="9">
                  <c:v>14664370.4</c:v>
                </c:pt>
                <c:pt idx="10">
                  <c:v>81021109</c:v>
                </c:pt>
                <c:pt idx="11">
                  <c:v>64569569.500000007</c:v>
                </c:pt>
                <c:pt idx="12">
                  <c:v>12530535.800000001</c:v>
                </c:pt>
                <c:pt idx="13">
                  <c:v>70762034.900000006</c:v>
                </c:pt>
                <c:pt idx="14">
                  <c:v>6446385.2000000002</c:v>
                </c:pt>
                <c:pt idx="15">
                  <c:v>47657854.799999997</c:v>
                </c:pt>
                <c:pt idx="16">
                  <c:v>81042226.499999985</c:v>
                </c:pt>
                <c:pt idx="17">
                  <c:v>41432794</c:v>
                </c:pt>
                <c:pt idx="18">
                  <c:v>53406787.000000007</c:v>
                </c:pt>
                <c:pt idx="19">
                  <c:v>42769385.700000003</c:v>
                </c:pt>
                <c:pt idx="20">
                  <c:v>99695259.800000012</c:v>
                </c:pt>
                <c:pt idx="21">
                  <c:v>16570086.800000001</c:v>
                </c:pt>
                <c:pt idx="22">
                  <c:v>166280719.90000001</c:v>
                </c:pt>
                <c:pt idx="23">
                  <c:v>53266707.099999994</c:v>
                </c:pt>
                <c:pt idx="24">
                  <c:v>29249149.400000002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978816"/>
        <c:axId val="117424512"/>
      </c:barChart>
      <c:lineChart>
        <c:grouping val="standard"/>
        <c:varyColors val="0"/>
        <c:ser>
          <c:idx val="1"/>
          <c:order val="1"/>
          <c:tx>
            <c:strRef>
              <c:f>'PAN Dpto'!$P$6</c:f>
              <c:strCache>
                <c:ptCount val="1"/>
                <c:pt idx="0">
                  <c:v>Ejecución Financiera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C0504D"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triangle"/>
            <c:size val="7"/>
            <c:spPr>
              <a:solidFill>
                <a:srgbClr val="C0504D"/>
              </a:solidFill>
              <a:ln w="9525" cap="flat" cmpd="sng" algn="ctr">
                <a:noFill/>
                <a:prstDash val="solid"/>
                <a:round/>
              </a:ln>
              <a:effectLst/>
              <a:extLst>
                <a:ext uri="{91240B29-F687-4F45-9708-019B960494DF}">
                  <a14:hiddenLine xmlns:a14="http://schemas.microsoft.com/office/drawing/2010/main" w="9525" cap="flat" cmpd="sng" algn="ctr">
                    <a:solidFill>
                      <a:srgbClr val="C0504D">
                        <a:shade val="95000"/>
                        <a:satMod val="105000"/>
                      </a:srgbClr>
                    </a:solidFill>
                    <a:prstDash val="solid"/>
                    <a:round/>
                  </a14:hiddenLine>
                </a:ext>
              </a:extLst>
            </c:spPr>
          </c:marker>
          <c:cat>
            <c:strRef>
              <c:f>'PAN Dpto'!$N$7:$N$31</c:f>
              <c:strCache>
                <c:ptCount val="25"/>
                <c:pt idx="0">
                  <c:v>Provincia Constitucional del Callao</c:v>
                </c:pt>
                <c:pt idx="1">
                  <c:v>Arequipa</c:v>
                </c:pt>
                <c:pt idx="2">
                  <c:v>San Martín</c:v>
                </c:pt>
                <c:pt idx="3">
                  <c:v>Ica</c:v>
                </c:pt>
                <c:pt idx="4">
                  <c:v>Lambayeque</c:v>
                </c:pt>
                <c:pt idx="5">
                  <c:v>Ucayali</c:v>
                </c:pt>
                <c:pt idx="6">
                  <c:v>Ancash</c:v>
                </c:pt>
                <c:pt idx="7">
                  <c:v>Piura</c:v>
                </c:pt>
                <c:pt idx="8">
                  <c:v>Tumbes</c:v>
                </c:pt>
                <c:pt idx="9">
                  <c:v>Tacna</c:v>
                </c:pt>
                <c:pt idx="10">
                  <c:v>Puno</c:v>
                </c:pt>
                <c:pt idx="11">
                  <c:v>Ayacucho</c:v>
                </c:pt>
                <c:pt idx="12">
                  <c:v>Moquegua</c:v>
                </c:pt>
                <c:pt idx="13">
                  <c:v>La Libertad</c:v>
                </c:pt>
                <c:pt idx="14">
                  <c:v>Madre de Dios</c:v>
                </c:pt>
                <c:pt idx="15">
                  <c:v>Loreto</c:v>
                </c:pt>
                <c:pt idx="16">
                  <c:v>Cusco</c:v>
                </c:pt>
                <c:pt idx="17">
                  <c:v>Apurímac</c:v>
                </c:pt>
                <c:pt idx="18">
                  <c:v>Junín</c:v>
                </c:pt>
                <c:pt idx="19">
                  <c:v>Huánuco</c:v>
                </c:pt>
                <c:pt idx="20">
                  <c:v>Cajamarca</c:v>
                </c:pt>
                <c:pt idx="21">
                  <c:v>Pasco</c:v>
                </c:pt>
                <c:pt idx="22">
                  <c:v>Lima</c:v>
                </c:pt>
                <c:pt idx="23">
                  <c:v>Huancavelica</c:v>
                </c:pt>
                <c:pt idx="24">
                  <c:v>Amazonas</c:v>
                </c:pt>
              </c:strCache>
            </c:strRef>
          </c:cat>
          <c:val>
            <c:numRef>
              <c:f>'PAN Dpto'!$P$7:$P$31</c:f>
              <c:numCache>
                <c:formatCode>0%</c:formatCode>
                <c:ptCount val="25"/>
                <c:pt idx="0">
                  <c:v>0.73128157722032139</c:v>
                </c:pt>
                <c:pt idx="1">
                  <c:v>0.68241976415417416</c:v>
                </c:pt>
                <c:pt idx="2">
                  <c:v>0.65351070509142528</c:v>
                </c:pt>
                <c:pt idx="3">
                  <c:v>0.64440761017989734</c:v>
                </c:pt>
                <c:pt idx="4">
                  <c:v>0.62694024408353921</c:v>
                </c:pt>
                <c:pt idx="5">
                  <c:v>0.61452258940247628</c:v>
                </c:pt>
                <c:pt idx="6">
                  <c:v>0.61273992217230633</c:v>
                </c:pt>
                <c:pt idx="7">
                  <c:v>0.59851307121466102</c:v>
                </c:pt>
                <c:pt idx="8">
                  <c:v>0.594330582494489</c:v>
                </c:pt>
                <c:pt idx="9">
                  <c:v>0.5936462830317718</c:v>
                </c:pt>
                <c:pt idx="10">
                  <c:v>0.57156773458659638</c:v>
                </c:pt>
                <c:pt idx="11">
                  <c:v>0.5611014142257007</c:v>
                </c:pt>
                <c:pt idx="12">
                  <c:v>0.55727978861097793</c:v>
                </c:pt>
                <c:pt idx="13">
                  <c:v>0.55574977886295096</c:v>
                </c:pt>
                <c:pt idx="14">
                  <c:v>0.55524640321572338</c:v>
                </c:pt>
                <c:pt idx="15">
                  <c:v>0.54343463778872947</c:v>
                </c:pt>
                <c:pt idx="16">
                  <c:v>0.53067473707521162</c:v>
                </c:pt>
                <c:pt idx="17">
                  <c:v>0.52233434501105758</c:v>
                </c:pt>
                <c:pt idx="18">
                  <c:v>0.51725866516320429</c:v>
                </c:pt>
                <c:pt idx="19">
                  <c:v>0.50249363197368846</c:v>
                </c:pt>
                <c:pt idx="20">
                  <c:v>0.49890573959894596</c:v>
                </c:pt>
                <c:pt idx="21">
                  <c:v>0.49486513069537658</c:v>
                </c:pt>
                <c:pt idx="22">
                  <c:v>0.49402082276274573</c:v>
                </c:pt>
                <c:pt idx="23">
                  <c:v>0.48585043557492202</c:v>
                </c:pt>
                <c:pt idx="24">
                  <c:v>0.44067989679925867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10528"/>
        <c:axId val="117500928"/>
      </c:lineChart>
      <c:catAx>
        <c:axId val="116978816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PE"/>
          </a:p>
        </c:txPr>
        <c:crossAx val="117424512"/>
        <c:crosses val="autoZero"/>
        <c:auto val="1"/>
        <c:lblAlgn val="ctr"/>
        <c:lblOffset val="100"/>
        <c:noMultiLvlLbl val="0"/>
      </c:catAx>
      <c:valAx>
        <c:axId val="117424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PE"/>
          </a:p>
        </c:txPr>
        <c:crossAx val="11697881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1622643598965306E-2"/>
                <c:y val="0.11532439715938519"/>
              </c:manualLayout>
            </c:layout>
            <c:tx>
              <c:rich>
                <a:bodyPr/>
                <a:lstStyle/>
                <a:p>
                  <a:pPr>
                    <a:defRPr sz="1000"/>
                  </a:pPr>
                  <a:r>
                    <a:rPr lang="es-PE"/>
                    <a:t> </a:t>
                  </a:r>
                </a:p>
              </c:rich>
            </c:tx>
          </c:dispUnitsLbl>
        </c:dispUnits>
      </c:valAx>
      <c:valAx>
        <c:axId val="11750092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117510528"/>
        <c:crosses val="max"/>
        <c:crossBetween val="between"/>
      </c:valAx>
      <c:catAx>
        <c:axId val="117510528"/>
        <c:scaling>
          <c:orientation val="minMax"/>
        </c:scaling>
        <c:delete val="1"/>
        <c:axPos val="b"/>
        <c:majorTickMark val="out"/>
        <c:minorTickMark val="none"/>
        <c:tickLblPos val="nextTo"/>
        <c:crossAx val="117500928"/>
        <c:crosses val="autoZero"/>
        <c:auto val="1"/>
        <c:lblAlgn val="ctr"/>
        <c:lblOffset val="100"/>
        <c:noMultiLvlLbl val="0"/>
      </c:catAx>
      <c:spPr>
        <a:ln w="12700">
          <a:solidFill>
            <a:schemeClr val="tx1"/>
          </a:solidFill>
          <a:prstDash val="dash"/>
        </a:ln>
      </c:spPr>
    </c:plotArea>
    <c:legend>
      <c:legendPos val="b"/>
      <c:layout>
        <c:manualLayout>
          <c:xMode val="edge"/>
          <c:yMode val="edge"/>
          <c:x val="0.14931686609132933"/>
          <c:y val="0.91448287563836672"/>
          <c:w val="0.64293175853018369"/>
          <c:h val="8.5517279090113738E-2"/>
        </c:manualLayout>
      </c:layout>
      <c:overlay val="0"/>
      <c:txPr>
        <a:bodyPr/>
        <a:lstStyle/>
        <a:p>
          <a:pPr>
            <a:defRPr sz="1100"/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8036921156532902E-2"/>
          <c:y val="5.5783389903643087E-2"/>
          <c:w val="0.80297132296030205"/>
          <c:h val="0.44911139962701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'SMN Dpto'!$O$6</c:f>
              <c:strCache>
                <c:ptCount val="1"/>
                <c:pt idx="0">
                  <c:v>Monto Ejecutado</c:v>
                </c:pt>
              </c:strCache>
            </c:strRef>
          </c:tx>
          <c:invertIfNegative val="0"/>
          <c:cat>
            <c:strRef>
              <c:f>'SMN Dpto'!$N$7:$N$31</c:f>
              <c:strCache>
                <c:ptCount val="25"/>
                <c:pt idx="0">
                  <c:v>Provincia Constitucional del Callao</c:v>
                </c:pt>
                <c:pt idx="1">
                  <c:v>Tumbes</c:v>
                </c:pt>
                <c:pt idx="2">
                  <c:v>Tacna</c:v>
                </c:pt>
                <c:pt idx="3">
                  <c:v>Apurímac</c:v>
                </c:pt>
                <c:pt idx="4">
                  <c:v>San Martín</c:v>
                </c:pt>
                <c:pt idx="5">
                  <c:v>La Libertad</c:v>
                </c:pt>
                <c:pt idx="6">
                  <c:v>Arequipa</c:v>
                </c:pt>
                <c:pt idx="7">
                  <c:v>Lambayeque</c:v>
                </c:pt>
                <c:pt idx="8">
                  <c:v>Amazonas</c:v>
                </c:pt>
                <c:pt idx="9">
                  <c:v>Huancavelica</c:v>
                </c:pt>
                <c:pt idx="10">
                  <c:v>Ayacucho</c:v>
                </c:pt>
                <c:pt idx="11">
                  <c:v>Junín</c:v>
                </c:pt>
                <c:pt idx="12">
                  <c:v>Piura</c:v>
                </c:pt>
                <c:pt idx="13">
                  <c:v>Cusco</c:v>
                </c:pt>
                <c:pt idx="14">
                  <c:v>Lima</c:v>
                </c:pt>
                <c:pt idx="15">
                  <c:v>Ica</c:v>
                </c:pt>
                <c:pt idx="16">
                  <c:v>Ancash</c:v>
                </c:pt>
                <c:pt idx="17">
                  <c:v>Madre de Dios</c:v>
                </c:pt>
                <c:pt idx="18">
                  <c:v>Loreto</c:v>
                </c:pt>
                <c:pt idx="19">
                  <c:v>Cajamarca</c:v>
                </c:pt>
                <c:pt idx="20">
                  <c:v>Ucayali</c:v>
                </c:pt>
                <c:pt idx="21">
                  <c:v>Huánuco</c:v>
                </c:pt>
                <c:pt idx="22">
                  <c:v>Pasco</c:v>
                </c:pt>
                <c:pt idx="23">
                  <c:v>Puno</c:v>
                </c:pt>
                <c:pt idx="24">
                  <c:v>Moquegua</c:v>
                </c:pt>
              </c:strCache>
            </c:strRef>
          </c:cat>
          <c:val>
            <c:numRef>
              <c:f>'SMN Dpto'!$O$7:$O$31</c:f>
              <c:numCache>
                <c:formatCode>#,##0</c:formatCode>
                <c:ptCount val="25"/>
                <c:pt idx="0">
                  <c:v>32104392.699999999</c:v>
                </c:pt>
                <c:pt idx="1">
                  <c:v>35619863.5</c:v>
                </c:pt>
                <c:pt idx="2">
                  <c:v>13127491.300000001</c:v>
                </c:pt>
                <c:pt idx="3">
                  <c:v>28051158.399999999</c:v>
                </c:pt>
                <c:pt idx="4">
                  <c:v>16238502.100000001</c:v>
                </c:pt>
                <c:pt idx="5">
                  <c:v>37925428.600000001</c:v>
                </c:pt>
                <c:pt idx="6">
                  <c:v>26692036.399999999</c:v>
                </c:pt>
                <c:pt idx="7">
                  <c:v>19759672.600000001</c:v>
                </c:pt>
                <c:pt idx="8">
                  <c:v>19256534.5</c:v>
                </c:pt>
                <c:pt idx="9">
                  <c:v>16661534.600000001</c:v>
                </c:pt>
                <c:pt idx="10">
                  <c:v>33179867.5</c:v>
                </c:pt>
                <c:pt idx="11">
                  <c:v>22842137.5</c:v>
                </c:pt>
                <c:pt idx="12">
                  <c:v>28366592.100000001</c:v>
                </c:pt>
                <c:pt idx="13">
                  <c:v>47845432.900000006</c:v>
                </c:pt>
                <c:pt idx="14">
                  <c:v>207787662.40000001</c:v>
                </c:pt>
                <c:pt idx="15">
                  <c:v>17086940.800000001</c:v>
                </c:pt>
                <c:pt idx="16">
                  <c:v>21207108.199999999</c:v>
                </c:pt>
                <c:pt idx="17">
                  <c:v>4936334.0999999996</c:v>
                </c:pt>
                <c:pt idx="18">
                  <c:v>21294341</c:v>
                </c:pt>
                <c:pt idx="19">
                  <c:v>42221743.299999997</c:v>
                </c:pt>
                <c:pt idx="20">
                  <c:v>12252562.1</c:v>
                </c:pt>
                <c:pt idx="21">
                  <c:v>23415225.199999999</c:v>
                </c:pt>
                <c:pt idx="22">
                  <c:v>5384464.0000000009</c:v>
                </c:pt>
                <c:pt idx="23">
                  <c:v>38289162.200000003</c:v>
                </c:pt>
                <c:pt idx="24">
                  <c:v>4949445.5999999996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272768"/>
        <c:axId val="118297344"/>
      </c:barChart>
      <c:lineChart>
        <c:grouping val="standard"/>
        <c:varyColors val="0"/>
        <c:ser>
          <c:idx val="1"/>
          <c:order val="1"/>
          <c:tx>
            <c:strRef>
              <c:f>'SMN Dpto'!$P$6</c:f>
              <c:strCache>
                <c:ptCount val="1"/>
                <c:pt idx="0">
                  <c:v>Ejecución Financiera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C0504D"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triangle"/>
            <c:size val="7"/>
            <c:spPr>
              <a:solidFill>
                <a:srgbClr val="C0504D"/>
              </a:solidFill>
              <a:ln w="9525" cap="flat" cmpd="sng" algn="ctr">
                <a:noFill/>
                <a:prstDash val="solid"/>
                <a:round/>
              </a:ln>
              <a:effectLst/>
              <a:extLst>
                <a:ext uri="{91240B29-F687-4F45-9708-019B960494DF}">
                  <a14:hiddenLine xmlns:a14="http://schemas.microsoft.com/office/drawing/2010/main" w="9525" cap="flat" cmpd="sng" algn="ctr">
                    <a:solidFill>
                      <a:srgbClr val="C0504D">
                        <a:shade val="95000"/>
                        <a:satMod val="105000"/>
                      </a:srgbClr>
                    </a:solidFill>
                    <a:prstDash val="solid"/>
                    <a:round/>
                  </a14:hiddenLine>
                </a:ext>
              </a:extLst>
            </c:spPr>
          </c:marker>
          <c:cat>
            <c:strRef>
              <c:f>'SMN Dpto'!$N$7:$N$31</c:f>
              <c:strCache>
                <c:ptCount val="25"/>
                <c:pt idx="0">
                  <c:v>Provincia Constitucional del Callao</c:v>
                </c:pt>
                <c:pt idx="1">
                  <c:v>Tumbes</c:v>
                </c:pt>
                <c:pt idx="2">
                  <c:v>Tacna</c:v>
                </c:pt>
                <c:pt idx="3">
                  <c:v>Apurímac</c:v>
                </c:pt>
                <c:pt idx="4">
                  <c:v>San Martín</c:v>
                </c:pt>
                <c:pt idx="5">
                  <c:v>La Libertad</c:v>
                </c:pt>
                <c:pt idx="6">
                  <c:v>Arequipa</c:v>
                </c:pt>
                <c:pt idx="7">
                  <c:v>Lambayeque</c:v>
                </c:pt>
                <c:pt idx="8">
                  <c:v>Amazonas</c:v>
                </c:pt>
                <c:pt idx="9">
                  <c:v>Huancavelica</c:v>
                </c:pt>
                <c:pt idx="10">
                  <c:v>Ayacucho</c:v>
                </c:pt>
                <c:pt idx="11">
                  <c:v>Junín</c:v>
                </c:pt>
                <c:pt idx="12">
                  <c:v>Piura</c:v>
                </c:pt>
                <c:pt idx="13">
                  <c:v>Cusco</c:v>
                </c:pt>
                <c:pt idx="14">
                  <c:v>Lima</c:v>
                </c:pt>
                <c:pt idx="15">
                  <c:v>Ica</c:v>
                </c:pt>
                <c:pt idx="16">
                  <c:v>Ancash</c:v>
                </c:pt>
                <c:pt idx="17">
                  <c:v>Madre de Dios</c:v>
                </c:pt>
                <c:pt idx="18">
                  <c:v>Loreto</c:v>
                </c:pt>
                <c:pt idx="19">
                  <c:v>Cajamarca</c:v>
                </c:pt>
                <c:pt idx="20">
                  <c:v>Ucayali</c:v>
                </c:pt>
                <c:pt idx="21">
                  <c:v>Huánuco</c:v>
                </c:pt>
                <c:pt idx="22">
                  <c:v>Pasco</c:v>
                </c:pt>
                <c:pt idx="23">
                  <c:v>Puno</c:v>
                </c:pt>
                <c:pt idx="24">
                  <c:v>Moquegua</c:v>
                </c:pt>
              </c:strCache>
            </c:strRef>
          </c:cat>
          <c:val>
            <c:numRef>
              <c:f>'SMN Dpto'!$P$7:$P$31</c:f>
              <c:numCache>
                <c:formatCode>0%</c:formatCode>
                <c:ptCount val="25"/>
                <c:pt idx="0">
                  <c:v>0.69843518841562036</c:v>
                </c:pt>
                <c:pt idx="1">
                  <c:v>0.63940281451047132</c:v>
                </c:pt>
                <c:pt idx="2">
                  <c:v>0.62242035218939917</c:v>
                </c:pt>
                <c:pt idx="3">
                  <c:v>0.57202282368578339</c:v>
                </c:pt>
                <c:pt idx="4">
                  <c:v>0.57092838389334188</c:v>
                </c:pt>
                <c:pt idx="5">
                  <c:v>0.55262988819472914</c:v>
                </c:pt>
                <c:pt idx="6">
                  <c:v>0.54881007151052097</c:v>
                </c:pt>
                <c:pt idx="7">
                  <c:v>0.5344280002936157</c:v>
                </c:pt>
                <c:pt idx="8">
                  <c:v>0.51717628351689238</c:v>
                </c:pt>
                <c:pt idx="9">
                  <c:v>0.4973666800210953</c:v>
                </c:pt>
                <c:pt idx="10">
                  <c:v>0.48802235680821926</c:v>
                </c:pt>
                <c:pt idx="11">
                  <c:v>0.48260615856007855</c:v>
                </c:pt>
                <c:pt idx="12">
                  <c:v>0.48105831468096893</c:v>
                </c:pt>
                <c:pt idx="13">
                  <c:v>0.47911031726419184</c:v>
                </c:pt>
                <c:pt idx="14">
                  <c:v>0.46312885053322311</c:v>
                </c:pt>
                <c:pt idx="15">
                  <c:v>0.45847546224760655</c:v>
                </c:pt>
                <c:pt idx="16">
                  <c:v>0.45723375271259487</c:v>
                </c:pt>
                <c:pt idx="17">
                  <c:v>0.43703478334776441</c:v>
                </c:pt>
                <c:pt idx="18">
                  <c:v>0.43152320347450257</c:v>
                </c:pt>
                <c:pt idx="19">
                  <c:v>0.43009614492993758</c:v>
                </c:pt>
                <c:pt idx="20">
                  <c:v>0.42679453172125353</c:v>
                </c:pt>
                <c:pt idx="21">
                  <c:v>0.38810960945344036</c:v>
                </c:pt>
                <c:pt idx="22">
                  <c:v>0.28123082830697443</c:v>
                </c:pt>
                <c:pt idx="23">
                  <c:v>0.24946431561938531</c:v>
                </c:pt>
                <c:pt idx="24">
                  <c:v>0.18111744857362447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442624"/>
        <c:axId val="118299264"/>
      </c:lineChart>
      <c:catAx>
        <c:axId val="118272768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PE"/>
          </a:p>
        </c:txPr>
        <c:crossAx val="118297344"/>
        <c:crosses val="autoZero"/>
        <c:auto val="1"/>
        <c:lblAlgn val="ctr"/>
        <c:lblOffset val="100"/>
        <c:noMultiLvlLbl val="0"/>
      </c:catAx>
      <c:valAx>
        <c:axId val="1182973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PE"/>
          </a:p>
        </c:txPr>
        <c:crossAx val="11827276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1622643598965306E-2"/>
                <c:y val="0.11532439715938519"/>
              </c:manualLayout>
            </c:layout>
            <c:tx>
              <c:rich>
                <a:bodyPr/>
                <a:lstStyle/>
                <a:p>
                  <a:pPr>
                    <a:defRPr sz="1000"/>
                  </a:pPr>
                  <a:r>
                    <a:rPr lang="es-PE"/>
                    <a:t> </a:t>
                  </a:r>
                </a:p>
              </c:rich>
            </c:tx>
          </c:dispUnitsLbl>
        </c:dispUnits>
      </c:valAx>
      <c:valAx>
        <c:axId val="11829926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118442624"/>
        <c:crosses val="max"/>
        <c:crossBetween val="between"/>
      </c:valAx>
      <c:catAx>
        <c:axId val="118442624"/>
        <c:scaling>
          <c:orientation val="minMax"/>
        </c:scaling>
        <c:delete val="1"/>
        <c:axPos val="b"/>
        <c:majorTickMark val="out"/>
        <c:minorTickMark val="none"/>
        <c:tickLblPos val="nextTo"/>
        <c:crossAx val="118299264"/>
        <c:crosses val="autoZero"/>
        <c:auto val="1"/>
        <c:lblAlgn val="ctr"/>
        <c:lblOffset val="100"/>
        <c:noMultiLvlLbl val="0"/>
      </c:catAx>
      <c:spPr>
        <a:ln w="12700">
          <a:solidFill>
            <a:schemeClr val="tx1"/>
          </a:solidFill>
          <a:prstDash val="dash"/>
        </a:ln>
      </c:spPr>
    </c:plotArea>
    <c:legend>
      <c:legendPos val="b"/>
      <c:layout>
        <c:manualLayout>
          <c:xMode val="edge"/>
          <c:yMode val="edge"/>
          <c:x val="0.14931686609132933"/>
          <c:y val="0.91448287563836672"/>
          <c:w val="0.64293175853018369"/>
          <c:h val="8.5517279090113738E-2"/>
        </c:manualLayout>
      </c:layout>
      <c:overlay val="0"/>
      <c:txPr>
        <a:bodyPr/>
        <a:lstStyle/>
        <a:p>
          <a:pPr>
            <a:defRPr sz="1100"/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8036921156532902E-2"/>
          <c:y val="5.5783389903643087E-2"/>
          <c:w val="0.80297132296030205"/>
          <c:h val="0.44911139962701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'TBC Dpto'!$O$6</c:f>
              <c:strCache>
                <c:ptCount val="1"/>
                <c:pt idx="0">
                  <c:v>Monto Ejecutado</c:v>
                </c:pt>
              </c:strCache>
            </c:strRef>
          </c:tx>
          <c:invertIfNegative val="0"/>
          <c:cat>
            <c:strRef>
              <c:f>'TBC Dpto'!$N$7:$N$31</c:f>
              <c:strCache>
                <c:ptCount val="25"/>
                <c:pt idx="0">
                  <c:v>Provincia Constitucional del Callao</c:v>
                </c:pt>
                <c:pt idx="1">
                  <c:v>Ica</c:v>
                </c:pt>
                <c:pt idx="2">
                  <c:v>Puno</c:v>
                </c:pt>
                <c:pt idx="3">
                  <c:v>Ucayali</c:v>
                </c:pt>
                <c:pt idx="4">
                  <c:v>Arequipa</c:v>
                </c:pt>
                <c:pt idx="5">
                  <c:v>La Libertad</c:v>
                </c:pt>
                <c:pt idx="6">
                  <c:v>Lambayeque</c:v>
                </c:pt>
                <c:pt idx="7">
                  <c:v>Tumbes</c:v>
                </c:pt>
                <c:pt idx="8">
                  <c:v>Apurímac</c:v>
                </c:pt>
                <c:pt idx="9">
                  <c:v>Cajamarca</c:v>
                </c:pt>
                <c:pt idx="10">
                  <c:v>Cusco</c:v>
                </c:pt>
                <c:pt idx="11">
                  <c:v>San Martín</c:v>
                </c:pt>
                <c:pt idx="12">
                  <c:v>Loreto</c:v>
                </c:pt>
                <c:pt idx="13">
                  <c:v>Huancavelica</c:v>
                </c:pt>
                <c:pt idx="14">
                  <c:v>Ancash</c:v>
                </c:pt>
                <c:pt idx="15">
                  <c:v>Lima</c:v>
                </c:pt>
                <c:pt idx="16">
                  <c:v>Piura</c:v>
                </c:pt>
                <c:pt idx="17">
                  <c:v>Ayacucho</c:v>
                </c:pt>
                <c:pt idx="18">
                  <c:v>Junín</c:v>
                </c:pt>
                <c:pt idx="19">
                  <c:v>Pasco</c:v>
                </c:pt>
                <c:pt idx="20">
                  <c:v>Madre de Dios</c:v>
                </c:pt>
                <c:pt idx="21">
                  <c:v>Huánuco</c:v>
                </c:pt>
                <c:pt idx="22">
                  <c:v>Tacna</c:v>
                </c:pt>
                <c:pt idx="23">
                  <c:v>Amazonas</c:v>
                </c:pt>
                <c:pt idx="24">
                  <c:v>Moquegua</c:v>
                </c:pt>
              </c:strCache>
            </c:strRef>
          </c:cat>
          <c:val>
            <c:numRef>
              <c:f>'TBC Dpto'!$O$7:$O$31</c:f>
              <c:numCache>
                <c:formatCode>#,##0</c:formatCode>
                <c:ptCount val="25"/>
                <c:pt idx="0">
                  <c:v>11454908.100000001</c:v>
                </c:pt>
                <c:pt idx="1">
                  <c:v>13411774.9</c:v>
                </c:pt>
                <c:pt idx="2">
                  <c:v>5968991.5</c:v>
                </c:pt>
                <c:pt idx="3">
                  <c:v>4169783.5</c:v>
                </c:pt>
                <c:pt idx="4">
                  <c:v>9627157.4000000004</c:v>
                </c:pt>
                <c:pt idx="5">
                  <c:v>9347520.6999999993</c:v>
                </c:pt>
                <c:pt idx="6">
                  <c:v>11066244.200000001</c:v>
                </c:pt>
                <c:pt idx="7">
                  <c:v>4432053.8</c:v>
                </c:pt>
                <c:pt idx="8">
                  <c:v>3674103.0999999996</c:v>
                </c:pt>
                <c:pt idx="9">
                  <c:v>6502863.7999999998</c:v>
                </c:pt>
                <c:pt idx="10">
                  <c:v>7864161.5999999996</c:v>
                </c:pt>
                <c:pt idx="11">
                  <c:v>5341143.9000000004</c:v>
                </c:pt>
                <c:pt idx="12">
                  <c:v>11625580.6</c:v>
                </c:pt>
                <c:pt idx="13">
                  <c:v>1336271.6000000001</c:v>
                </c:pt>
                <c:pt idx="14">
                  <c:v>7107754.0000000009</c:v>
                </c:pt>
                <c:pt idx="15">
                  <c:v>102508056.89999999</c:v>
                </c:pt>
                <c:pt idx="16">
                  <c:v>5943382.5999999996</c:v>
                </c:pt>
                <c:pt idx="17">
                  <c:v>1813849.0999999999</c:v>
                </c:pt>
                <c:pt idx="18">
                  <c:v>5276308.6000000006</c:v>
                </c:pt>
                <c:pt idx="19">
                  <c:v>1243741</c:v>
                </c:pt>
                <c:pt idx="20">
                  <c:v>1756190.9</c:v>
                </c:pt>
                <c:pt idx="21">
                  <c:v>1820803.2</c:v>
                </c:pt>
                <c:pt idx="22">
                  <c:v>1455372.9000000001</c:v>
                </c:pt>
                <c:pt idx="23">
                  <c:v>876715.29999999993</c:v>
                </c:pt>
                <c:pt idx="24">
                  <c:v>868259.4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808384"/>
        <c:axId val="119810304"/>
      </c:barChart>
      <c:lineChart>
        <c:grouping val="standard"/>
        <c:varyColors val="0"/>
        <c:ser>
          <c:idx val="1"/>
          <c:order val="1"/>
          <c:tx>
            <c:strRef>
              <c:f>'TBC Dpto'!$P$6</c:f>
              <c:strCache>
                <c:ptCount val="1"/>
                <c:pt idx="0">
                  <c:v>Ejecución Financiera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C0504D"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triangle"/>
            <c:size val="7"/>
            <c:spPr>
              <a:solidFill>
                <a:srgbClr val="C0504D"/>
              </a:solidFill>
              <a:ln w="9525" cap="flat" cmpd="sng" algn="ctr">
                <a:noFill/>
                <a:prstDash val="solid"/>
                <a:round/>
              </a:ln>
              <a:effectLst/>
              <a:extLst>
                <a:ext uri="{91240B29-F687-4F45-9708-019B960494DF}">
                  <a14:hiddenLine xmlns:a14="http://schemas.microsoft.com/office/drawing/2010/main" w="9525" cap="flat" cmpd="sng" algn="ctr">
                    <a:solidFill>
                      <a:srgbClr val="C0504D">
                        <a:shade val="95000"/>
                        <a:satMod val="105000"/>
                      </a:srgbClr>
                    </a:solidFill>
                    <a:prstDash val="solid"/>
                    <a:round/>
                  </a14:hiddenLine>
                </a:ext>
              </a:extLst>
            </c:spPr>
          </c:marker>
          <c:cat>
            <c:strRef>
              <c:f>'TBC Dpto'!$N$7:$N$31</c:f>
              <c:strCache>
                <c:ptCount val="25"/>
                <c:pt idx="0">
                  <c:v>Provincia Constitucional del Callao</c:v>
                </c:pt>
                <c:pt idx="1">
                  <c:v>Ica</c:v>
                </c:pt>
                <c:pt idx="2">
                  <c:v>Puno</c:v>
                </c:pt>
                <c:pt idx="3">
                  <c:v>Ucayali</c:v>
                </c:pt>
                <c:pt idx="4">
                  <c:v>Arequipa</c:v>
                </c:pt>
                <c:pt idx="5">
                  <c:v>La Libertad</c:v>
                </c:pt>
                <c:pt idx="6">
                  <c:v>Lambayeque</c:v>
                </c:pt>
                <c:pt idx="7">
                  <c:v>Tumbes</c:v>
                </c:pt>
                <c:pt idx="8">
                  <c:v>Apurímac</c:v>
                </c:pt>
                <c:pt idx="9">
                  <c:v>Cajamarca</c:v>
                </c:pt>
                <c:pt idx="10">
                  <c:v>Cusco</c:v>
                </c:pt>
                <c:pt idx="11">
                  <c:v>San Martín</c:v>
                </c:pt>
                <c:pt idx="12">
                  <c:v>Loreto</c:v>
                </c:pt>
                <c:pt idx="13">
                  <c:v>Huancavelica</c:v>
                </c:pt>
                <c:pt idx="14">
                  <c:v>Ancash</c:v>
                </c:pt>
                <c:pt idx="15">
                  <c:v>Lima</c:v>
                </c:pt>
                <c:pt idx="16">
                  <c:v>Piura</c:v>
                </c:pt>
                <c:pt idx="17">
                  <c:v>Ayacucho</c:v>
                </c:pt>
                <c:pt idx="18">
                  <c:v>Junín</c:v>
                </c:pt>
                <c:pt idx="19">
                  <c:v>Pasco</c:v>
                </c:pt>
                <c:pt idx="20">
                  <c:v>Madre de Dios</c:v>
                </c:pt>
                <c:pt idx="21">
                  <c:v>Huánuco</c:v>
                </c:pt>
                <c:pt idx="22">
                  <c:v>Tacna</c:v>
                </c:pt>
                <c:pt idx="23">
                  <c:v>Amazonas</c:v>
                </c:pt>
                <c:pt idx="24">
                  <c:v>Moquegua</c:v>
                </c:pt>
              </c:strCache>
            </c:strRef>
          </c:cat>
          <c:val>
            <c:numRef>
              <c:f>'TBC Dpto'!$P$7:$P$31</c:f>
              <c:numCache>
                <c:formatCode>0%</c:formatCode>
                <c:ptCount val="25"/>
                <c:pt idx="0">
                  <c:v>0.69678022906887038</c:v>
                </c:pt>
                <c:pt idx="1">
                  <c:v>0.66981637973253039</c:v>
                </c:pt>
                <c:pt idx="2">
                  <c:v>0.65742613940626038</c:v>
                </c:pt>
                <c:pt idx="3">
                  <c:v>0.65253418627265958</c:v>
                </c:pt>
                <c:pt idx="4">
                  <c:v>0.62999914339316954</c:v>
                </c:pt>
                <c:pt idx="5">
                  <c:v>0.62681418298145752</c:v>
                </c:pt>
                <c:pt idx="6">
                  <c:v>0.60911949443206836</c:v>
                </c:pt>
                <c:pt idx="7">
                  <c:v>0.59475383032517959</c:v>
                </c:pt>
                <c:pt idx="8">
                  <c:v>0.58082213587947817</c:v>
                </c:pt>
                <c:pt idx="9">
                  <c:v>0.56172372547676463</c:v>
                </c:pt>
                <c:pt idx="10">
                  <c:v>0.5614228607347963</c:v>
                </c:pt>
                <c:pt idx="11">
                  <c:v>0.5557390292361214</c:v>
                </c:pt>
                <c:pt idx="12">
                  <c:v>0.55409113550409594</c:v>
                </c:pt>
                <c:pt idx="13">
                  <c:v>0.55077251165104613</c:v>
                </c:pt>
                <c:pt idx="14">
                  <c:v>0.54072875230662121</c:v>
                </c:pt>
                <c:pt idx="15">
                  <c:v>0.49522873696731667</c:v>
                </c:pt>
                <c:pt idx="16">
                  <c:v>0.49396907817989055</c:v>
                </c:pt>
                <c:pt idx="17">
                  <c:v>0.47603714658387369</c:v>
                </c:pt>
                <c:pt idx="18">
                  <c:v>0.4746445344361187</c:v>
                </c:pt>
                <c:pt idx="19">
                  <c:v>0.41099658015325696</c:v>
                </c:pt>
                <c:pt idx="20">
                  <c:v>0.38371706695484559</c:v>
                </c:pt>
                <c:pt idx="21">
                  <c:v>0.38197143316864757</c:v>
                </c:pt>
                <c:pt idx="22">
                  <c:v>0.33571028359673882</c:v>
                </c:pt>
                <c:pt idx="23">
                  <c:v>0.31895042512035465</c:v>
                </c:pt>
                <c:pt idx="24">
                  <c:v>0.29026087927451111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16256"/>
        <c:axId val="119998336"/>
      </c:lineChart>
      <c:catAx>
        <c:axId val="119808384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PE"/>
          </a:p>
        </c:txPr>
        <c:crossAx val="119810304"/>
        <c:crosses val="autoZero"/>
        <c:auto val="1"/>
        <c:lblAlgn val="ctr"/>
        <c:lblOffset val="100"/>
        <c:noMultiLvlLbl val="0"/>
      </c:catAx>
      <c:valAx>
        <c:axId val="1198103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PE"/>
          </a:p>
        </c:txPr>
        <c:crossAx val="11980838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1622643598965306E-2"/>
                <c:y val="0.11532439715938519"/>
              </c:manualLayout>
            </c:layout>
            <c:tx>
              <c:rich>
                <a:bodyPr/>
                <a:lstStyle/>
                <a:p>
                  <a:pPr>
                    <a:defRPr sz="1000"/>
                  </a:pPr>
                  <a:r>
                    <a:rPr lang="es-PE"/>
                    <a:t> </a:t>
                  </a:r>
                </a:p>
              </c:rich>
            </c:tx>
          </c:dispUnitsLbl>
        </c:dispUnits>
      </c:valAx>
      <c:valAx>
        <c:axId val="11999833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120016256"/>
        <c:crosses val="max"/>
        <c:crossBetween val="between"/>
      </c:valAx>
      <c:catAx>
        <c:axId val="120016256"/>
        <c:scaling>
          <c:orientation val="minMax"/>
        </c:scaling>
        <c:delete val="1"/>
        <c:axPos val="b"/>
        <c:majorTickMark val="out"/>
        <c:minorTickMark val="none"/>
        <c:tickLblPos val="nextTo"/>
        <c:crossAx val="119998336"/>
        <c:crosses val="autoZero"/>
        <c:auto val="1"/>
        <c:lblAlgn val="ctr"/>
        <c:lblOffset val="100"/>
        <c:noMultiLvlLbl val="0"/>
      </c:catAx>
      <c:spPr>
        <a:ln w="12700">
          <a:solidFill>
            <a:schemeClr val="tx1"/>
          </a:solidFill>
          <a:prstDash val="dash"/>
        </a:ln>
      </c:spPr>
    </c:plotArea>
    <c:legend>
      <c:legendPos val="b"/>
      <c:layout>
        <c:manualLayout>
          <c:xMode val="edge"/>
          <c:yMode val="edge"/>
          <c:x val="0.14931686609132933"/>
          <c:y val="0.91448287563836672"/>
          <c:w val="0.64293175853018369"/>
          <c:h val="8.5517279090113738E-2"/>
        </c:manualLayout>
      </c:layout>
      <c:overlay val="0"/>
      <c:txPr>
        <a:bodyPr/>
        <a:lstStyle/>
        <a:p>
          <a:pPr>
            <a:defRPr sz="1100"/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8036921156532902E-2"/>
          <c:y val="5.5783389903643087E-2"/>
          <c:w val="0.80297132296030205"/>
          <c:h val="0.44911139962701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'EMZ Dpto'!$O$6</c:f>
              <c:strCache>
                <c:ptCount val="1"/>
                <c:pt idx="0">
                  <c:v>Monto Ejecutado</c:v>
                </c:pt>
              </c:strCache>
            </c:strRef>
          </c:tx>
          <c:invertIfNegative val="0"/>
          <c:cat>
            <c:strRef>
              <c:f>'EMZ Dpto'!$N$7:$N$31</c:f>
              <c:strCache>
                <c:ptCount val="25"/>
                <c:pt idx="0">
                  <c:v>Ica</c:v>
                </c:pt>
                <c:pt idx="1">
                  <c:v>Provincia Constitucional del Callao</c:v>
                </c:pt>
                <c:pt idx="2">
                  <c:v>Apurímac</c:v>
                </c:pt>
                <c:pt idx="3">
                  <c:v>Puno</c:v>
                </c:pt>
                <c:pt idx="4">
                  <c:v>San Martín</c:v>
                </c:pt>
                <c:pt idx="5">
                  <c:v>La Libertad</c:v>
                </c:pt>
                <c:pt idx="6">
                  <c:v>Arequipa</c:v>
                </c:pt>
                <c:pt idx="7">
                  <c:v>Ancash</c:v>
                </c:pt>
                <c:pt idx="8">
                  <c:v>Ayacucho</c:v>
                </c:pt>
                <c:pt idx="9">
                  <c:v>Ucayali</c:v>
                </c:pt>
                <c:pt idx="10">
                  <c:v>Lambayeque</c:v>
                </c:pt>
                <c:pt idx="11">
                  <c:v>Lima</c:v>
                </c:pt>
                <c:pt idx="12">
                  <c:v>Madre de Dios</c:v>
                </c:pt>
                <c:pt idx="13">
                  <c:v>Tumbes</c:v>
                </c:pt>
                <c:pt idx="14">
                  <c:v>Huancavelica</c:v>
                </c:pt>
                <c:pt idx="15">
                  <c:v>Loreto</c:v>
                </c:pt>
                <c:pt idx="16">
                  <c:v>Junín</c:v>
                </c:pt>
                <c:pt idx="17">
                  <c:v>Amazonas</c:v>
                </c:pt>
                <c:pt idx="18">
                  <c:v>Cusco</c:v>
                </c:pt>
                <c:pt idx="19">
                  <c:v>Piura</c:v>
                </c:pt>
                <c:pt idx="20">
                  <c:v>Cajamarca</c:v>
                </c:pt>
                <c:pt idx="21">
                  <c:v>Moquegua</c:v>
                </c:pt>
                <c:pt idx="22">
                  <c:v>Tacna</c:v>
                </c:pt>
                <c:pt idx="23">
                  <c:v>Pasco</c:v>
                </c:pt>
                <c:pt idx="24">
                  <c:v>Huánuco</c:v>
                </c:pt>
              </c:strCache>
            </c:strRef>
          </c:cat>
          <c:val>
            <c:numRef>
              <c:f>'EMZ Dpto'!$O$7:$O$31</c:f>
              <c:numCache>
                <c:formatCode>#,##0</c:formatCode>
                <c:ptCount val="25"/>
                <c:pt idx="0">
                  <c:v>2643889.6</c:v>
                </c:pt>
                <c:pt idx="1">
                  <c:v>2813703.1</c:v>
                </c:pt>
                <c:pt idx="2">
                  <c:v>1511356.5999999999</c:v>
                </c:pt>
                <c:pt idx="3">
                  <c:v>2231785.4999999995</c:v>
                </c:pt>
                <c:pt idx="4">
                  <c:v>4790777</c:v>
                </c:pt>
                <c:pt idx="5">
                  <c:v>4383427.8</c:v>
                </c:pt>
                <c:pt idx="6">
                  <c:v>5920033.3999999994</c:v>
                </c:pt>
                <c:pt idx="7">
                  <c:v>3710217.4000000004</c:v>
                </c:pt>
                <c:pt idx="8">
                  <c:v>1643571.2000000002</c:v>
                </c:pt>
                <c:pt idx="9">
                  <c:v>2785906.8000000003</c:v>
                </c:pt>
                <c:pt idx="10">
                  <c:v>3352711.2</c:v>
                </c:pt>
                <c:pt idx="11">
                  <c:v>23832989.300000001</c:v>
                </c:pt>
                <c:pt idx="12">
                  <c:v>2824195.6999999997</c:v>
                </c:pt>
                <c:pt idx="13">
                  <c:v>4607303.5999999996</c:v>
                </c:pt>
                <c:pt idx="14">
                  <c:v>726776.7</c:v>
                </c:pt>
                <c:pt idx="15">
                  <c:v>10219476</c:v>
                </c:pt>
                <c:pt idx="16">
                  <c:v>4011818.4</c:v>
                </c:pt>
                <c:pt idx="17">
                  <c:v>2213416.4</c:v>
                </c:pt>
                <c:pt idx="18">
                  <c:v>8734600.1999999993</c:v>
                </c:pt>
                <c:pt idx="19">
                  <c:v>7264905.4999999991</c:v>
                </c:pt>
                <c:pt idx="20">
                  <c:v>5509228.4000000004</c:v>
                </c:pt>
                <c:pt idx="21">
                  <c:v>907471</c:v>
                </c:pt>
                <c:pt idx="22">
                  <c:v>386374</c:v>
                </c:pt>
                <c:pt idx="23">
                  <c:v>688603.2</c:v>
                </c:pt>
                <c:pt idx="24">
                  <c:v>647423.30000000005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515264"/>
        <c:axId val="123517568"/>
      </c:barChart>
      <c:lineChart>
        <c:grouping val="standard"/>
        <c:varyColors val="0"/>
        <c:ser>
          <c:idx val="1"/>
          <c:order val="1"/>
          <c:tx>
            <c:strRef>
              <c:f>'EMZ Dpto'!$P$6</c:f>
              <c:strCache>
                <c:ptCount val="1"/>
                <c:pt idx="0">
                  <c:v>Ejecución Financiera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C0504D"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triangle"/>
            <c:size val="7"/>
            <c:spPr>
              <a:solidFill>
                <a:srgbClr val="C0504D"/>
              </a:solidFill>
              <a:ln w="9525" cap="flat" cmpd="sng" algn="ctr">
                <a:noFill/>
                <a:prstDash val="solid"/>
                <a:round/>
              </a:ln>
              <a:effectLst/>
              <a:extLst>
                <a:ext uri="{91240B29-F687-4F45-9708-019B960494DF}">
                  <a14:hiddenLine xmlns:a14="http://schemas.microsoft.com/office/drawing/2010/main" w="9525" cap="flat" cmpd="sng" algn="ctr">
                    <a:solidFill>
                      <a:srgbClr val="C0504D">
                        <a:shade val="95000"/>
                        <a:satMod val="105000"/>
                      </a:srgbClr>
                    </a:solidFill>
                    <a:prstDash val="solid"/>
                    <a:round/>
                  </a14:hiddenLine>
                </a:ext>
              </a:extLst>
            </c:spPr>
          </c:marker>
          <c:cat>
            <c:strRef>
              <c:f>'EMZ Dpto'!$N$7:$N$31</c:f>
              <c:strCache>
                <c:ptCount val="25"/>
                <c:pt idx="0">
                  <c:v>Ica</c:v>
                </c:pt>
                <c:pt idx="1">
                  <c:v>Provincia Constitucional del Callao</c:v>
                </c:pt>
                <c:pt idx="2">
                  <c:v>Apurímac</c:v>
                </c:pt>
                <c:pt idx="3">
                  <c:v>Puno</c:v>
                </c:pt>
                <c:pt idx="4">
                  <c:v>San Martín</c:v>
                </c:pt>
                <c:pt idx="5">
                  <c:v>La Libertad</c:v>
                </c:pt>
                <c:pt idx="6">
                  <c:v>Arequipa</c:v>
                </c:pt>
                <c:pt idx="7">
                  <c:v>Ancash</c:v>
                </c:pt>
                <c:pt idx="8">
                  <c:v>Ayacucho</c:v>
                </c:pt>
                <c:pt idx="9">
                  <c:v>Ucayali</c:v>
                </c:pt>
                <c:pt idx="10">
                  <c:v>Lambayeque</c:v>
                </c:pt>
                <c:pt idx="11">
                  <c:v>Lima</c:v>
                </c:pt>
                <c:pt idx="12">
                  <c:v>Madre de Dios</c:v>
                </c:pt>
                <c:pt idx="13">
                  <c:v>Tumbes</c:v>
                </c:pt>
                <c:pt idx="14">
                  <c:v>Huancavelica</c:v>
                </c:pt>
                <c:pt idx="15">
                  <c:v>Loreto</c:v>
                </c:pt>
                <c:pt idx="16">
                  <c:v>Junín</c:v>
                </c:pt>
                <c:pt idx="17">
                  <c:v>Amazonas</c:v>
                </c:pt>
                <c:pt idx="18">
                  <c:v>Cusco</c:v>
                </c:pt>
                <c:pt idx="19">
                  <c:v>Piura</c:v>
                </c:pt>
                <c:pt idx="20">
                  <c:v>Cajamarca</c:v>
                </c:pt>
                <c:pt idx="21">
                  <c:v>Moquegua</c:v>
                </c:pt>
                <c:pt idx="22">
                  <c:v>Tacna</c:v>
                </c:pt>
                <c:pt idx="23">
                  <c:v>Pasco</c:v>
                </c:pt>
                <c:pt idx="24">
                  <c:v>Huánuco</c:v>
                </c:pt>
              </c:strCache>
            </c:strRef>
          </c:cat>
          <c:val>
            <c:numRef>
              <c:f>'EMZ Dpto'!$P$7:$P$31</c:f>
              <c:numCache>
                <c:formatCode>0%</c:formatCode>
                <c:ptCount val="25"/>
                <c:pt idx="0">
                  <c:v>0.67041332808948817</c:v>
                </c:pt>
                <c:pt idx="1">
                  <c:v>0.60117442222195638</c:v>
                </c:pt>
                <c:pt idx="2">
                  <c:v>0.59987560777153737</c:v>
                </c:pt>
                <c:pt idx="3">
                  <c:v>0.58390840233899755</c:v>
                </c:pt>
                <c:pt idx="4">
                  <c:v>0.55643999808587807</c:v>
                </c:pt>
                <c:pt idx="5">
                  <c:v>0.54381708190651623</c:v>
                </c:pt>
                <c:pt idx="6">
                  <c:v>0.53327753768413277</c:v>
                </c:pt>
                <c:pt idx="7">
                  <c:v>0.53318951951661087</c:v>
                </c:pt>
                <c:pt idx="8">
                  <c:v>0.50866620098980586</c:v>
                </c:pt>
                <c:pt idx="9">
                  <c:v>0.50167756072104253</c:v>
                </c:pt>
                <c:pt idx="10">
                  <c:v>0.4898053422161357</c:v>
                </c:pt>
                <c:pt idx="11">
                  <c:v>0.48818931397295418</c:v>
                </c:pt>
                <c:pt idx="12">
                  <c:v>0.48388946496225099</c:v>
                </c:pt>
                <c:pt idx="13">
                  <c:v>0.46990976531966033</c:v>
                </c:pt>
                <c:pt idx="14">
                  <c:v>0.43166271497706193</c:v>
                </c:pt>
                <c:pt idx="15">
                  <c:v>0.41703908289137981</c:v>
                </c:pt>
                <c:pt idx="16">
                  <c:v>0.39933428002005916</c:v>
                </c:pt>
                <c:pt idx="17">
                  <c:v>0.3565961830281516</c:v>
                </c:pt>
                <c:pt idx="18">
                  <c:v>0.35484955701088672</c:v>
                </c:pt>
                <c:pt idx="19">
                  <c:v>0.34599976444086777</c:v>
                </c:pt>
                <c:pt idx="20">
                  <c:v>0.34571540574882875</c:v>
                </c:pt>
                <c:pt idx="21">
                  <c:v>0.33496459228061887</c:v>
                </c:pt>
                <c:pt idx="22">
                  <c:v>0.33297626177969863</c:v>
                </c:pt>
                <c:pt idx="23">
                  <c:v>0.27843186093189731</c:v>
                </c:pt>
                <c:pt idx="24">
                  <c:v>0.15659024318745698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598336"/>
        <c:axId val="123594624"/>
      </c:lineChart>
      <c:catAx>
        <c:axId val="123515264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PE"/>
          </a:p>
        </c:txPr>
        <c:crossAx val="123517568"/>
        <c:crosses val="autoZero"/>
        <c:auto val="1"/>
        <c:lblAlgn val="ctr"/>
        <c:lblOffset val="100"/>
        <c:noMultiLvlLbl val="0"/>
      </c:catAx>
      <c:valAx>
        <c:axId val="1235175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PE"/>
          </a:p>
        </c:txPr>
        <c:crossAx val="12351526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1622643598965306E-2"/>
                <c:y val="0.11532439715938519"/>
              </c:manualLayout>
            </c:layout>
            <c:tx>
              <c:rich>
                <a:bodyPr/>
                <a:lstStyle/>
                <a:p>
                  <a:pPr>
                    <a:defRPr sz="1000"/>
                  </a:pPr>
                  <a:r>
                    <a:rPr lang="es-PE"/>
                    <a:t> </a:t>
                  </a:r>
                </a:p>
              </c:rich>
            </c:tx>
          </c:dispUnitsLbl>
        </c:dispUnits>
      </c:valAx>
      <c:valAx>
        <c:axId val="12359462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123598336"/>
        <c:crosses val="max"/>
        <c:crossBetween val="between"/>
      </c:valAx>
      <c:catAx>
        <c:axId val="123598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23594624"/>
        <c:crosses val="autoZero"/>
        <c:auto val="1"/>
        <c:lblAlgn val="ctr"/>
        <c:lblOffset val="100"/>
        <c:noMultiLvlLbl val="0"/>
      </c:catAx>
      <c:spPr>
        <a:ln w="12700">
          <a:solidFill>
            <a:schemeClr val="tx1"/>
          </a:solidFill>
          <a:prstDash val="dash"/>
        </a:ln>
      </c:spPr>
    </c:plotArea>
    <c:legend>
      <c:legendPos val="b"/>
      <c:layout>
        <c:manualLayout>
          <c:xMode val="edge"/>
          <c:yMode val="edge"/>
          <c:x val="0.14931686609132933"/>
          <c:y val="0.91448287563836672"/>
          <c:w val="0.64293175853018369"/>
          <c:h val="8.5517279090113738E-2"/>
        </c:manualLayout>
      </c:layout>
      <c:overlay val="0"/>
      <c:txPr>
        <a:bodyPr/>
        <a:lstStyle/>
        <a:p>
          <a:pPr>
            <a:defRPr sz="1100"/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8036921156532902E-2"/>
          <c:y val="5.5783389903643087E-2"/>
          <c:w val="0.80297132296030205"/>
          <c:h val="0.44911139962701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'ENT Dpto'!$O$6</c:f>
              <c:strCache>
                <c:ptCount val="1"/>
                <c:pt idx="0">
                  <c:v>Monto Ejecutado</c:v>
                </c:pt>
              </c:strCache>
            </c:strRef>
          </c:tx>
          <c:invertIfNegative val="0"/>
          <c:cat>
            <c:strRef>
              <c:f>'ENT Dpto'!$N$7:$N$31</c:f>
              <c:strCache>
                <c:ptCount val="25"/>
                <c:pt idx="0">
                  <c:v>San Martín</c:v>
                </c:pt>
                <c:pt idx="1">
                  <c:v>Provincia Constitucional del Callao</c:v>
                </c:pt>
                <c:pt idx="2">
                  <c:v>Arequipa</c:v>
                </c:pt>
                <c:pt idx="3">
                  <c:v>Piura</c:v>
                </c:pt>
                <c:pt idx="4">
                  <c:v>Apurímac</c:v>
                </c:pt>
                <c:pt idx="5">
                  <c:v>Tacna</c:v>
                </c:pt>
                <c:pt idx="6">
                  <c:v>Ica</c:v>
                </c:pt>
                <c:pt idx="7">
                  <c:v>Puno</c:v>
                </c:pt>
                <c:pt idx="8">
                  <c:v>Lambayeque</c:v>
                </c:pt>
                <c:pt idx="9">
                  <c:v>Ucayali</c:v>
                </c:pt>
                <c:pt idx="10">
                  <c:v>Cajamarca</c:v>
                </c:pt>
                <c:pt idx="11">
                  <c:v>Cusco</c:v>
                </c:pt>
                <c:pt idx="12">
                  <c:v>Loreto</c:v>
                </c:pt>
                <c:pt idx="13">
                  <c:v>La Libertad</c:v>
                </c:pt>
                <c:pt idx="14">
                  <c:v>Moquegua</c:v>
                </c:pt>
                <c:pt idx="15">
                  <c:v>Huancavelica</c:v>
                </c:pt>
                <c:pt idx="16">
                  <c:v>Huánuco</c:v>
                </c:pt>
                <c:pt idx="17">
                  <c:v>Junín</c:v>
                </c:pt>
                <c:pt idx="18">
                  <c:v>Madre de Dios</c:v>
                </c:pt>
                <c:pt idx="19">
                  <c:v>Ayacucho</c:v>
                </c:pt>
                <c:pt idx="20">
                  <c:v>Ancash</c:v>
                </c:pt>
                <c:pt idx="21">
                  <c:v>Lima</c:v>
                </c:pt>
                <c:pt idx="22">
                  <c:v>Tumbes</c:v>
                </c:pt>
                <c:pt idx="23">
                  <c:v>Amazonas</c:v>
                </c:pt>
                <c:pt idx="24">
                  <c:v>Pasco</c:v>
                </c:pt>
              </c:strCache>
            </c:strRef>
          </c:cat>
          <c:val>
            <c:numRef>
              <c:f>'ENT Dpto'!$O$7:$O$31</c:f>
              <c:numCache>
                <c:formatCode>#,##0</c:formatCode>
                <c:ptCount val="25"/>
                <c:pt idx="0">
                  <c:v>6976001.1999999993</c:v>
                </c:pt>
                <c:pt idx="1">
                  <c:v>21456601.900000002</c:v>
                </c:pt>
                <c:pt idx="2">
                  <c:v>8516343.5999999996</c:v>
                </c:pt>
                <c:pt idx="3">
                  <c:v>13183867.199999999</c:v>
                </c:pt>
                <c:pt idx="4">
                  <c:v>3937229.5999999996</c:v>
                </c:pt>
                <c:pt idx="5">
                  <c:v>2304617.6</c:v>
                </c:pt>
                <c:pt idx="6">
                  <c:v>7282898.7999999998</c:v>
                </c:pt>
                <c:pt idx="7">
                  <c:v>10062963.5</c:v>
                </c:pt>
                <c:pt idx="8">
                  <c:v>2516803.1</c:v>
                </c:pt>
                <c:pt idx="9">
                  <c:v>696378</c:v>
                </c:pt>
                <c:pt idx="10">
                  <c:v>11976159.1</c:v>
                </c:pt>
                <c:pt idx="11">
                  <c:v>8778265.5</c:v>
                </c:pt>
                <c:pt idx="12">
                  <c:v>5595547.4000000004</c:v>
                </c:pt>
                <c:pt idx="13">
                  <c:v>12160000.400000002</c:v>
                </c:pt>
                <c:pt idx="14">
                  <c:v>2654086.6</c:v>
                </c:pt>
                <c:pt idx="15">
                  <c:v>3003652.8</c:v>
                </c:pt>
                <c:pt idx="16">
                  <c:v>4446160.5999999996</c:v>
                </c:pt>
                <c:pt idx="17">
                  <c:v>4650273.8999999994</c:v>
                </c:pt>
                <c:pt idx="18">
                  <c:v>1279877.8</c:v>
                </c:pt>
                <c:pt idx="19">
                  <c:v>2452393.6</c:v>
                </c:pt>
                <c:pt idx="20">
                  <c:v>4604882.1999999993</c:v>
                </c:pt>
                <c:pt idx="21">
                  <c:v>51874550.399999999</c:v>
                </c:pt>
                <c:pt idx="22">
                  <c:v>1961053.4</c:v>
                </c:pt>
                <c:pt idx="23">
                  <c:v>929105.5</c:v>
                </c:pt>
                <c:pt idx="24">
                  <c:v>1521844.9999999998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000320"/>
        <c:axId val="125127296"/>
      </c:barChart>
      <c:lineChart>
        <c:grouping val="standard"/>
        <c:varyColors val="0"/>
        <c:ser>
          <c:idx val="1"/>
          <c:order val="1"/>
          <c:tx>
            <c:strRef>
              <c:f>'ENT Dpto'!$P$6</c:f>
              <c:strCache>
                <c:ptCount val="1"/>
                <c:pt idx="0">
                  <c:v>Ejecución Financiera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C0504D"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triangle"/>
            <c:size val="7"/>
            <c:spPr>
              <a:solidFill>
                <a:srgbClr val="C0504D"/>
              </a:solidFill>
              <a:ln w="9525" cap="flat" cmpd="sng" algn="ctr">
                <a:noFill/>
                <a:prstDash val="solid"/>
                <a:round/>
              </a:ln>
              <a:effectLst/>
              <a:extLst>
                <a:ext uri="{91240B29-F687-4F45-9708-019B960494DF}">
                  <a14:hiddenLine xmlns:a14="http://schemas.microsoft.com/office/drawing/2010/main" w="9525" cap="flat" cmpd="sng" algn="ctr">
                    <a:solidFill>
                      <a:srgbClr val="C0504D">
                        <a:shade val="95000"/>
                        <a:satMod val="105000"/>
                      </a:srgbClr>
                    </a:solidFill>
                    <a:prstDash val="solid"/>
                    <a:round/>
                  </a14:hiddenLine>
                </a:ext>
              </a:extLst>
            </c:spPr>
          </c:marker>
          <c:cat>
            <c:strRef>
              <c:f>'ENT Dpto'!$N$7:$N$31</c:f>
              <c:strCache>
                <c:ptCount val="25"/>
                <c:pt idx="0">
                  <c:v>San Martín</c:v>
                </c:pt>
                <c:pt idx="1">
                  <c:v>Provincia Constitucional del Callao</c:v>
                </c:pt>
                <c:pt idx="2">
                  <c:v>Arequipa</c:v>
                </c:pt>
                <c:pt idx="3">
                  <c:v>Piura</c:v>
                </c:pt>
                <c:pt idx="4">
                  <c:v>Apurímac</c:v>
                </c:pt>
                <c:pt idx="5">
                  <c:v>Tacna</c:v>
                </c:pt>
                <c:pt idx="6">
                  <c:v>Ica</c:v>
                </c:pt>
                <c:pt idx="7">
                  <c:v>Puno</c:v>
                </c:pt>
                <c:pt idx="8">
                  <c:v>Lambayeque</c:v>
                </c:pt>
                <c:pt idx="9">
                  <c:v>Ucayali</c:v>
                </c:pt>
                <c:pt idx="10">
                  <c:v>Cajamarca</c:v>
                </c:pt>
                <c:pt idx="11">
                  <c:v>Cusco</c:v>
                </c:pt>
                <c:pt idx="12">
                  <c:v>Loreto</c:v>
                </c:pt>
                <c:pt idx="13">
                  <c:v>La Libertad</c:v>
                </c:pt>
                <c:pt idx="14">
                  <c:v>Moquegua</c:v>
                </c:pt>
                <c:pt idx="15">
                  <c:v>Huancavelica</c:v>
                </c:pt>
                <c:pt idx="16">
                  <c:v>Huánuco</c:v>
                </c:pt>
                <c:pt idx="17">
                  <c:v>Junín</c:v>
                </c:pt>
                <c:pt idx="18">
                  <c:v>Madre de Dios</c:v>
                </c:pt>
                <c:pt idx="19">
                  <c:v>Ayacucho</c:v>
                </c:pt>
                <c:pt idx="20">
                  <c:v>Ancash</c:v>
                </c:pt>
                <c:pt idx="21">
                  <c:v>Lima</c:v>
                </c:pt>
                <c:pt idx="22">
                  <c:v>Tumbes</c:v>
                </c:pt>
                <c:pt idx="23">
                  <c:v>Amazonas</c:v>
                </c:pt>
                <c:pt idx="24">
                  <c:v>Pasco</c:v>
                </c:pt>
              </c:strCache>
            </c:strRef>
          </c:cat>
          <c:val>
            <c:numRef>
              <c:f>'ENT Dpto'!$P$7:$P$31</c:f>
              <c:numCache>
                <c:formatCode>0%</c:formatCode>
                <c:ptCount val="25"/>
                <c:pt idx="0">
                  <c:v>0.70220815032405648</c:v>
                </c:pt>
                <c:pt idx="1">
                  <c:v>0.68130317868106705</c:v>
                </c:pt>
                <c:pt idx="2">
                  <c:v>0.64530626449957784</c:v>
                </c:pt>
                <c:pt idx="3">
                  <c:v>0.62586403479580832</c:v>
                </c:pt>
                <c:pt idx="4">
                  <c:v>0.61727368761344892</c:v>
                </c:pt>
                <c:pt idx="5">
                  <c:v>0.61709412099568661</c:v>
                </c:pt>
                <c:pt idx="6">
                  <c:v>0.60971429092876017</c:v>
                </c:pt>
                <c:pt idx="7">
                  <c:v>0.59512832208984423</c:v>
                </c:pt>
                <c:pt idx="8">
                  <c:v>0.58817140800602008</c:v>
                </c:pt>
                <c:pt idx="9">
                  <c:v>0.58726924666256253</c:v>
                </c:pt>
                <c:pt idx="10">
                  <c:v>0.58413107754558946</c:v>
                </c:pt>
                <c:pt idx="11">
                  <c:v>0.57064131435170851</c:v>
                </c:pt>
                <c:pt idx="12">
                  <c:v>0.5493789777602317</c:v>
                </c:pt>
                <c:pt idx="13">
                  <c:v>0.53635536046806187</c:v>
                </c:pt>
                <c:pt idx="14">
                  <c:v>0.52277134621047461</c:v>
                </c:pt>
                <c:pt idx="15">
                  <c:v>0.51237288135593217</c:v>
                </c:pt>
                <c:pt idx="16">
                  <c:v>0.47248436931300425</c:v>
                </c:pt>
                <c:pt idx="17">
                  <c:v>0.45822531020519003</c:v>
                </c:pt>
                <c:pt idx="18">
                  <c:v>0.45365242794567279</c:v>
                </c:pt>
                <c:pt idx="19">
                  <c:v>0.40487849816166455</c:v>
                </c:pt>
                <c:pt idx="20">
                  <c:v>0.39958107559911571</c:v>
                </c:pt>
                <c:pt idx="21">
                  <c:v>0.34786943531157716</c:v>
                </c:pt>
                <c:pt idx="22">
                  <c:v>0.34580143074311426</c:v>
                </c:pt>
                <c:pt idx="23">
                  <c:v>0.26698564332067137</c:v>
                </c:pt>
                <c:pt idx="24">
                  <c:v>0.21720216544926391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143680"/>
        <c:axId val="125142144"/>
      </c:lineChart>
      <c:catAx>
        <c:axId val="125000320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PE"/>
          </a:p>
        </c:txPr>
        <c:crossAx val="125127296"/>
        <c:crosses val="autoZero"/>
        <c:auto val="1"/>
        <c:lblAlgn val="ctr"/>
        <c:lblOffset val="100"/>
        <c:noMultiLvlLbl val="0"/>
      </c:catAx>
      <c:valAx>
        <c:axId val="125127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PE"/>
          </a:p>
        </c:txPr>
        <c:crossAx val="12500032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1622643598965306E-2"/>
                <c:y val="0.11532439715938519"/>
              </c:manualLayout>
            </c:layout>
            <c:tx>
              <c:rich>
                <a:bodyPr/>
                <a:lstStyle/>
                <a:p>
                  <a:pPr>
                    <a:defRPr sz="1000"/>
                  </a:pPr>
                  <a:r>
                    <a:rPr lang="es-PE"/>
                    <a:t> </a:t>
                  </a:r>
                </a:p>
              </c:rich>
            </c:tx>
          </c:dispUnitsLbl>
        </c:dispUnits>
      </c:valAx>
      <c:valAx>
        <c:axId val="12514214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125143680"/>
        <c:crosses val="max"/>
        <c:crossBetween val="between"/>
      </c:valAx>
      <c:catAx>
        <c:axId val="125143680"/>
        <c:scaling>
          <c:orientation val="minMax"/>
        </c:scaling>
        <c:delete val="1"/>
        <c:axPos val="b"/>
        <c:majorTickMark val="out"/>
        <c:minorTickMark val="none"/>
        <c:tickLblPos val="nextTo"/>
        <c:crossAx val="125142144"/>
        <c:crosses val="autoZero"/>
        <c:auto val="1"/>
        <c:lblAlgn val="ctr"/>
        <c:lblOffset val="100"/>
        <c:noMultiLvlLbl val="0"/>
      </c:catAx>
      <c:spPr>
        <a:ln w="12700">
          <a:solidFill>
            <a:schemeClr val="tx1"/>
          </a:solidFill>
          <a:prstDash val="dash"/>
        </a:ln>
      </c:spPr>
    </c:plotArea>
    <c:legend>
      <c:legendPos val="b"/>
      <c:layout>
        <c:manualLayout>
          <c:xMode val="edge"/>
          <c:yMode val="edge"/>
          <c:x val="0.14931686609132933"/>
          <c:y val="0.91448287563836672"/>
          <c:w val="0.64293175853018369"/>
          <c:h val="8.5517279090113738E-2"/>
        </c:manualLayout>
      </c:layout>
      <c:overlay val="0"/>
      <c:txPr>
        <a:bodyPr/>
        <a:lstStyle/>
        <a:p>
          <a:pPr>
            <a:defRPr sz="1100"/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8036921156532902E-2"/>
          <c:y val="5.5783389903643087E-2"/>
          <c:w val="0.80297132296030205"/>
          <c:h val="0.44911139962701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'CANCER Dpto'!$O$6</c:f>
              <c:strCache>
                <c:ptCount val="1"/>
                <c:pt idx="0">
                  <c:v>Monto Ejecutado</c:v>
                </c:pt>
              </c:strCache>
            </c:strRef>
          </c:tx>
          <c:invertIfNegative val="0"/>
          <c:cat>
            <c:strRef>
              <c:f>'CANCER Dpto'!$N$7:$N$31</c:f>
              <c:strCache>
                <c:ptCount val="25"/>
                <c:pt idx="0">
                  <c:v>Ica</c:v>
                </c:pt>
                <c:pt idx="1">
                  <c:v>Tumbes</c:v>
                </c:pt>
                <c:pt idx="2">
                  <c:v>Lambayeque</c:v>
                </c:pt>
                <c:pt idx="3">
                  <c:v>La Libertad</c:v>
                </c:pt>
                <c:pt idx="4">
                  <c:v>Provincia Constitucional del Callao</c:v>
                </c:pt>
                <c:pt idx="5">
                  <c:v>Cajamarca</c:v>
                </c:pt>
                <c:pt idx="6">
                  <c:v>Arequipa</c:v>
                </c:pt>
                <c:pt idx="7">
                  <c:v>Ayacucho</c:v>
                </c:pt>
                <c:pt idx="8">
                  <c:v>Ancash</c:v>
                </c:pt>
                <c:pt idx="9">
                  <c:v>Loreto</c:v>
                </c:pt>
                <c:pt idx="10">
                  <c:v>Huancavelica</c:v>
                </c:pt>
                <c:pt idx="11">
                  <c:v>Puno</c:v>
                </c:pt>
                <c:pt idx="12">
                  <c:v>Cusco</c:v>
                </c:pt>
                <c:pt idx="13">
                  <c:v>Junín</c:v>
                </c:pt>
                <c:pt idx="14">
                  <c:v>San Martín</c:v>
                </c:pt>
                <c:pt idx="15">
                  <c:v>Huánuco</c:v>
                </c:pt>
                <c:pt idx="16">
                  <c:v>Madre de Dios</c:v>
                </c:pt>
                <c:pt idx="17">
                  <c:v>Lima</c:v>
                </c:pt>
                <c:pt idx="18">
                  <c:v>Ucayali</c:v>
                </c:pt>
                <c:pt idx="19">
                  <c:v>Piura</c:v>
                </c:pt>
                <c:pt idx="20">
                  <c:v>Pasco</c:v>
                </c:pt>
                <c:pt idx="21">
                  <c:v>Apurímac</c:v>
                </c:pt>
                <c:pt idx="22">
                  <c:v>Moquegua</c:v>
                </c:pt>
                <c:pt idx="23">
                  <c:v>Amazonas</c:v>
                </c:pt>
                <c:pt idx="24">
                  <c:v>Tacna</c:v>
                </c:pt>
              </c:strCache>
            </c:strRef>
          </c:cat>
          <c:val>
            <c:numRef>
              <c:f>'CANCER Dpto'!$O$7:$O$31</c:f>
              <c:numCache>
                <c:formatCode>#,##0</c:formatCode>
                <c:ptCount val="25"/>
                <c:pt idx="0">
                  <c:v>2553667.6</c:v>
                </c:pt>
                <c:pt idx="1">
                  <c:v>1979896</c:v>
                </c:pt>
                <c:pt idx="2">
                  <c:v>2339141.7000000002</c:v>
                </c:pt>
                <c:pt idx="3">
                  <c:v>1887933.9999999998</c:v>
                </c:pt>
                <c:pt idx="4">
                  <c:v>2114791.7000000002</c:v>
                </c:pt>
                <c:pt idx="5">
                  <c:v>3573653.1</c:v>
                </c:pt>
                <c:pt idx="6">
                  <c:v>2167605.7999999998</c:v>
                </c:pt>
                <c:pt idx="7">
                  <c:v>959745.9</c:v>
                </c:pt>
                <c:pt idx="8">
                  <c:v>1177976.6000000001</c:v>
                </c:pt>
                <c:pt idx="9">
                  <c:v>2991465.2</c:v>
                </c:pt>
                <c:pt idx="10">
                  <c:v>429410.3</c:v>
                </c:pt>
                <c:pt idx="11">
                  <c:v>3478336.4</c:v>
                </c:pt>
                <c:pt idx="12">
                  <c:v>2426294.7999999998</c:v>
                </c:pt>
                <c:pt idx="13">
                  <c:v>1529458.9000000001</c:v>
                </c:pt>
                <c:pt idx="14">
                  <c:v>1469866.2</c:v>
                </c:pt>
                <c:pt idx="15">
                  <c:v>591284.29999999993</c:v>
                </c:pt>
                <c:pt idx="16">
                  <c:v>420880.9</c:v>
                </c:pt>
                <c:pt idx="17">
                  <c:v>14294364.300000001</c:v>
                </c:pt>
                <c:pt idx="18">
                  <c:v>893903.9</c:v>
                </c:pt>
                <c:pt idx="19">
                  <c:v>1647024.3</c:v>
                </c:pt>
                <c:pt idx="20">
                  <c:v>453718</c:v>
                </c:pt>
                <c:pt idx="21">
                  <c:v>1614746</c:v>
                </c:pt>
                <c:pt idx="22">
                  <c:v>211052.6</c:v>
                </c:pt>
                <c:pt idx="23">
                  <c:v>535993.1</c:v>
                </c:pt>
                <c:pt idx="24">
                  <c:v>324075.40000000002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588224"/>
        <c:axId val="125590144"/>
      </c:barChart>
      <c:lineChart>
        <c:grouping val="standard"/>
        <c:varyColors val="0"/>
        <c:ser>
          <c:idx val="1"/>
          <c:order val="1"/>
          <c:tx>
            <c:strRef>
              <c:f>'CANCER Dpto'!$P$6</c:f>
              <c:strCache>
                <c:ptCount val="1"/>
                <c:pt idx="0">
                  <c:v>Ejecución Financiera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C0504D"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triangle"/>
            <c:size val="7"/>
            <c:spPr>
              <a:solidFill>
                <a:srgbClr val="C0504D"/>
              </a:solidFill>
              <a:ln w="9525" cap="flat" cmpd="sng" algn="ctr">
                <a:noFill/>
                <a:prstDash val="solid"/>
                <a:round/>
              </a:ln>
              <a:effectLst/>
              <a:extLst>
                <a:ext uri="{91240B29-F687-4F45-9708-019B960494DF}">
                  <a14:hiddenLine xmlns:a14="http://schemas.microsoft.com/office/drawing/2010/main" w="9525" cap="flat" cmpd="sng" algn="ctr">
                    <a:solidFill>
                      <a:srgbClr val="C0504D">
                        <a:shade val="95000"/>
                        <a:satMod val="105000"/>
                      </a:srgbClr>
                    </a:solidFill>
                    <a:prstDash val="solid"/>
                    <a:round/>
                  </a14:hiddenLine>
                </a:ext>
              </a:extLst>
            </c:spPr>
          </c:marker>
          <c:cat>
            <c:strRef>
              <c:f>'CANCER Dpto'!$N$7:$N$31</c:f>
              <c:strCache>
                <c:ptCount val="25"/>
                <c:pt idx="0">
                  <c:v>Ica</c:v>
                </c:pt>
                <c:pt idx="1">
                  <c:v>Tumbes</c:v>
                </c:pt>
                <c:pt idx="2">
                  <c:v>Lambayeque</c:v>
                </c:pt>
                <c:pt idx="3">
                  <c:v>La Libertad</c:v>
                </c:pt>
                <c:pt idx="4">
                  <c:v>Provincia Constitucional del Callao</c:v>
                </c:pt>
                <c:pt idx="5">
                  <c:v>Cajamarca</c:v>
                </c:pt>
                <c:pt idx="6">
                  <c:v>Arequipa</c:v>
                </c:pt>
                <c:pt idx="7">
                  <c:v>Ayacucho</c:v>
                </c:pt>
                <c:pt idx="8">
                  <c:v>Ancash</c:v>
                </c:pt>
                <c:pt idx="9">
                  <c:v>Loreto</c:v>
                </c:pt>
                <c:pt idx="10">
                  <c:v>Huancavelica</c:v>
                </c:pt>
                <c:pt idx="11">
                  <c:v>Puno</c:v>
                </c:pt>
                <c:pt idx="12">
                  <c:v>Cusco</c:v>
                </c:pt>
                <c:pt idx="13">
                  <c:v>Junín</c:v>
                </c:pt>
                <c:pt idx="14">
                  <c:v>San Martín</c:v>
                </c:pt>
                <c:pt idx="15">
                  <c:v>Huánuco</c:v>
                </c:pt>
                <c:pt idx="16">
                  <c:v>Madre de Dios</c:v>
                </c:pt>
                <c:pt idx="17">
                  <c:v>Lima</c:v>
                </c:pt>
                <c:pt idx="18">
                  <c:v>Ucayali</c:v>
                </c:pt>
                <c:pt idx="19">
                  <c:v>Piura</c:v>
                </c:pt>
                <c:pt idx="20">
                  <c:v>Pasco</c:v>
                </c:pt>
                <c:pt idx="21">
                  <c:v>Apurímac</c:v>
                </c:pt>
                <c:pt idx="22">
                  <c:v>Moquegua</c:v>
                </c:pt>
                <c:pt idx="23">
                  <c:v>Amazonas</c:v>
                </c:pt>
                <c:pt idx="24">
                  <c:v>Tacna</c:v>
                </c:pt>
              </c:strCache>
            </c:strRef>
          </c:cat>
          <c:val>
            <c:numRef>
              <c:f>'CANCER Dpto'!$P$7:$P$31</c:f>
              <c:numCache>
                <c:formatCode>0%</c:formatCode>
                <c:ptCount val="25"/>
                <c:pt idx="0">
                  <c:v>0.71506728639764428</c:v>
                </c:pt>
                <c:pt idx="1">
                  <c:v>0.69954167014100388</c:v>
                </c:pt>
                <c:pt idx="2">
                  <c:v>0.65451444909115031</c:v>
                </c:pt>
                <c:pt idx="3">
                  <c:v>0.63572816148598565</c:v>
                </c:pt>
                <c:pt idx="4">
                  <c:v>0.6265100898797249</c:v>
                </c:pt>
                <c:pt idx="5">
                  <c:v>0.57791894377082309</c:v>
                </c:pt>
                <c:pt idx="6">
                  <c:v>0.55168025842063495</c:v>
                </c:pt>
                <c:pt idx="7">
                  <c:v>0.51576697927196336</c:v>
                </c:pt>
                <c:pt idx="8">
                  <c:v>0.48168974229904699</c:v>
                </c:pt>
                <c:pt idx="9">
                  <c:v>0.4704609076486212</c:v>
                </c:pt>
                <c:pt idx="10">
                  <c:v>0.46826812559840697</c:v>
                </c:pt>
                <c:pt idx="11">
                  <c:v>0.44304695627009394</c:v>
                </c:pt>
                <c:pt idx="12">
                  <c:v>0.42329626073835458</c:v>
                </c:pt>
                <c:pt idx="13">
                  <c:v>0.41821414616259417</c:v>
                </c:pt>
                <c:pt idx="14">
                  <c:v>0.39880440037963122</c:v>
                </c:pt>
                <c:pt idx="15">
                  <c:v>0.37679612194932327</c:v>
                </c:pt>
                <c:pt idx="16">
                  <c:v>0.36810463427070605</c:v>
                </c:pt>
                <c:pt idx="17">
                  <c:v>0.36239603182655572</c:v>
                </c:pt>
                <c:pt idx="18">
                  <c:v>0.34325720831232548</c:v>
                </c:pt>
                <c:pt idx="19">
                  <c:v>0.33561323498876316</c:v>
                </c:pt>
                <c:pt idx="20">
                  <c:v>0.31462639164820383</c:v>
                </c:pt>
                <c:pt idx="21">
                  <c:v>0.31417577854886719</c:v>
                </c:pt>
                <c:pt idx="22">
                  <c:v>0.22509324110010101</c:v>
                </c:pt>
                <c:pt idx="23">
                  <c:v>0.20333160853305735</c:v>
                </c:pt>
                <c:pt idx="24">
                  <c:v>0.14045442035941899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06048"/>
        <c:axId val="125912960"/>
      </c:lineChart>
      <c:catAx>
        <c:axId val="125588224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PE"/>
          </a:p>
        </c:txPr>
        <c:crossAx val="125590144"/>
        <c:crosses val="autoZero"/>
        <c:auto val="1"/>
        <c:lblAlgn val="ctr"/>
        <c:lblOffset val="100"/>
        <c:noMultiLvlLbl val="0"/>
      </c:catAx>
      <c:valAx>
        <c:axId val="12559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PE"/>
          </a:p>
        </c:txPr>
        <c:crossAx val="12558822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1622643598965306E-2"/>
                <c:y val="0.11532439715938519"/>
              </c:manualLayout>
            </c:layout>
            <c:tx>
              <c:rich>
                <a:bodyPr/>
                <a:lstStyle/>
                <a:p>
                  <a:pPr>
                    <a:defRPr sz="1000"/>
                  </a:pPr>
                  <a:r>
                    <a:rPr lang="es-PE"/>
                    <a:t> </a:t>
                  </a:r>
                </a:p>
              </c:rich>
            </c:tx>
          </c:dispUnitsLbl>
        </c:dispUnits>
      </c:valAx>
      <c:valAx>
        <c:axId val="125912960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126706048"/>
        <c:crosses val="max"/>
        <c:crossBetween val="between"/>
      </c:valAx>
      <c:catAx>
        <c:axId val="126706048"/>
        <c:scaling>
          <c:orientation val="minMax"/>
        </c:scaling>
        <c:delete val="1"/>
        <c:axPos val="b"/>
        <c:majorTickMark val="out"/>
        <c:minorTickMark val="none"/>
        <c:tickLblPos val="nextTo"/>
        <c:crossAx val="125912960"/>
        <c:crosses val="autoZero"/>
        <c:auto val="1"/>
        <c:lblAlgn val="ctr"/>
        <c:lblOffset val="100"/>
        <c:noMultiLvlLbl val="0"/>
      </c:catAx>
      <c:spPr>
        <a:ln w="12700">
          <a:solidFill>
            <a:schemeClr val="tx1"/>
          </a:solidFill>
          <a:prstDash val="dash"/>
        </a:ln>
      </c:spPr>
    </c:plotArea>
    <c:legend>
      <c:legendPos val="b"/>
      <c:layout>
        <c:manualLayout>
          <c:xMode val="edge"/>
          <c:yMode val="edge"/>
          <c:x val="0.14931686609132933"/>
          <c:y val="0.91448287563836672"/>
          <c:w val="0.64293175853018369"/>
          <c:h val="8.5517279090113738E-2"/>
        </c:manualLayout>
      </c:layout>
      <c:overlay val="0"/>
      <c:txPr>
        <a:bodyPr/>
        <a:lstStyle/>
        <a:p>
          <a:pPr>
            <a:defRPr sz="1100"/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8036921156532902E-2"/>
          <c:y val="5.5783389903643087E-2"/>
          <c:w val="0.80297132296030205"/>
          <c:h val="0.44911139962701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'SC Dpto'!$O$6</c:f>
              <c:strCache>
                <c:ptCount val="1"/>
                <c:pt idx="0">
                  <c:v>Monto Ejecutado</c:v>
                </c:pt>
              </c:strCache>
            </c:strRef>
          </c:tx>
          <c:invertIfNegative val="0"/>
          <c:cat>
            <c:strRef>
              <c:f>'SC Dpto'!$N$7:$N$31</c:f>
              <c:strCache>
                <c:ptCount val="25"/>
                <c:pt idx="0">
                  <c:v>Loreto</c:v>
                </c:pt>
                <c:pt idx="1">
                  <c:v>San Martín</c:v>
                </c:pt>
                <c:pt idx="2">
                  <c:v>Puno</c:v>
                </c:pt>
                <c:pt idx="3">
                  <c:v>Arequipa</c:v>
                </c:pt>
                <c:pt idx="4">
                  <c:v>Piura</c:v>
                </c:pt>
                <c:pt idx="5">
                  <c:v>La Libertad</c:v>
                </c:pt>
                <c:pt idx="6">
                  <c:v>Cusco</c:v>
                </c:pt>
                <c:pt idx="7">
                  <c:v>Apurímac</c:v>
                </c:pt>
                <c:pt idx="8">
                  <c:v>Ayacucho</c:v>
                </c:pt>
                <c:pt idx="9">
                  <c:v>Ucayali</c:v>
                </c:pt>
                <c:pt idx="10">
                  <c:v>Ancash</c:v>
                </c:pt>
                <c:pt idx="11">
                  <c:v>Cajamarca</c:v>
                </c:pt>
                <c:pt idx="12">
                  <c:v>Provincia Constitucional del Callao</c:v>
                </c:pt>
                <c:pt idx="13">
                  <c:v>Junín</c:v>
                </c:pt>
                <c:pt idx="14">
                  <c:v>Huánuco</c:v>
                </c:pt>
                <c:pt idx="15">
                  <c:v>Ica</c:v>
                </c:pt>
                <c:pt idx="16">
                  <c:v>Lambayeque</c:v>
                </c:pt>
                <c:pt idx="17">
                  <c:v>Lima</c:v>
                </c:pt>
                <c:pt idx="18">
                  <c:v>Madre de Dios</c:v>
                </c:pt>
                <c:pt idx="19">
                  <c:v>Huancavelica</c:v>
                </c:pt>
                <c:pt idx="20">
                  <c:v>Pasco</c:v>
                </c:pt>
                <c:pt idx="21">
                  <c:v>Tacna</c:v>
                </c:pt>
                <c:pt idx="22">
                  <c:v>Tumbes</c:v>
                </c:pt>
                <c:pt idx="23">
                  <c:v>Moquegua</c:v>
                </c:pt>
                <c:pt idx="24">
                  <c:v>Amazonas</c:v>
                </c:pt>
              </c:strCache>
            </c:strRef>
          </c:cat>
          <c:val>
            <c:numRef>
              <c:f>'SC Dpto'!$O$7:$O$31</c:f>
              <c:numCache>
                <c:formatCode>#,##0</c:formatCode>
                <c:ptCount val="25"/>
                <c:pt idx="0">
                  <c:v>43695819.399999999</c:v>
                </c:pt>
                <c:pt idx="1">
                  <c:v>64439645</c:v>
                </c:pt>
                <c:pt idx="2">
                  <c:v>79946126.199999988</c:v>
                </c:pt>
                <c:pt idx="3">
                  <c:v>186800154.69999999</c:v>
                </c:pt>
                <c:pt idx="4">
                  <c:v>109574798.59999999</c:v>
                </c:pt>
                <c:pt idx="5">
                  <c:v>74788783.100000009</c:v>
                </c:pt>
                <c:pt idx="6">
                  <c:v>99424188.700000018</c:v>
                </c:pt>
                <c:pt idx="7">
                  <c:v>23837617.699999999</c:v>
                </c:pt>
                <c:pt idx="8">
                  <c:v>23468403.399999999</c:v>
                </c:pt>
                <c:pt idx="9">
                  <c:v>19306090.699999999</c:v>
                </c:pt>
                <c:pt idx="10">
                  <c:v>60047084.300000004</c:v>
                </c:pt>
                <c:pt idx="11">
                  <c:v>35698665.299999997</c:v>
                </c:pt>
                <c:pt idx="12">
                  <c:v>59681757.700000003</c:v>
                </c:pt>
                <c:pt idx="13">
                  <c:v>76200991.099999994</c:v>
                </c:pt>
                <c:pt idx="14">
                  <c:v>17700586.600000001</c:v>
                </c:pt>
                <c:pt idx="15">
                  <c:v>42795908.699999996</c:v>
                </c:pt>
                <c:pt idx="16">
                  <c:v>81395783.099999994</c:v>
                </c:pt>
                <c:pt idx="17">
                  <c:v>756445428.10000002</c:v>
                </c:pt>
                <c:pt idx="18">
                  <c:v>1180767.7</c:v>
                </c:pt>
                <c:pt idx="19">
                  <c:v>1017941.6</c:v>
                </c:pt>
                <c:pt idx="20">
                  <c:v>10414149.599999998</c:v>
                </c:pt>
                <c:pt idx="21">
                  <c:v>6311852</c:v>
                </c:pt>
                <c:pt idx="22">
                  <c:v>2743774.1</c:v>
                </c:pt>
                <c:pt idx="23">
                  <c:v>762024.59999999986</c:v>
                </c:pt>
                <c:pt idx="24">
                  <c:v>2350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320256"/>
        <c:axId val="128626688"/>
      </c:barChart>
      <c:lineChart>
        <c:grouping val="standard"/>
        <c:varyColors val="0"/>
        <c:ser>
          <c:idx val="1"/>
          <c:order val="1"/>
          <c:tx>
            <c:strRef>
              <c:f>'SC Dpto'!$P$6</c:f>
              <c:strCache>
                <c:ptCount val="1"/>
                <c:pt idx="0">
                  <c:v>Ejecución Financiera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C0504D"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triangle"/>
            <c:size val="7"/>
            <c:spPr>
              <a:solidFill>
                <a:srgbClr val="C0504D"/>
              </a:solidFill>
              <a:ln w="9525" cap="flat" cmpd="sng" algn="ctr">
                <a:noFill/>
                <a:prstDash val="solid"/>
                <a:round/>
              </a:ln>
              <a:effectLst/>
              <a:extLst>
                <a:ext uri="{91240B29-F687-4F45-9708-019B960494DF}">
                  <a14:hiddenLine xmlns:a14="http://schemas.microsoft.com/office/drawing/2010/main" w="9525" cap="flat" cmpd="sng" algn="ctr">
                    <a:solidFill>
                      <a:srgbClr val="C0504D">
                        <a:shade val="95000"/>
                        <a:satMod val="105000"/>
                      </a:srgbClr>
                    </a:solidFill>
                    <a:prstDash val="solid"/>
                    <a:round/>
                  </a14:hiddenLine>
                </a:ext>
              </a:extLst>
            </c:spPr>
          </c:marker>
          <c:cat>
            <c:strRef>
              <c:f>'SC Dpto'!$N$7:$N$31</c:f>
              <c:strCache>
                <c:ptCount val="25"/>
                <c:pt idx="0">
                  <c:v>Loreto</c:v>
                </c:pt>
                <c:pt idx="1">
                  <c:v>San Martín</c:v>
                </c:pt>
                <c:pt idx="2">
                  <c:v>Puno</c:v>
                </c:pt>
                <c:pt idx="3">
                  <c:v>Arequipa</c:v>
                </c:pt>
                <c:pt idx="4">
                  <c:v>Piura</c:v>
                </c:pt>
                <c:pt idx="5">
                  <c:v>La Libertad</c:v>
                </c:pt>
                <c:pt idx="6">
                  <c:v>Cusco</c:v>
                </c:pt>
                <c:pt idx="7">
                  <c:v>Apurímac</c:v>
                </c:pt>
                <c:pt idx="8">
                  <c:v>Ayacucho</c:v>
                </c:pt>
                <c:pt idx="9">
                  <c:v>Ucayali</c:v>
                </c:pt>
                <c:pt idx="10">
                  <c:v>Ancash</c:v>
                </c:pt>
                <c:pt idx="11">
                  <c:v>Cajamarca</c:v>
                </c:pt>
                <c:pt idx="12">
                  <c:v>Provincia Constitucional del Callao</c:v>
                </c:pt>
                <c:pt idx="13">
                  <c:v>Junín</c:v>
                </c:pt>
                <c:pt idx="14">
                  <c:v>Huánuco</c:v>
                </c:pt>
                <c:pt idx="15">
                  <c:v>Ica</c:v>
                </c:pt>
                <c:pt idx="16">
                  <c:v>Lambayeque</c:v>
                </c:pt>
                <c:pt idx="17">
                  <c:v>Lima</c:v>
                </c:pt>
                <c:pt idx="18">
                  <c:v>Madre de Dios</c:v>
                </c:pt>
                <c:pt idx="19">
                  <c:v>Huancavelica</c:v>
                </c:pt>
                <c:pt idx="20">
                  <c:v>Pasco</c:v>
                </c:pt>
                <c:pt idx="21">
                  <c:v>Tacna</c:v>
                </c:pt>
                <c:pt idx="22">
                  <c:v>Tumbes</c:v>
                </c:pt>
                <c:pt idx="23">
                  <c:v>Moquegua</c:v>
                </c:pt>
                <c:pt idx="24">
                  <c:v>Amazonas</c:v>
                </c:pt>
              </c:strCache>
            </c:strRef>
          </c:cat>
          <c:val>
            <c:numRef>
              <c:f>'SC Dpto'!$P$7:$P$31</c:f>
              <c:numCache>
                <c:formatCode>0%</c:formatCode>
                <c:ptCount val="25"/>
                <c:pt idx="0">
                  <c:v>0.90720911169252794</c:v>
                </c:pt>
                <c:pt idx="1">
                  <c:v>0.87933098481710159</c:v>
                </c:pt>
                <c:pt idx="2">
                  <c:v>0.85302334872712282</c:v>
                </c:pt>
                <c:pt idx="3">
                  <c:v>0.84373371144737475</c:v>
                </c:pt>
                <c:pt idx="4">
                  <c:v>0.83561035074941437</c:v>
                </c:pt>
                <c:pt idx="5">
                  <c:v>0.82030630049033715</c:v>
                </c:pt>
                <c:pt idx="6">
                  <c:v>0.8175841294972388</c:v>
                </c:pt>
                <c:pt idx="7">
                  <c:v>0.79731215067280603</c:v>
                </c:pt>
                <c:pt idx="8">
                  <c:v>0.79579064907805597</c:v>
                </c:pt>
                <c:pt idx="9">
                  <c:v>0.78769200106325266</c:v>
                </c:pt>
                <c:pt idx="10">
                  <c:v>0.78117094715793878</c:v>
                </c:pt>
                <c:pt idx="11">
                  <c:v>0.7686499934436225</c:v>
                </c:pt>
                <c:pt idx="12">
                  <c:v>0.73725172608856282</c:v>
                </c:pt>
                <c:pt idx="13">
                  <c:v>0.7273492325353168</c:v>
                </c:pt>
                <c:pt idx="14">
                  <c:v>0.7158376335078882</c:v>
                </c:pt>
                <c:pt idx="15">
                  <c:v>0.70173116411211001</c:v>
                </c:pt>
                <c:pt idx="16">
                  <c:v>0.6919460028369725</c:v>
                </c:pt>
                <c:pt idx="17">
                  <c:v>0.6070628895330209</c:v>
                </c:pt>
                <c:pt idx="18">
                  <c:v>0.54080748687104441</c:v>
                </c:pt>
                <c:pt idx="19">
                  <c:v>0.49247224121106742</c:v>
                </c:pt>
                <c:pt idx="20">
                  <c:v>0.48240846866231302</c:v>
                </c:pt>
                <c:pt idx="21">
                  <c:v>0.26193688525920178</c:v>
                </c:pt>
                <c:pt idx="22">
                  <c:v>0.22852323937039998</c:v>
                </c:pt>
                <c:pt idx="23">
                  <c:v>0.19752843397410488</c:v>
                </c:pt>
                <c:pt idx="24">
                  <c:v>3.8618286991388945E-2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105280"/>
        <c:axId val="128939904"/>
      </c:lineChart>
      <c:catAx>
        <c:axId val="128320256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PE"/>
          </a:p>
        </c:txPr>
        <c:crossAx val="128626688"/>
        <c:crosses val="autoZero"/>
        <c:auto val="1"/>
        <c:lblAlgn val="ctr"/>
        <c:lblOffset val="100"/>
        <c:noMultiLvlLbl val="0"/>
      </c:catAx>
      <c:valAx>
        <c:axId val="128626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PE"/>
          </a:p>
        </c:txPr>
        <c:crossAx val="12832025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1622643598965306E-2"/>
                <c:y val="0.11532439715938519"/>
              </c:manualLayout>
            </c:layout>
            <c:tx>
              <c:rich>
                <a:bodyPr/>
                <a:lstStyle/>
                <a:p>
                  <a:pPr>
                    <a:defRPr sz="1000"/>
                  </a:pPr>
                  <a:r>
                    <a:rPr lang="es-PE"/>
                    <a:t> </a:t>
                  </a:r>
                </a:p>
              </c:rich>
            </c:tx>
          </c:dispUnitsLbl>
        </c:dispUnits>
      </c:valAx>
      <c:valAx>
        <c:axId val="12893990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129105280"/>
        <c:crosses val="max"/>
        <c:crossBetween val="between"/>
      </c:valAx>
      <c:catAx>
        <c:axId val="129105280"/>
        <c:scaling>
          <c:orientation val="minMax"/>
        </c:scaling>
        <c:delete val="1"/>
        <c:axPos val="b"/>
        <c:majorTickMark val="out"/>
        <c:minorTickMark val="none"/>
        <c:tickLblPos val="nextTo"/>
        <c:crossAx val="128939904"/>
        <c:crosses val="autoZero"/>
        <c:auto val="1"/>
        <c:lblAlgn val="ctr"/>
        <c:lblOffset val="100"/>
        <c:noMultiLvlLbl val="0"/>
      </c:catAx>
      <c:spPr>
        <a:ln w="12700">
          <a:solidFill>
            <a:schemeClr val="tx1"/>
          </a:solidFill>
          <a:prstDash val="dash"/>
        </a:ln>
      </c:spPr>
    </c:plotArea>
    <c:legend>
      <c:legendPos val="b"/>
      <c:layout>
        <c:manualLayout>
          <c:xMode val="edge"/>
          <c:yMode val="edge"/>
          <c:x val="0.14931686609132933"/>
          <c:y val="0.91448287563836672"/>
          <c:w val="0.64293175853018369"/>
          <c:h val="8.5517279090113738E-2"/>
        </c:manualLayout>
      </c:layout>
      <c:overlay val="0"/>
      <c:txPr>
        <a:bodyPr/>
        <a:lstStyle/>
        <a:p>
          <a:pPr>
            <a:defRPr sz="1100"/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8036921156532902E-2"/>
          <c:y val="5.5783389903643087E-2"/>
          <c:w val="0.80297132296030205"/>
          <c:h val="0.44911139962701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'RTID Dpto'!$O$6</c:f>
              <c:strCache>
                <c:ptCount val="1"/>
                <c:pt idx="0">
                  <c:v>Monto Ejecutado</c:v>
                </c:pt>
              </c:strCache>
            </c:strRef>
          </c:tx>
          <c:invertIfNegative val="0"/>
          <c:cat>
            <c:strRef>
              <c:f>'RTID Dpto'!$N$7:$N$14</c:f>
              <c:strCache>
                <c:ptCount val="8"/>
                <c:pt idx="0">
                  <c:v>Lima</c:v>
                </c:pt>
                <c:pt idx="1">
                  <c:v>Provincia Constitucional del Callao</c:v>
                </c:pt>
                <c:pt idx="2">
                  <c:v>Ucayali</c:v>
                </c:pt>
                <c:pt idx="3">
                  <c:v>Ica</c:v>
                </c:pt>
                <c:pt idx="4">
                  <c:v>Junín</c:v>
                </c:pt>
                <c:pt idx="5">
                  <c:v>Ancash</c:v>
                </c:pt>
                <c:pt idx="6">
                  <c:v>Cusco</c:v>
                </c:pt>
                <c:pt idx="7">
                  <c:v>Piura</c:v>
                </c:pt>
              </c:strCache>
            </c:strRef>
          </c:cat>
          <c:val>
            <c:numRef>
              <c:f>'RTID Dpto'!$O$7:$O$14</c:f>
              <c:numCache>
                <c:formatCode>#,##0</c:formatCode>
                <c:ptCount val="8"/>
                <c:pt idx="0">
                  <c:v>68152896.400000006</c:v>
                </c:pt>
                <c:pt idx="1">
                  <c:v>13360397.9</c:v>
                </c:pt>
                <c:pt idx="2">
                  <c:v>5814892.2000000002</c:v>
                </c:pt>
                <c:pt idx="3">
                  <c:v>1168140</c:v>
                </c:pt>
                <c:pt idx="4">
                  <c:v>1168140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860160"/>
        <c:axId val="131155072"/>
      </c:barChart>
      <c:lineChart>
        <c:grouping val="standard"/>
        <c:varyColors val="0"/>
        <c:ser>
          <c:idx val="1"/>
          <c:order val="1"/>
          <c:tx>
            <c:strRef>
              <c:f>'RTID Dpto'!$P$6</c:f>
              <c:strCache>
                <c:ptCount val="1"/>
                <c:pt idx="0">
                  <c:v>Ejecución Financiera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C0504D"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triangle"/>
            <c:size val="7"/>
            <c:spPr>
              <a:solidFill>
                <a:srgbClr val="C0504D"/>
              </a:solidFill>
              <a:ln w="9525" cap="flat" cmpd="sng" algn="ctr">
                <a:noFill/>
                <a:prstDash val="solid"/>
                <a:round/>
              </a:ln>
              <a:effectLst/>
              <a:extLst>
                <a:ext uri="{91240B29-F687-4F45-9708-019B960494DF}">
                  <a14:hiddenLine xmlns:a14="http://schemas.microsoft.com/office/drawing/2010/main" w="9525" cap="flat" cmpd="sng" algn="ctr">
                    <a:solidFill>
                      <a:srgbClr val="C0504D">
                        <a:shade val="95000"/>
                        <a:satMod val="105000"/>
                      </a:srgbClr>
                    </a:solidFill>
                    <a:prstDash val="solid"/>
                    <a:round/>
                  </a14:hiddenLine>
                </a:ext>
              </a:extLst>
            </c:spPr>
          </c:marker>
          <c:cat>
            <c:strRef>
              <c:f>'RTID Dpto'!$N$7:$N$14</c:f>
              <c:strCache>
                <c:ptCount val="8"/>
                <c:pt idx="0">
                  <c:v>Lima</c:v>
                </c:pt>
                <c:pt idx="1">
                  <c:v>Provincia Constitucional del Callao</c:v>
                </c:pt>
                <c:pt idx="2">
                  <c:v>Ucayali</c:v>
                </c:pt>
                <c:pt idx="3">
                  <c:v>Ica</c:v>
                </c:pt>
                <c:pt idx="4">
                  <c:v>Junín</c:v>
                </c:pt>
                <c:pt idx="5">
                  <c:v>Ancash</c:v>
                </c:pt>
                <c:pt idx="6">
                  <c:v>Cusco</c:v>
                </c:pt>
                <c:pt idx="7">
                  <c:v>Piura</c:v>
                </c:pt>
              </c:strCache>
            </c:strRef>
          </c:cat>
          <c:val>
            <c:numRef>
              <c:f>'RTID Dpto'!$P$7:$P$14</c:f>
              <c:numCache>
                <c:formatCode>0%</c:formatCode>
                <c:ptCount val="8"/>
                <c:pt idx="0">
                  <c:v>0.65635410204024425</c:v>
                </c:pt>
                <c:pt idx="1">
                  <c:v>0.61181849296374735</c:v>
                </c:pt>
                <c:pt idx="2">
                  <c:v>0.52529338608587206</c:v>
                </c:pt>
                <c:pt idx="3">
                  <c:v>0.21656176359517668</c:v>
                </c:pt>
                <c:pt idx="4">
                  <c:v>0.20108580204855708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632576"/>
        <c:axId val="131841408"/>
      </c:lineChart>
      <c:catAx>
        <c:axId val="130860160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PE"/>
          </a:p>
        </c:txPr>
        <c:crossAx val="131155072"/>
        <c:crosses val="autoZero"/>
        <c:auto val="1"/>
        <c:lblAlgn val="ctr"/>
        <c:lblOffset val="100"/>
        <c:noMultiLvlLbl val="0"/>
      </c:catAx>
      <c:valAx>
        <c:axId val="1311550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PE"/>
          </a:p>
        </c:txPr>
        <c:crossAx val="13086016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1622643598965306E-2"/>
                <c:y val="0.11532439715938519"/>
              </c:manualLayout>
            </c:layout>
            <c:tx>
              <c:rich>
                <a:bodyPr/>
                <a:lstStyle/>
                <a:p>
                  <a:pPr>
                    <a:defRPr sz="1000"/>
                  </a:pPr>
                  <a:r>
                    <a:rPr lang="es-PE"/>
                    <a:t> </a:t>
                  </a:r>
                </a:p>
              </c:rich>
            </c:tx>
          </c:dispUnitsLbl>
        </c:dispUnits>
      </c:valAx>
      <c:valAx>
        <c:axId val="13184140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132632576"/>
        <c:crosses val="max"/>
        <c:crossBetween val="between"/>
      </c:valAx>
      <c:catAx>
        <c:axId val="132632576"/>
        <c:scaling>
          <c:orientation val="minMax"/>
        </c:scaling>
        <c:delete val="1"/>
        <c:axPos val="b"/>
        <c:majorTickMark val="out"/>
        <c:minorTickMark val="none"/>
        <c:tickLblPos val="nextTo"/>
        <c:crossAx val="131841408"/>
        <c:crosses val="autoZero"/>
        <c:auto val="1"/>
        <c:lblAlgn val="ctr"/>
        <c:lblOffset val="100"/>
        <c:noMultiLvlLbl val="0"/>
      </c:catAx>
      <c:spPr>
        <a:ln w="12700">
          <a:solidFill>
            <a:schemeClr val="tx1"/>
          </a:solidFill>
          <a:prstDash val="dash"/>
        </a:ln>
      </c:spPr>
    </c:plotArea>
    <c:legend>
      <c:legendPos val="b"/>
      <c:layout>
        <c:manualLayout>
          <c:xMode val="edge"/>
          <c:yMode val="edge"/>
          <c:x val="0.14931686609132933"/>
          <c:y val="0.91448287563836672"/>
          <c:w val="0.64293175853018369"/>
          <c:h val="8.5517279090113738E-2"/>
        </c:manualLayout>
      </c:layout>
      <c:overlay val="0"/>
      <c:txPr>
        <a:bodyPr/>
        <a:lstStyle/>
        <a:p>
          <a:pPr>
            <a:defRPr sz="1100"/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8036921156532902E-2"/>
          <c:y val="5.5783389903643087E-2"/>
          <c:w val="0.80297132296030205"/>
          <c:h val="0.44911139962701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'LCT Dpto'!$O$6</c:f>
              <c:strCache>
                <c:ptCount val="1"/>
                <c:pt idx="0">
                  <c:v>Monto Ejecutado</c:v>
                </c:pt>
              </c:strCache>
            </c:strRef>
          </c:tx>
          <c:invertIfNegative val="0"/>
          <c:cat>
            <c:strRef>
              <c:f>'LCT Dpto'!$N$7:$N$10</c:f>
              <c:strCache>
                <c:ptCount val="4"/>
                <c:pt idx="0">
                  <c:v>Cusco</c:v>
                </c:pt>
                <c:pt idx="1">
                  <c:v>Ayacucho</c:v>
                </c:pt>
                <c:pt idx="2">
                  <c:v>Lima</c:v>
                </c:pt>
                <c:pt idx="3">
                  <c:v>San Martín</c:v>
                </c:pt>
              </c:strCache>
            </c:strRef>
          </c:cat>
          <c:val>
            <c:numRef>
              <c:f>'LCT Dpto'!$O$7:$O$10</c:f>
              <c:numCache>
                <c:formatCode>#,##0</c:formatCode>
                <c:ptCount val="4"/>
                <c:pt idx="0">
                  <c:v>23461697</c:v>
                </c:pt>
                <c:pt idx="1">
                  <c:v>13710756.700000001</c:v>
                </c:pt>
                <c:pt idx="2">
                  <c:v>15652009.600000001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043392"/>
        <c:axId val="160097024"/>
      </c:barChart>
      <c:lineChart>
        <c:grouping val="standard"/>
        <c:varyColors val="0"/>
        <c:ser>
          <c:idx val="1"/>
          <c:order val="1"/>
          <c:tx>
            <c:strRef>
              <c:f>'LCT Dpto'!$P$6</c:f>
              <c:strCache>
                <c:ptCount val="1"/>
                <c:pt idx="0">
                  <c:v>Ejecución Financiera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C0504D"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triangle"/>
            <c:size val="7"/>
            <c:spPr>
              <a:solidFill>
                <a:srgbClr val="C0504D"/>
              </a:solidFill>
              <a:ln w="9525" cap="flat" cmpd="sng" algn="ctr">
                <a:noFill/>
                <a:prstDash val="solid"/>
                <a:round/>
              </a:ln>
              <a:effectLst/>
              <a:extLst>
                <a:ext uri="{91240B29-F687-4F45-9708-019B960494DF}">
                  <a14:hiddenLine xmlns:a14="http://schemas.microsoft.com/office/drawing/2010/main" w="9525" cap="flat" cmpd="sng" algn="ctr">
                    <a:solidFill>
                      <a:srgbClr val="C0504D">
                        <a:shade val="95000"/>
                        <a:satMod val="105000"/>
                      </a:srgbClr>
                    </a:solidFill>
                    <a:prstDash val="solid"/>
                    <a:round/>
                  </a14:hiddenLine>
                </a:ext>
              </a:extLst>
            </c:spPr>
          </c:marker>
          <c:cat>
            <c:strRef>
              <c:f>'LCT Dpto'!$N$7:$N$10</c:f>
              <c:strCache>
                <c:ptCount val="4"/>
                <c:pt idx="0">
                  <c:v>Cusco</c:v>
                </c:pt>
                <c:pt idx="1">
                  <c:v>Ayacucho</c:v>
                </c:pt>
                <c:pt idx="2">
                  <c:v>Lima</c:v>
                </c:pt>
                <c:pt idx="3">
                  <c:v>San Martín</c:v>
                </c:pt>
              </c:strCache>
            </c:strRef>
          </c:cat>
          <c:val>
            <c:numRef>
              <c:f>'LCT Dpto'!$P$7:$P$10</c:f>
              <c:numCache>
                <c:formatCode>0%</c:formatCode>
                <c:ptCount val="4"/>
                <c:pt idx="0">
                  <c:v>0.79654221792782953</c:v>
                </c:pt>
                <c:pt idx="1">
                  <c:v>0.78239894129176135</c:v>
                </c:pt>
                <c:pt idx="2">
                  <c:v>0.77172776190803016</c:v>
                </c:pt>
                <c:pt idx="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144768"/>
        <c:axId val="160140288"/>
      </c:lineChart>
      <c:catAx>
        <c:axId val="160043392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PE"/>
          </a:p>
        </c:txPr>
        <c:crossAx val="160097024"/>
        <c:crosses val="autoZero"/>
        <c:auto val="1"/>
        <c:lblAlgn val="ctr"/>
        <c:lblOffset val="100"/>
        <c:noMultiLvlLbl val="0"/>
      </c:catAx>
      <c:valAx>
        <c:axId val="16009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PE"/>
          </a:p>
        </c:txPr>
        <c:crossAx val="160043392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1622643598965306E-2"/>
                <c:y val="0.11532439715938519"/>
              </c:manualLayout>
            </c:layout>
            <c:tx>
              <c:rich>
                <a:bodyPr/>
                <a:lstStyle/>
                <a:p>
                  <a:pPr>
                    <a:defRPr sz="1000"/>
                  </a:pPr>
                  <a:r>
                    <a:rPr lang="es-PE"/>
                    <a:t> </a:t>
                  </a:r>
                </a:p>
              </c:rich>
            </c:tx>
          </c:dispUnitsLbl>
        </c:dispUnits>
      </c:valAx>
      <c:valAx>
        <c:axId val="16014028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160144768"/>
        <c:crosses val="max"/>
        <c:crossBetween val="between"/>
      </c:valAx>
      <c:catAx>
        <c:axId val="160144768"/>
        <c:scaling>
          <c:orientation val="minMax"/>
        </c:scaling>
        <c:delete val="1"/>
        <c:axPos val="b"/>
        <c:majorTickMark val="out"/>
        <c:minorTickMark val="none"/>
        <c:tickLblPos val="nextTo"/>
        <c:crossAx val="160140288"/>
        <c:crosses val="autoZero"/>
        <c:auto val="1"/>
        <c:lblAlgn val="ctr"/>
        <c:lblOffset val="100"/>
        <c:noMultiLvlLbl val="0"/>
      </c:catAx>
      <c:spPr>
        <a:ln w="12700">
          <a:solidFill>
            <a:schemeClr val="tx1"/>
          </a:solidFill>
          <a:prstDash val="dash"/>
        </a:ln>
      </c:spPr>
    </c:plotArea>
    <c:legend>
      <c:legendPos val="b"/>
      <c:layout>
        <c:manualLayout>
          <c:xMode val="edge"/>
          <c:yMode val="edge"/>
          <c:x val="0.14931686609132933"/>
          <c:y val="0.91448287563836672"/>
          <c:w val="0.64293175853018369"/>
          <c:h val="8.5517279090113738E-2"/>
        </c:manualLayout>
      </c:layout>
      <c:overlay val="0"/>
      <c:txPr>
        <a:bodyPr/>
        <a:lstStyle/>
        <a:p>
          <a:pPr>
            <a:defRPr sz="1100"/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8036921156532902E-2"/>
          <c:y val="5.5783389903643087E-2"/>
          <c:w val="0.80297132296030205"/>
          <c:h val="0.44911139962701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'FAPAA Dpto'!$O$6</c:f>
              <c:strCache>
                <c:ptCount val="1"/>
                <c:pt idx="0">
                  <c:v>Monto Ejecutado</c:v>
                </c:pt>
              </c:strCache>
            </c:strRef>
          </c:tx>
          <c:invertIfNegative val="0"/>
          <c:cat>
            <c:strRef>
              <c:f>'FAPAA Dpto'!$N$7:$N$29</c:f>
              <c:strCache>
                <c:ptCount val="23"/>
                <c:pt idx="0">
                  <c:v>Ayacucho</c:v>
                </c:pt>
                <c:pt idx="1">
                  <c:v>Tumbes</c:v>
                </c:pt>
                <c:pt idx="2">
                  <c:v>Ucayali</c:v>
                </c:pt>
                <c:pt idx="3">
                  <c:v>San Martín</c:v>
                </c:pt>
                <c:pt idx="4">
                  <c:v>Moquegua</c:v>
                </c:pt>
                <c:pt idx="5">
                  <c:v>Ica</c:v>
                </c:pt>
                <c:pt idx="6">
                  <c:v>Piura</c:v>
                </c:pt>
                <c:pt idx="7">
                  <c:v>Lima</c:v>
                </c:pt>
                <c:pt idx="8">
                  <c:v>Madre de Dios</c:v>
                </c:pt>
                <c:pt idx="9">
                  <c:v>Tacna</c:v>
                </c:pt>
                <c:pt idx="10">
                  <c:v>Loreto</c:v>
                </c:pt>
                <c:pt idx="11">
                  <c:v>Apurímac</c:v>
                </c:pt>
                <c:pt idx="12">
                  <c:v>Ancash</c:v>
                </c:pt>
                <c:pt idx="13">
                  <c:v>Puno</c:v>
                </c:pt>
                <c:pt idx="14">
                  <c:v>Cajamarca</c:v>
                </c:pt>
                <c:pt idx="15">
                  <c:v>Amazonas</c:v>
                </c:pt>
                <c:pt idx="16">
                  <c:v>Cusco</c:v>
                </c:pt>
                <c:pt idx="17">
                  <c:v>La Libertad</c:v>
                </c:pt>
                <c:pt idx="18">
                  <c:v>Huancavelica</c:v>
                </c:pt>
                <c:pt idx="19">
                  <c:v>Arequipa</c:v>
                </c:pt>
                <c:pt idx="20">
                  <c:v>Huánuco</c:v>
                </c:pt>
                <c:pt idx="21">
                  <c:v>Junín</c:v>
                </c:pt>
                <c:pt idx="22">
                  <c:v>Pasco</c:v>
                </c:pt>
              </c:strCache>
            </c:strRef>
          </c:cat>
          <c:val>
            <c:numRef>
              <c:f>'FAPAA Dpto'!$O$7:$O$29</c:f>
              <c:numCache>
                <c:formatCode>#,##0</c:formatCode>
                <c:ptCount val="23"/>
                <c:pt idx="0">
                  <c:v>4300</c:v>
                </c:pt>
                <c:pt idx="1">
                  <c:v>272174.60000000003</c:v>
                </c:pt>
                <c:pt idx="2">
                  <c:v>10560</c:v>
                </c:pt>
                <c:pt idx="3">
                  <c:v>75159.600000000006</c:v>
                </c:pt>
                <c:pt idx="4">
                  <c:v>282213.8</c:v>
                </c:pt>
                <c:pt idx="5">
                  <c:v>2238004.9</c:v>
                </c:pt>
                <c:pt idx="6">
                  <c:v>2567327.3000000003</c:v>
                </c:pt>
                <c:pt idx="7">
                  <c:v>8116919.7000000002</c:v>
                </c:pt>
                <c:pt idx="8">
                  <c:v>105750.2</c:v>
                </c:pt>
                <c:pt idx="9">
                  <c:v>219089.9</c:v>
                </c:pt>
                <c:pt idx="10">
                  <c:v>293306.09999999998</c:v>
                </c:pt>
                <c:pt idx="11">
                  <c:v>8000</c:v>
                </c:pt>
                <c:pt idx="12">
                  <c:v>408169.4</c:v>
                </c:pt>
                <c:pt idx="13">
                  <c:v>29446.799999999999</c:v>
                </c:pt>
                <c:pt idx="14">
                  <c:v>34820</c:v>
                </c:pt>
                <c:pt idx="15">
                  <c:v>42610.5</c:v>
                </c:pt>
                <c:pt idx="16">
                  <c:v>21310.6</c:v>
                </c:pt>
                <c:pt idx="17">
                  <c:v>8445</c:v>
                </c:pt>
                <c:pt idx="18">
                  <c:v>4200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529536"/>
        <c:axId val="173091072"/>
      </c:barChart>
      <c:lineChart>
        <c:grouping val="standard"/>
        <c:varyColors val="0"/>
        <c:ser>
          <c:idx val="1"/>
          <c:order val="1"/>
          <c:tx>
            <c:strRef>
              <c:f>'FAPAA Dpto'!$P$6</c:f>
              <c:strCache>
                <c:ptCount val="1"/>
                <c:pt idx="0">
                  <c:v>Ejecución Financiera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C0504D"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triangle"/>
            <c:size val="7"/>
            <c:spPr>
              <a:solidFill>
                <a:srgbClr val="C0504D"/>
              </a:solidFill>
              <a:ln w="9525" cap="flat" cmpd="sng" algn="ctr">
                <a:noFill/>
                <a:prstDash val="solid"/>
                <a:round/>
              </a:ln>
              <a:effectLst/>
              <a:extLst>
                <a:ext uri="{91240B29-F687-4F45-9708-019B960494DF}">
                  <a14:hiddenLine xmlns:a14="http://schemas.microsoft.com/office/drawing/2010/main" w="9525" cap="flat" cmpd="sng" algn="ctr">
                    <a:solidFill>
                      <a:srgbClr val="C0504D">
                        <a:shade val="95000"/>
                        <a:satMod val="105000"/>
                      </a:srgbClr>
                    </a:solidFill>
                    <a:prstDash val="solid"/>
                    <a:round/>
                  </a14:hiddenLine>
                </a:ext>
              </a:extLst>
            </c:spPr>
          </c:marker>
          <c:cat>
            <c:strRef>
              <c:f>'FAPAA Dpto'!$N$7:$N$29</c:f>
              <c:strCache>
                <c:ptCount val="23"/>
                <c:pt idx="0">
                  <c:v>Ayacucho</c:v>
                </c:pt>
                <c:pt idx="1">
                  <c:v>Tumbes</c:v>
                </c:pt>
                <c:pt idx="2">
                  <c:v>Ucayali</c:v>
                </c:pt>
                <c:pt idx="3">
                  <c:v>San Martín</c:v>
                </c:pt>
                <c:pt idx="4">
                  <c:v>Moquegua</c:v>
                </c:pt>
                <c:pt idx="5">
                  <c:v>Ica</c:v>
                </c:pt>
                <c:pt idx="6">
                  <c:v>Piura</c:v>
                </c:pt>
                <c:pt idx="7">
                  <c:v>Lima</c:v>
                </c:pt>
                <c:pt idx="8">
                  <c:v>Madre de Dios</c:v>
                </c:pt>
                <c:pt idx="9">
                  <c:v>Tacna</c:v>
                </c:pt>
                <c:pt idx="10">
                  <c:v>Loreto</c:v>
                </c:pt>
                <c:pt idx="11">
                  <c:v>Apurímac</c:v>
                </c:pt>
                <c:pt idx="12">
                  <c:v>Ancash</c:v>
                </c:pt>
                <c:pt idx="13">
                  <c:v>Puno</c:v>
                </c:pt>
                <c:pt idx="14">
                  <c:v>Cajamarca</c:v>
                </c:pt>
                <c:pt idx="15">
                  <c:v>Amazonas</c:v>
                </c:pt>
                <c:pt idx="16">
                  <c:v>Cusco</c:v>
                </c:pt>
                <c:pt idx="17">
                  <c:v>La Libertad</c:v>
                </c:pt>
                <c:pt idx="18">
                  <c:v>Huancavelica</c:v>
                </c:pt>
                <c:pt idx="19">
                  <c:v>Arequipa</c:v>
                </c:pt>
                <c:pt idx="20">
                  <c:v>Huánuco</c:v>
                </c:pt>
                <c:pt idx="21">
                  <c:v>Junín</c:v>
                </c:pt>
                <c:pt idx="22">
                  <c:v>Pasco</c:v>
                </c:pt>
              </c:strCache>
            </c:strRef>
          </c:cat>
          <c:val>
            <c:numRef>
              <c:f>'FAPAA Dpto'!$P$7:$P$29</c:f>
              <c:numCache>
                <c:formatCode>0%</c:formatCode>
                <c:ptCount val="23"/>
                <c:pt idx="0">
                  <c:v>1</c:v>
                </c:pt>
                <c:pt idx="1">
                  <c:v>0.99999485626947282</c:v>
                </c:pt>
                <c:pt idx="2">
                  <c:v>0.99990531199696997</c:v>
                </c:pt>
                <c:pt idx="3">
                  <c:v>0.82650186392777425</c:v>
                </c:pt>
                <c:pt idx="4">
                  <c:v>0.75407828991315962</c:v>
                </c:pt>
                <c:pt idx="5">
                  <c:v>0.72706663690832962</c:v>
                </c:pt>
                <c:pt idx="6">
                  <c:v>0.69735487116469774</c:v>
                </c:pt>
                <c:pt idx="7">
                  <c:v>0.65397282146824598</c:v>
                </c:pt>
                <c:pt idx="8">
                  <c:v>0.62403120445170923</c:v>
                </c:pt>
                <c:pt idx="9">
                  <c:v>0.58104013896808238</c:v>
                </c:pt>
                <c:pt idx="10">
                  <c:v>0.52761910758133135</c:v>
                </c:pt>
                <c:pt idx="11">
                  <c:v>0.47758342785505342</c:v>
                </c:pt>
                <c:pt idx="12">
                  <c:v>0.34811651604935745</c:v>
                </c:pt>
                <c:pt idx="13">
                  <c:v>0.28195754378237597</c:v>
                </c:pt>
                <c:pt idx="14">
                  <c:v>0.27330167575840825</c:v>
                </c:pt>
                <c:pt idx="15">
                  <c:v>8.933599458245714E-2</c:v>
                </c:pt>
                <c:pt idx="16">
                  <c:v>8.6713053385416655E-2</c:v>
                </c:pt>
                <c:pt idx="17">
                  <c:v>4.1754221156460901E-2</c:v>
                </c:pt>
                <c:pt idx="18">
                  <c:v>1.0613109211420717E-2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411712"/>
        <c:axId val="173111936"/>
      </c:lineChart>
      <c:catAx>
        <c:axId val="172529536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PE"/>
          </a:p>
        </c:txPr>
        <c:crossAx val="173091072"/>
        <c:crosses val="autoZero"/>
        <c:auto val="1"/>
        <c:lblAlgn val="ctr"/>
        <c:lblOffset val="100"/>
        <c:noMultiLvlLbl val="0"/>
      </c:catAx>
      <c:valAx>
        <c:axId val="1730910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PE"/>
          </a:p>
        </c:txPr>
        <c:crossAx val="17252953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1622643598965306E-2"/>
                <c:y val="0.11532439715938519"/>
              </c:manualLayout>
            </c:layout>
            <c:tx>
              <c:rich>
                <a:bodyPr/>
                <a:lstStyle/>
                <a:p>
                  <a:pPr>
                    <a:defRPr sz="1000"/>
                  </a:pPr>
                  <a:r>
                    <a:rPr lang="es-PE"/>
                    <a:t> </a:t>
                  </a:r>
                </a:p>
              </c:rich>
            </c:tx>
          </c:dispUnitsLbl>
        </c:dispUnits>
      </c:valAx>
      <c:valAx>
        <c:axId val="17311193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173411712"/>
        <c:crosses val="max"/>
        <c:crossBetween val="between"/>
      </c:valAx>
      <c:catAx>
        <c:axId val="173411712"/>
        <c:scaling>
          <c:orientation val="minMax"/>
        </c:scaling>
        <c:delete val="1"/>
        <c:axPos val="b"/>
        <c:majorTickMark val="out"/>
        <c:minorTickMark val="none"/>
        <c:tickLblPos val="nextTo"/>
        <c:crossAx val="173111936"/>
        <c:crosses val="autoZero"/>
        <c:auto val="1"/>
        <c:lblAlgn val="ctr"/>
        <c:lblOffset val="100"/>
        <c:noMultiLvlLbl val="0"/>
      </c:catAx>
      <c:spPr>
        <a:ln w="12700">
          <a:solidFill>
            <a:schemeClr val="tx1"/>
          </a:solidFill>
          <a:prstDash val="dash"/>
        </a:ln>
      </c:spPr>
    </c:plotArea>
    <c:legend>
      <c:legendPos val="b"/>
      <c:layout>
        <c:manualLayout>
          <c:xMode val="edge"/>
          <c:yMode val="edge"/>
          <c:x val="0.14931686609132933"/>
          <c:y val="0.91448287563836672"/>
          <c:w val="0.64293175853018369"/>
          <c:h val="8.5517279090113738E-2"/>
        </c:manualLayout>
      </c:layout>
      <c:overlay val="0"/>
      <c:txPr>
        <a:bodyPr/>
        <a:lstStyle/>
        <a:p>
          <a:pPr>
            <a:defRPr sz="1100"/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8036921156532902E-2"/>
          <c:y val="5.5783389903643087E-2"/>
          <c:w val="0.80297132296030205"/>
          <c:h val="0.44911139962701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'OSCE Dpto'!$O$6</c:f>
              <c:strCache>
                <c:ptCount val="1"/>
                <c:pt idx="0">
                  <c:v>Monto Ejecutado</c:v>
                </c:pt>
              </c:strCache>
            </c:strRef>
          </c:tx>
          <c:invertIfNegative val="0"/>
          <c:cat>
            <c:strRef>
              <c:f>'OSCE Dpto'!$N$7</c:f>
              <c:strCache>
                <c:ptCount val="1"/>
                <c:pt idx="0">
                  <c:v>Lima</c:v>
                </c:pt>
              </c:strCache>
            </c:strRef>
          </c:cat>
          <c:val>
            <c:numRef>
              <c:f>'OSCE Dpto'!$O$7</c:f>
              <c:numCache>
                <c:formatCode>#,##0</c:formatCode>
                <c:ptCount val="1"/>
                <c:pt idx="0">
                  <c:v>19569300.299999997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721536"/>
        <c:axId val="178723840"/>
      </c:barChart>
      <c:lineChart>
        <c:grouping val="standard"/>
        <c:varyColors val="0"/>
        <c:ser>
          <c:idx val="1"/>
          <c:order val="1"/>
          <c:tx>
            <c:strRef>
              <c:f>'OSCE Dpto'!$P$6</c:f>
              <c:strCache>
                <c:ptCount val="1"/>
                <c:pt idx="0">
                  <c:v>Ejecución Financiera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C0504D"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triangle"/>
            <c:size val="7"/>
            <c:spPr>
              <a:solidFill>
                <a:srgbClr val="C0504D"/>
              </a:solidFill>
              <a:ln w="9525" cap="flat" cmpd="sng" algn="ctr">
                <a:noFill/>
                <a:prstDash val="solid"/>
                <a:round/>
              </a:ln>
              <a:effectLst/>
              <a:extLst>
                <a:ext uri="{91240B29-F687-4F45-9708-019B960494DF}">
                  <a14:hiddenLine xmlns:a14="http://schemas.microsoft.com/office/drawing/2010/main" w="9525" cap="flat" cmpd="sng" algn="ctr">
                    <a:solidFill>
                      <a:srgbClr val="C0504D">
                        <a:shade val="95000"/>
                        <a:satMod val="105000"/>
                      </a:srgbClr>
                    </a:solidFill>
                    <a:prstDash val="solid"/>
                    <a:round/>
                  </a14:hiddenLine>
                </a:ext>
              </a:extLst>
            </c:spPr>
          </c:marker>
          <c:cat>
            <c:strRef>
              <c:f>'OSCE Dpto'!$N$7</c:f>
              <c:strCache>
                <c:ptCount val="1"/>
                <c:pt idx="0">
                  <c:v>Lima</c:v>
                </c:pt>
              </c:strCache>
            </c:strRef>
          </c:cat>
          <c:val>
            <c:numRef>
              <c:f>'OSCE Dpto'!$P$7</c:f>
              <c:numCache>
                <c:formatCode>0%</c:formatCode>
                <c:ptCount val="1"/>
                <c:pt idx="0">
                  <c:v>0.42334477739142962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222976"/>
        <c:axId val="180221440"/>
      </c:lineChart>
      <c:catAx>
        <c:axId val="178721536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PE"/>
          </a:p>
        </c:txPr>
        <c:crossAx val="178723840"/>
        <c:crosses val="autoZero"/>
        <c:auto val="1"/>
        <c:lblAlgn val="ctr"/>
        <c:lblOffset val="100"/>
        <c:noMultiLvlLbl val="0"/>
      </c:catAx>
      <c:valAx>
        <c:axId val="1787238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PE"/>
          </a:p>
        </c:txPr>
        <c:crossAx val="17872153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1622643598965306E-2"/>
                <c:y val="0.11532439715938519"/>
              </c:manualLayout>
            </c:layout>
            <c:tx>
              <c:rich>
                <a:bodyPr/>
                <a:lstStyle/>
                <a:p>
                  <a:pPr>
                    <a:defRPr sz="1000"/>
                  </a:pPr>
                  <a:r>
                    <a:rPr lang="es-PE"/>
                    <a:t> </a:t>
                  </a:r>
                </a:p>
              </c:rich>
            </c:tx>
          </c:dispUnitsLbl>
        </c:dispUnits>
      </c:valAx>
      <c:valAx>
        <c:axId val="180221440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180222976"/>
        <c:crosses val="max"/>
        <c:crossBetween val="between"/>
      </c:valAx>
      <c:catAx>
        <c:axId val="180222976"/>
        <c:scaling>
          <c:orientation val="minMax"/>
        </c:scaling>
        <c:delete val="1"/>
        <c:axPos val="b"/>
        <c:majorTickMark val="out"/>
        <c:minorTickMark val="none"/>
        <c:tickLblPos val="nextTo"/>
        <c:crossAx val="180221440"/>
        <c:crosses val="autoZero"/>
        <c:auto val="1"/>
        <c:lblAlgn val="ctr"/>
        <c:lblOffset val="100"/>
        <c:noMultiLvlLbl val="0"/>
      </c:catAx>
      <c:spPr>
        <a:ln w="12700">
          <a:solidFill>
            <a:schemeClr val="tx1"/>
          </a:solidFill>
          <a:prstDash val="dash"/>
        </a:ln>
      </c:spPr>
    </c:plotArea>
    <c:legend>
      <c:legendPos val="b"/>
      <c:layout>
        <c:manualLayout>
          <c:xMode val="edge"/>
          <c:yMode val="edge"/>
          <c:x val="0.14931686609132933"/>
          <c:y val="0.91448287563836672"/>
          <c:w val="0.64293175853018369"/>
          <c:h val="8.5517279090113738E-2"/>
        </c:manualLayout>
      </c:layout>
      <c:overlay val="0"/>
      <c:txPr>
        <a:bodyPr/>
        <a:lstStyle/>
        <a:p>
          <a:pPr>
            <a:defRPr sz="1100"/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8036921156532902E-2"/>
          <c:y val="5.5783389903643087E-2"/>
          <c:w val="0.80297132296030205"/>
          <c:h val="0.44911139962701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'GSRN Dpto'!$O$6</c:f>
              <c:strCache>
                <c:ptCount val="1"/>
                <c:pt idx="0">
                  <c:v>Monto Ejecutado</c:v>
                </c:pt>
              </c:strCache>
            </c:strRef>
          </c:tx>
          <c:invertIfNegative val="0"/>
          <c:cat>
            <c:strRef>
              <c:f>'GSRN Dpto'!$N$7:$N$30</c:f>
              <c:strCache>
                <c:ptCount val="24"/>
                <c:pt idx="0">
                  <c:v>Tumbes</c:v>
                </c:pt>
                <c:pt idx="1">
                  <c:v>Piura</c:v>
                </c:pt>
                <c:pt idx="2">
                  <c:v>Tacna</c:v>
                </c:pt>
                <c:pt idx="3">
                  <c:v>Apurímac</c:v>
                </c:pt>
                <c:pt idx="4">
                  <c:v>San Martín</c:v>
                </c:pt>
                <c:pt idx="5">
                  <c:v>Huancavelica</c:v>
                </c:pt>
                <c:pt idx="6">
                  <c:v>Amazonas</c:v>
                </c:pt>
                <c:pt idx="7">
                  <c:v>Loreto</c:v>
                </c:pt>
                <c:pt idx="8">
                  <c:v>Cusco</c:v>
                </c:pt>
                <c:pt idx="9">
                  <c:v>Puno</c:v>
                </c:pt>
                <c:pt idx="10">
                  <c:v>Lima</c:v>
                </c:pt>
                <c:pt idx="11">
                  <c:v>Junín</c:v>
                </c:pt>
                <c:pt idx="12">
                  <c:v>Cajamarca</c:v>
                </c:pt>
                <c:pt idx="13">
                  <c:v>Ancash</c:v>
                </c:pt>
                <c:pt idx="14">
                  <c:v>Ica</c:v>
                </c:pt>
                <c:pt idx="15">
                  <c:v>Lambayeque</c:v>
                </c:pt>
                <c:pt idx="16">
                  <c:v>Huánuco</c:v>
                </c:pt>
                <c:pt idx="17">
                  <c:v>Pasco</c:v>
                </c:pt>
                <c:pt idx="18">
                  <c:v>Ayacucho</c:v>
                </c:pt>
                <c:pt idx="19">
                  <c:v>La Libertad</c:v>
                </c:pt>
                <c:pt idx="20">
                  <c:v>Moquegua</c:v>
                </c:pt>
                <c:pt idx="21">
                  <c:v>Arequipa</c:v>
                </c:pt>
                <c:pt idx="22">
                  <c:v>Provincia Constitucional del Callao</c:v>
                </c:pt>
                <c:pt idx="23">
                  <c:v>Ucayali</c:v>
                </c:pt>
              </c:strCache>
            </c:strRef>
          </c:cat>
          <c:val>
            <c:numRef>
              <c:f>'GSRN Dpto'!$O$7:$O$30</c:f>
              <c:numCache>
                <c:formatCode>#,##0</c:formatCode>
                <c:ptCount val="24"/>
                <c:pt idx="0">
                  <c:v>57443.1</c:v>
                </c:pt>
                <c:pt idx="1">
                  <c:v>497090.9</c:v>
                </c:pt>
                <c:pt idx="2">
                  <c:v>273011.20000000001</c:v>
                </c:pt>
                <c:pt idx="3">
                  <c:v>757950.5</c:v>
                </c:pt>
                <c:pt idx="4">
                  <c:v>538315.80000000005</c:v>
                </c:pt>
                <c:pt idx="5">
                  <c:v>6923296.2000000002</c:v>
                </c:pt>
                <c:pt idx="6">
                  <c:v>70596.5</c:v>
                </c:pt>
                <c:pt idx="7">
                  <c:v>204077</c:v>
                </c:pt>
                <c:pt idx="8">
                  <c:v>3998169.8</c:v>
                </c:pt>
                <c:pt idx="9">
                  <c:v>797039.8</c:v>
                </c:pt>
                <c:pt idx="10">
                  <c:v>7204841.7000000002</c:v>
                </c:pt>
                <c:pt idx="11">
                  <c:v>655542.69999999995</c:v>
                </c:pt>
                <c:pt idx="12">
                  <c:v>838054.79999999993</c:v>
                </c:pt>
                <c:pt idx="13">
                  <c:v>92370.8</c:v>
                </c:pt>
                <c:pt idx="14">
                  <c:v>425772.1</c:v>
                </c:pt>
                <c:pt idx="15">
                  <c:v>30568.7</c:v>
                </c:pt>
                <c:pt idx="16">
                  <c:v>773459.99999999988</c:v>
                </c:pt>
                <c:pt idx="17">
                  <c:v>191042</c:v>
                </c:pt>
                <c:pt idx="18">
                  <c:v>406755</c:v>
                </c:pt>
                <c:pt idx="19">
                  <c:v>182380</c:v>
                </c:pt>
                <c:pt idx="20">
                  <c:v>74577.099999999991</c:v>
                </c:pt>
                <c:pt idx="21">
                  <c:v>30700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324416"/>
        <c:axId val="181523968"/>
      </c:barChart>
      <c:lineChart>
        <c:grouping val="standard"/>
        <c:varyColors val="0"/>
        <c:ser>
          <c:idx val="1"/>
          <c:order val="1"/>
          <c:tx>
            <c:strRef>
              <c:f>'GSRN Dpto'!$P$6</c:f>
              <c:strCache>
                <c:ptCount val="1"/>
                <c:pt idx="0">
                  <c:v>Ejecución Financiera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C0504D"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triangle"/>
            <c:size val="7"/>
            <c:spPr>
              <a:solidFill>
                <a:srgbClr val="C0504D"/>
              </a:solidFill>
              <a:ln w="9525" cap="flat" cmpd="sng" algn="ctr">
                <a:noFill/>
                <a:prstDash val="solid"/>
                <a:round/>
              </a:ln>
              <a:effectLst/>
              <a:extLst>
                <a:ext uri="{91240B29-F687-4F45-9708-019B960494DF}">
                  <a14:hiddenLine xmlns:a14="http://schemas.microsoft.com/office/drawing/2010/main" w="9525" cap="flat" cmpd="sng" algn="ctr">
                    <a:solidFill>
                      <a:srgbClr val="C0504D">
                        <a:shade val="95000"/>
                        <a:satMod val="105000"/>
                      </a:srgbClr>
                    </a:solidFill>
                    <a:prstDash val="solid"/>
                    <a:round/>
                  </a14:hiddenLine>
                </a:ext>
              </a:extLst>
            </c:spPr>
          </c:marker>
          <c:cat>
            <c:strRef>
              <c:f>'GSRN Dpto'!$N$7:$N$30</c:f>
              <c:strCache>
                <c:ptCount val="24"/>
                <c:pt idx="0">
                  <c:v>Tumbes</c:v>
                </c:pt>
                <c:pt idx="1">
                  <c:v>Piura</c:v>
                </c:pt>
                <c:pt idx="2">
                  <c:v>Tacna</c:v>
                </c:pt>
                <c:pt idx="3">
                  <c:v>Apurímac</c:v>
                </c:pt>
                <c:pt idx="4">
                  <c:v>San Martín</c:v>
                </c:pt>
                <c:pt idx="5">
                  <c:v>Huancavelica</c:v>
                </c:pt>
                <c:pt idx="6">
                  <c:v>Amazonas</c:v>
                </c:pt>
                <c:pt idx="7">
                  <c:v>Loreto</c:v>
                </c:pt>
                <c:pt idx="8">
                  <c:v>Cusco</c:v>
                </c:pt>
                <c:pt idx="9">
                  <c:v>Puno</c:v>
                </c:pt>
                <c:pt idx="10">
                  <c:v>Lima</c:v>
                </c:pt>
                <c:pt idx="11">
                  <c:v>Junín</c:v>
                </c:pt>
                <c:pt idx="12">
                  <c:v>Cajamarca</c:v>
                </c:pt>
                <c:pt idx="13">
                  <c:v>Ancash</c:v>
                </c:pt>
                <c:pt idx="14">
                  <c:v>Ica</c:v>
                </c:pt>
                <c:pt idx="15">
                  <c:v>Lambayeque</c:v>
                </c:pt>
                <c:pt idx="16">
                  <c:v>Huánuco</c:v>
                </c:pt>
                <c:pt idx="17">
                  <c:v>Pasco</c:v>
                </c:pt>
                <c:pt idx="18">
                  <c:v>Ayacucho</c:v>
                </c:pt>
                <c:pt idx="19">
                  <c:v>La Libertad</c:v>
                </c:pt>
                <c:pt idx="20">
                  <c:v>Moquegua</c:v>
                </c:pt>
                <c:pt idx="21">
                  <c:v>Arequipa</c:v>
                </c:pt>
                <c:pt idx="22">
                  <c:v>Provincia Constitucional del Callao</c:v>
                </c:pt>
                <c:pt idx="23">
                  <c:v>Ucayali</c:v>
                </c:pt>
              </c:strCache>
            </c:strRef>
          </c:cat>
          <c:val>
            <c:numRef>
              <c:f>'GSRN Dpto'!$P$7:$P$30</c:f>
              <c:numCache>
                <c:formatCode>0%</c:formatCode>
                <c:ptCount val="24"/>
                <c:pt idx="0">
                  <c:v>0.99998433256736996</c:v>
                </c:pt>
                <c:pt idx="1">
                  <c:v>0.84606608661315474</c:v>
                </c:pt>
                <c:pt idx="2">
                  <c:v>0.78217740087096033</c:v>
                </c:pt>
                <c:pt idx="3">
                  <c:v>0.75164196895456437</c:v>
                </c:pt>
                <c:pt idx="4">
                  <c:v>0.60475272484614817</c:v>
                </c:pt>
                <c:pt idx="5">
                  <c:v>0.57094269301725642</c:v>
                </c:pt>
                <c:pt idx="6">
                  <c:v>0.44120606469676515</c:v>
                </c:pt>
                <c:pt idx="7">
                  <c:v>0.43325966452029291</c:v>
                </c:pt>
                <c:pt idx="8">
                  <c:v>0.38450092399399288</c:v>
                </c:pt>
                <c:pt idx="9">
                  <c:v>0.35213492677107955</c:v>
                </c:pt>
                <c:pt idx="10">
                  <c:v>0.34264044001230393</c:v>
                </c:pt>
                <c:pt idx="11">
                  <c:v>0.33606131040507231</c:v>
                </c:pt>
                <c:pt idx="12">
                  <c:v>0.29462122905970645</c:v>
                </c:pt>
                <c:pt idx="13">
                  <c:v>0.29231913365169482</c:v>
                </c:pt>
                <c:pt idx="14">
                  <c:v>0.246970153980726</c:v>
                </c:pt>
                <c:pt idx="15">
                  <c:v>0.20154743851783477</c:v>
                </c:pt>
                <c:pt idx="16">
                  <c:v>0.19161070816142803</c:v>
                </c:pt>
                <c:pt idx="17">
                  <c:v>0.16825727310518787</c:v>
                </c:pt>
                <c:pt idx="18">
                  <c:v>0.14733640426801239</c:v>
                </c:pt>
                <c:pt idx="19">
                  <c:v>4.565744797446708E-2</c:v>
                </c:pt>
                <c:pt idx="20">
                  <c:v>3.5713957335054766E-2</c:v>
                </c:pt>
                <c:pt idx="21">
                  <c:v>2.5060999452249818E-2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532544"/>
        <c:axId val="181531008"/>
      </c:lineChart>
      <c:catAx>
        <c:axId val="181324416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PE"/>
          </a:p>
        </c:txPr>
        <c:crossAx val="181523968"/>
        <c:crosses val="autoZero"/>
        <c:auto val="1"/>
        <c:lblAlgn val="ctr"/>
        <c:lblOffset val="100"/>
        <c:noMultiLvlLbl val="0"/>
      </c:catAx>
      <c:valAx>
        <c:axId val="181523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PE"/>
          </a:p>
        </c:txPr>
        <c:crossAx val="18132441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1622643598965306E-2"/>
                <c:y val="0.11532439715938519"/>
              </c:manualLayout>
            </c:layout>
            <c:tx>
              <c:rich>
                <a:bodyPr/>
                <a:lstStyle/>
                <a:p>
                  <a:pPr>
                    <a:defRPr sz="1000"/>
                  </a:pPr>
                  <a:r>
                    <a:rPr lang="es-PE"/>
                    <a:t> </a:t>
                  </a:r>
                </a:p>
              </c:rich>
            </c:tx>
          </c:dispUnitsLbl>
        </c:dispUnits>
      </c:valAx>
      <c:valAx>
        <c:axId val="18153100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181532544"/>
        <c:crosses val="max"/>
        <c:crossBetween val="between"/>
      </c:valAx>
      <c:catAx>
        <c:axId val="181532544"/>
        <c:scaling>
          <c:orientation val="minMax"/>
        </c:scaling>
        <c:delete val="1"/>
        <c:axPos val="b"/>
        <c:majorTickMark val="out"/>
        <c:minorTickMark val="none"/>
        <c:tickLblPos val="nextTo"/>
        <c:crossAx val="181531008"/>
        <c:crosses val="autoZero"/>
        <c:auto val="1"/>
        <c:lblAlgn val="ctr"/>
        <c:lblOffset val="100"/>
        <c:noMultiLvlLbl val="0"/>
      </c:catAx>
      <c:spPr>
        <a:ln w="12700">
          <a:solidFill>
            <a:schemeClr val="tx1"/>
          </a:solidFill>
          <a:prstDash val="dash"/>
        </a:ln>
      </c:spPr>
    </c:plotArea>
    <c:legend>
      <c:legendPos val="b"/>
      <c:layout>
        <c:manualLayout>
          <c:xMode val="edge"/>
          <c:yMode val="edge"/>
          <c:x val="0.14931686609132933"/>
          <c:y val="0.91448287563836672"/>
          <c:w val="0.64293175853018369"/>
          <c:h val="8.5517279090113738E-2"/>
        </c:manualLayout>
      </c:layout>
      <c:overlay val="0"/>
      <c:txPr>
        <a:bodyPr/>
        <a:lstStyle/>
        <a:p>
          <a:pPr>
            <a:defRPr sz="1100"/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8036921156532902E-2"/>
          <c:y val="5.5783389903643087E-2"/>
          <c:w val="0.80297132296030205"/>
          <c:h val="0.44911139962701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'GIRS Dpto'!$O$6</c:f>
              <c:strCache>
                <c:ptCount val="1"/>
                <c:pt idx="0">
                  <c:v>Monto Ejecutado</c:v>
                </c:pt>
              </c:strCache>
            </c:strRef>
          </c:tx>
          <c:invertIfNegative val="0"/>
          <c:cat>
            <c:strRef>
              <c:f>'GIRS Dpto'!$N$7:$N$31</c:f>
              <c:strCache>
                <c:ptCount val="25"/>
                <c:pt idx="0">
                  <c:v>Tumbes</c:v>
                </c:pt>
                <c:pt idx="1">
                  <c:v>San Martín</c:v>
                </c:pt>
                <c:pt idx="2">
                  <c:v>Lima</c:v>
                </c:pt>
                <c:pt idx="3">
                  <c:v>Piura</c:v>
                </c:pt>
                <c:pt idx="4">
                  <c:v>Cusco</c:v>
                </c:pt>
                <c:pt idx="5">
                  <c:v>Madre de Dios</c:v>
                </c:pt>
                <c:pt idx="6">
                  <c:v>Ancash</c:v>
                </c:pt>
                <c:pt idx="7">
                  <c:v>Ayacucho</c:v>
                </c:pt>
                <c:pt idx="8">
                  <c:v>Cajamarca</c:v>
                </c:pt>
                <c:pt idx="9">
                  <c:v>Ica</c:v>
                </c:pt>
                <c:pt idx="10">
                  <c:v>La Libertad</c:v>
                </c:pt>
                <c:pt idx="11">
                  <c:v>Huancavelica</c:v>
                </c:pt>
                <c:pt idx="12">
                  <c:v>Junín</c:v>
                </c:pt>
                <c:pt idx="13">
                  <c:v>Pasco</c:v>
                </c:pt>
                <c:pt idx="14">
                  <c:v>Huánuco</c:v>
                </c:pt>
                <c:pt idx="15">
                  <c:v>Ucayali</c:v>
                </c:pt>
                <c:pt idx="16">
                  <c:v>Lambayeque</c:v>
                </c:pt>
                <c:pt idx="17">
                  <c:v>Arequipa</c:v>
                </c:pt>
                <c:pt idx="18">
                  <c:v>Loreto</c:v>
                </c:pt>
                <c:pt idx="19">
                  <c:v>Puno</c:v>
                </c:pt>
                <c:pt idx="20">
                  <c:v>Apurímac</c:v>
                </c:pt>
                <c:pt idx="21">
                  <c:v>Moquegua</c:v>
                </c:pt>
                <c:pt idx="22">
                  <c:v>Amazonas</c:v>
                </c:pt>
                <c:pt idx="23">
                  <c:v>Provincia Constitucional del Callao</c:v>
                </c:pt>
                <c:pt idx="24">
                  <c:v>Tacna</c:v>
                </c:pt>
              </c:strCache>
            </c:strRef>
          </c:cat>
          <c:val>
            <c:numRef>
              <c:f>'GIRS Dpto'!$O$7:$O$31</c:f>
              <c:numCache>
                <c:formatCode>#,##0</c:formatCode>
                <c:ptCount val="25"/>
                <c:pt idx="0">
                  <c:v>1460029</c:v>
                </c:pt>
                <c:pt idx="1">
                  <c:v>1461994.2000000002</c:v>
                </c:pt>
                <c:pt idx="2">
                  <c:v>19913812.899999999</c:v>
                </c:pt>
                <c:pt idx="3">
                  <c:v>1445583.1</c:v>
                </c:pt>
                <c:pt idx="4">
                  <c:v>3554609.5</c:v>
                </c:pt>
                <c:pt idx="5">
                  <c:v>21000</c:v>
                </c:pt>
                <c:pt idx="6">
                  <c:v>333743.60000000003</c:v>
                </c:pt>
                <c:pt idx="7">
                  <c:v>653255.19999999995</c:v>
                </c:pt>
                <c:pt idx="8">
                  <c:v>316240.7</c:v>
                </c:pt>
                <c:pt idx="9">
                  <c:v>962860.39999999991</c:v>
                </c:pt>
                <c:pt idx="10">
                  <c:v>1116149.3</c:v>
                </c:pt>
                <c:pt idx="11">
                  <c:v>170805</c:v>
                </c:pt>
                <c:pt idx="12">
                  <c:v>620164.9</c:v>
                </c:pt>
                <c:pt idx="13">
                  <c:v>259308.9</c:v>
                </c:pt>
                <c:pt idx="14">
                  <c:v>75000.399999999994</c:v>
                </c:pt>
                <c:pt idx="15">
                  <c:v>578240.1</c:v>
                </c:pt>
                <c:pt idx="16">
                  <c:v>30746</c:v>
                </c:pt>
                <c:pt idx="17">
                  <c:v>950663.8</c:v>
                </c:pt>
                <c:pt idx="18">
                  <c:v>6787.5</c:v>
                </c:pt>
                <c:pt idx="19">
                  <c:v>120915.9</c:v>
                </c:pt>
                <c:pt idx="20">
                  <c:v>20185.100000000093</c:v>
                </c:pt>
                <c:pt idx="21">
                  <c:v>1060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696960"/>
        <c:axId val="182859648"/>
      </c:barChart>
      <c:lineChart>
        <c:grouping val="standard"/>
        <c:varyColors val="0"/>
        <c:ser>
          <c:idx val="1"/>
          <c:order val="1"/>
          <c:tx>
            <c:strRef>
              <c:f>'GIRS Dpto'!$P$6</c:f>
              <c:strCache>
                <c:ptCount val="1"/>
                <c:pt idx="0">
                  <c:v>Ejecución Financiera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C0504D"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triangle"/>
            <c:size val="7"/>
            <c:spPr>
              <a:solidFill>
                <a:srgbClr val="C0504D"/>
              </a:solidFill>
              <a:ln w="9525" cap="flat" cmpd="sng" algn="ctr">
                <a:noFill/>
                <a:prstDash val="solid"/>
                <a:round/>
              </a:ln>
              <a:effectLst/>
              <a:extLst>
                <a:ext uri="{91240B29-F687-4F45-9708-019B960494DF}">
                  <a14:hiddenLine xmlns:a14="http://schemas.microsoft.com/office/drawing/2010/main" w="9525" cap="flat" cmpd="sng" algn="ctr">
                    <a:solidFill>
                      <a:srgbClr val="C0504D">
                        <a:shade val="95000"/>
                        <a:satMod val="105000"/>
                      </a:srgbClr>
                    </a:solidFill>
                    <a:prstDash val="solid"/>
                    <a:round/>
                  </a14:hiddenLine>
                </a:ext>
              </a:extLst>
            </c:spPr>
          </c:marker>
          <c:cat>
            <c:strRef>
              <c:f>'GIRS Dpto'!$N$7:$N$31</c:f>
              <c:strCache>
                <c:ptCount val="25"/>
                <c:pt idx="0">
                  <c:v>Tumbes</c:v>
                </c:pt>
                <c:pt idx="1">
                  <c:v>San Martín</c:v>
                </c:pt>
                <c:pt idx="2">
                  <c:v>Lima</c:v>
                </c:pt>
                <c:pt idx="3">
                  <c:v>Piura</c:v>
                </c:pt>
                <c:pt idx="4">
                  <c:v>Cusco</c:v>
                </c:pt>
                <c:pt idx="5">
                  <c:v>Madre de Dios</c:v>
                </c:pt>
                <c:pt idx="6">
                  <c:v>Ancash</c:v>
                </c:pt>
                <c:pt idx="7">
                  <c:v>Ayacucho</c:v>
                </c:pt>
                <c:pt idx="8">
                  <c:v>Cajamarca</c:v>
                </c:pt>
                <c:pt idx="9">
                  <c:v>Ica</c:v>
                </c:pt>
                <c:pt idx="10">
                  <c:v>La Libertad</c:v>
                </c:pt>
                <c:pt idx="11">
                  <c:v>Huancavelica</c:v>
                </c:pt>
                <c:pt idx="12">
                  <c:v>Junín</c:v>
                </c:pt>
                <c:pt idx="13">
                  <c:v>Pasco</c:v>
                </c:pt>
                <c:pt idx="14">
                  <c:v>Huánuco</c:v>
                </c:pt>
                <c:pt idx="15">
                  <c:v>Ucayali</c:v>
                </c:pt>
                <c:pt idx="16">
                  <c:v>Lambayeque</c:v>
                </c:pt>
                <c:pt idx="17">
                  <c:v>Arequipa</c:v>
                </c:pt>
                <c:pt idx="18">
                  <c:v>Loreto</c:v>
                </c:pt>
                <c:pt idx="19">
                  <c:v>Puno</c:v>
                </c:pt>
                <c:pt idx="20">
                  <c:v>Apurímac</c:v>
                </c:pt>
                <c:pt idx="21">
                  <c:v>Moquegua</c:v>
                </c:pt>
                <c:pt idx="22">
                  <c:v>Amazonas</c:v>
                </c:pt>
                <c:pt idx="23">
                  <c:v>Provincia Constitucional del Callao</c:v>
                </c:pt>
                <c:pt idx="24">
                  <c:v>Tacna</c:v>
                </c:pt>
              </c:strCache>
            </c:strRef>
          </c:cat>
          <c:val>
            <c:numRef>
              <c:f>'GIRS Dpto'!$P$7:$P$31</c:f>
              <c:numCache>
                <c:formatCode>0%</c:formatCode>
                <c:ptCount val="25"/>
                <c:pt idx="0">
                  <c:v>0.71860060725467045</c:v>
                </c:pt>
                <c:pt idx="1">
                  <c:v>0.71798294120766992</c:v>
                </c:pt>
                <c:pt idx="2">
                  <c:v>0.66149067330577371</c:v>
                </c:pt>
                <c:pt idx="3">
                  <c:v>0.47414309015941514</c:v>
                </c:pt>
                <c:pt idx="4">
                  <c:v>0.46529804271918374</c:v>
                </c:pt>
                <c:pt idx="5">
                  <c:v>0.46086994689022515</c:v>
                </c:pt>
                <c:pt idx="6">
                  <c:v>0.45696141870928347</c:v>
                </c:pt>
                <c:pt idx="7">
                  <c:v>0.39575897576635471</c:v>
                </c:pt>
                <c:pt idx="8">
                  <c:v>0.39368136827127403</c:v>
                </c:pt>
                <c:pt idx="9">
                  <c:v>0.35633148147325755</c:v>
                </c:pt>
                <c:pt idx="10">
                  <c:v>0.34378195189051702</c:v>
                </c:pt>
                <c:pt idx="11">
                  <c:v>0.31189683601974316</c:v>
                </c:pt>
                <c:pt idx="12">
                  <c:v>0.22062215268543164</c:v>
                </c:pt>
                <c:pt idx="13">
                  <c:v>0.20016325906782545</c:v>
                </c:pt>
                <c:pt idx="14">
                  <c:v>0.20002453621224889</c:v>
                </c:pt>
                <c:pt idx="15">
                  <c:v>0.19482115566552652</c:v>
                </c:pt>
                <c:pt idx="16">
                  <c:v>0.1711600875117601</c:v>
                </c:pt>
                <c:pt idx="17">
                  <c:v>0.11677850535264411</c:v>
                </c:pt>
                <c:pt idx="18">
                  <c:v>9.2634294136914513E-2</c:v>
                </c:pt>
                <c:pt idx="19">
                  <c:v>7.7180690130596294E-2</c:v>
                </c:pt>
                <c:pt idx="20">
                  <c:v>1.5078969032425855E-2</c:v>
                </c:pt>
                <c:pt idx="21">
                  <c:v>7.6056594716649719E-4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208192"/>
        <c:axId val="183201792"/>
      </c:lineChart>
      <c:catAx>
        <c:axId val="182696960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PE"/>
          </a:p>
        </c:txPr>
        <c:crossAx val="182859648"/>
        <c:crosses val="autoZero"/>
        <c:auto val="1"/>
        <c:lblAlgn val="ctr"/>
        <c:lblOffset val="100"/>
        <c:noMultiLvlLbl val="0"/>
      </c:catAx>
      <c:valAx>
        <c:axId val="182859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PE"/>
          </a:p>
        </c:txPr>
        <c:crossAx val="18269696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1622643598965306E-2"/>
                <c:y val="0.11532439715938519"/>
              </c:manualLayout>
            </c:layout>
            <c:tx>
              <c:rich>
                <a:bodyPr/>
                <a:lstStyle/>
                <a:p>
                  <a:pPr>
                    <a:defRPr sz="1000"/>
                  </a:pPr>
                  <a:r>
                    <a:rPr lang="es-PE"/>
                    <a:t> </a:t>
                  </a:r>
                </a:p>
              </c:rich>
            </c:tx>
          </c:dispUnitsLbl>
        </c:dispUnits>
      </c:valAx>
      <c:valAx>
        <c:axId val="18320179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183208192"/>
        <c:crosses val="max"/>
        <c:crossBetween val="between"/>
      </c:valAx>
      <c:catAx>
        <c:axId val="183208192"/>
        <c:scaling>
          <c:orientation val="minMax"/>
        </c:scaling>
        <c:delete val="1"/>
        <c:axPos val="b"/>
        <c:majorTickMark val="out"/>
        <c:minorTickMark val="none"/>
        <c:tickLblPos val="nextTo"/>
        <c:crossAx val="183201792"/>
        <c:crosses val="autoZero"/>
        <c:auto val="1"/>
        <c:lblAlgn val="ctr"/>
        <c:lblOffset val="100"/>
        <c:noMultiLvlLbl val="0"/>
      </c:catAx>
      <c:spPr>
        <a:ln w="12700">
          <a:solidFill>
            <a:schemeClr val="tx1"/>
          </a:solidFill>
          <a:prstDash val="dash"/>
        </a:ln>
      </c:spPr>
    </c:plotArea>
    <c:legend>
      <c:legendPos val="b"/>
      <c:layout>
        <c:manualLayout>
          <c:xMode val="edge"/>
          <c:yMode val="edge"/>
          <c:x val="0.14931686609132933"/>
          <c:y val="0.91448287563836672"/>
          <c:w val="0.64293175853018369"/>
          <c:h val="8.5517279090113738E-2"/>
        </c:manualLayout>
      </c:layout>
      <c:overlay val="0"/>
      <c:txPr>
        <a:bodyPr/>
        <a:lstStyle/>
        <a:p>
          <a:pPr>
            <a:defRPr sz="1100"/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8036921156532902E-2"/>
          <c:y val="5.5783389903643087E-2"/>
          <c:w val="0.80297132296030205"/>
          <c:h val="0.44911139962701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'MYPE Dpto'!$O$6</c:f>
              <c:strCache>
                <c:ptCount val="1"/>
                <c:pt idx="0">
                  <c:v>Monto Ejecutado</c:v>
                </c:pt>
              </c:strCache>
            </c:strRef>
          </c:tx>
          <c:invertIfNegative val="0"/>
          <c:cat>
            <c:strRef>
              <c:f>'MYPE Dpto'!$N$7:$N$21</c:f>
              <c:strCache>
                <c:ptCount val="15"/>
                <c:pt idx="0">
                  <c:v>Ucayali</c:v>
                </c:pt>
                <c:pt idx="1">
                  <c:v>Loreto</c:v>
                </c:pt>
                <c:pt idx="2">
                  <c:v>Apurímac</c:v>
                </c:pt>
                <c:pt idx="3">
                  <c:v>La Libertad</c:v>
                </c:pt>
                <c:pt idx="4">
                  <c:v>Ancash</c:v>
                </c:pt>
                <c:pt idx="5">
                  <c:v>San Martín</c:v>
                </c:pt>
                <c:pt idx="6">
                  <c:v>Ayacucho</c:v>
                </c:pt>
                <c:pt idx="7">
                  <c:v>Pasco</c:v>
                </c:pt>
                <c:pt idx="8">
                  <c:v>Cajamarca</c:v>
                </c:pt>
                <c:pt idx="9">
                  <c:v>Junín</c:v>
                </c:pt>
                <c:pt idx="10">
                  <c:v>Lima</c:v>
                </c:pt>
                <c:pt idx="11">
                  <c:v>Piura</c:v>
                </c:pt>
                <c:pt idx="12">
                  <c:v>Huánuco</c:v>
                </c:pt>
                <c:pt idx="13">
                  <c:v>Cusco</c:v>
                </c:pt>
                <c:pt idx="14">
                  <c:v>Huancavelica</c:v>
                </c:pt>
              </c:strCache>
            </c:strRef>
          </c:cat>
          <c:val>
            <c:numRef>
              <c:f>'MYPE Dpto'!$O$7:$O$21</c:f>
              <c:numCache>
                <c:formatCode>#,##0</c:formatCode>
                <c:ptCount val="15"/>
                <c:pt idx="0">
                  <c:v>10640</c:v>
                </c:pt>
                <c:pt idx="1">
                  <c:v>10870</c:v>
                </c:pt>
                <c:pt idx="2">
                  <c:v>79502.399999999994</c:v>
                </c:pt>
                <c:pt idx="3">
                  <c:v>209683.9</c:v>
                </c:pt>
                <c:pt idx="4">
                  <c:v>49911</c:v>
                </c:pt>
                <c:pt idx="5">
                  <c:v>7497.5</c:v>
                </c:pt>
                <c:pt idx="6">
                  <c:v>100532</c:v>
                </c:pt>
                <c:pt idx="7">
                  <c:v>63658</c:v>
                </c:pt>
                <c:pt idx="8">
                  <c:v>57598.6</c:v>
                </c:pt>
                <c:pt idx="9">
                  <c:v>45167.8</c:v>
                </c:pt>
                <c:pt idx="10">
                  <c:v>7583548.8000000007</c:v>
                </c:pt>
                <c:pt idx="11">
                  <c:v>1500</c:v>
                </c:pt>
                <c:pt idx="12">
                  <c:v>39500</c:v>
                </c:pt>
                <c:pt idx="13">
                  <c:v>1124279.1000000001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923072"/>
        <c:axId val="184412032"/>
      </c:barChart>
      <c:lineChart>
        <c:grouping val="standard"/>
        <c:varyColors val="0"/>
        <c:ser>
          <c:idx val="1"/>
          <c:order val="1"/>
          <c:tx>
            <c:strRef>
              <c:f>'MYPE Dpto'!$P$6</c:f>
              <c:strCache>
                <c:ptCount val="1"/>
                <c:pt idx="0">
                  <c:v>Ejecución Financiera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C0504D"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triangle"/>
            <c:size val="7"/>
            <c:spPr>
              <a:solidFill>
                <a:srgbClr val="C0504D"/>
              </a:solidFill>
              <a:ln w="9525" cap="flat" cmpd="sng" algn="ctr">
                <a:noFill/>
                <a:prstDash val="solid"/>
                <a:round/>
              </a:ln>
              <a:effectLst/>
              <a:extLst>
                <a:ext uri="{91240B29-F687-4F45-9708-019B960494DF}">
                  <a14:hiddenLine xmlns:a14="http://schemas.microsoft.com/office/drawing/2010/main" w="9525" cap="flat" cmpd="sng" algn="ctr">
                    <a:solidFill>
                      <a:srgbClr val="C0504D">
                        <a:shade val="95000"/>
                        <a:satMod val="105000"/>
                      </a:srgbClr>
                    </a:solidFill>
                    <a:prstDash val="solid"/>
                    <a:round/>
                  </a14:hiddenLine>
                </a:ext>
              </a:extLst>
            </c:spPr>
          </c:marker>
          <c:cat>
            <c:strRef>
              <c:f>'MYPE Dpto'!$N$7:$N$21</c:f>
              <c:strCache>
                <c:ptCount val="15"/>
                <c:pt idx="0">
                  <c:v>Ucayali</c:v>
                </c:pt>
                <c:pt idx="1">
                  <c:v>Loreto</c:v>
                </c:pt>
                <c:pt idx="2">
                  <c:v>Apurímac</c:v>
                </c:pt>
                <c:pt idx="3">
                  <c:v>La Libertad</c:v>
                </c:pt>
                <c:pt idx="4">
                  <c:v>Ancash</c:v>
                </c:pt>
                <c:pt idx="5">
                  <c:v>San Martín</c:v>
                </c:pt>
                <c:pt idx="6">
                  <c:v>Ayacucho</c:v>
                </c:pt>
                <c:pt idx="7">
                  <c:v>Pasco</c:v>
                </c:pt>
                <c:pt idx="8">
                  <c:v>Cajamarca</c:v>
                </c:pt>
                <c:pt idx="9">
                  <c:v>Junín</c:v>
                </c:pt>
                <c:pt idx="10">
                  <c:v>Lima</c:v>
                </c:pt>
                <c:pt idx="11">
                  <c:v>Piura</c:v>
                </c:pt>
                <c:pt idx="12">
                  <c:v>Huánuco</c:v>
                </c:pt>
                <c:pt idx="13">
                  <c:v>Cusco</c:v>
                </c:pt>
                <c:pt idx="14">
                  <c:v>Huancavelica</c:v>
                </c:pt>
              </c:strCache>
            </c:strRef>
          </c:cat>
          <c:val>
            <c:numRef>
              <c:f>'MYPE Dpto'!$P$7:$P$21</c:f>
              <c:numCache>
                <c:formatCode>0%</c:formatCode>
                <c:ptCount val="15"/>
                <c:pt idx="0">
                  <c:v>0.97257769652650827</c:v>
                </c:pt>
                <c:pt idx="1">
                  <c:v>0.96237273129703405</c:v>
                </c:pt>
                <c:pt idx="2">
                  <c:v>0.90622713127928045</c:v>
                </c:pt>
                <c:pt idx="3">
                  <c:v>0.88102478991596633</c:v>
                </c:pt>
                <c:pt idx="4">
                  <c:v>0.79100763891090053</c:v>
                </c:pt>
                <c:pt idx="5">
                  <c:v>0.68476573203032243</c:v>
                </c:pt>
                <c:pt idx="6">
                  <c:v>0.66609685477084946</c:v>
                </c:pt>
                <c:pt idx="7">
                  <c:v>0.55745485752316237</c:v>
                </c:pt>
                <c:pt idx="8">
                  <c:v>0.5236236363636364</c:v>
                </c:pt>
                <c:pt idx="9">
                  <c:v>0.46586834993914644</c:v>
                </c:pt>
                <c:pt idx="10">
                  <c:v>0.33630870718860062</c:v>
                </c:pt>
                <c:pt idx="11">
                  <c:v>0.15</c:v>
                </c:pt>
                <c:pt idx="12">
                  <c:v>0.14091290155717676</c:v>
                </c:pt>
                <c:pt idx="13">
                  <c:v>3.3912639019745741E-2</c:v>
                </c:pt>
                <c:pt idx="1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804672"/>
        <c:axId val="185802752"/>
      </c:lineChart>
      <c:catAx>
        <c:axId val="183923072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PE"/>
          </a:p>
        </c:txPr>
        <c:crossAx val="184412032"/>
        <c:crosses val="autoZero"/>
        <c:auto val="1"/>
        <c:lblAlgn val="ctr"/>
        <c:lblOffset val="100"/>
        <c:noMultiLvlLbl val="0"/>
      </c:catAx>
      <c:valAx>
        <c:axId val="1844120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PE"/>
          </a:p>
        </c:txPr>
        <c:crossAx val="183923072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1622643598965306E-2"/>
                <c:y val="0.11532439715938519"/>
              </c:manualLayout>
            </c:layout>
            <c:tx>
              <c:rich>
                <a:bodyPr/>
                <a:lstStyle/>
                <a:p>
                  <a:pPr>
                    <a:defRPr sz="1000"/>
                  </a:pPr>
                  <a:r>
                    <a:rPr lang="es-PE"/>
                    <a:t> </a:t>
                  </a:r>
                </a:p>
              </c:rich>
            </c:tx>
          </c:dispUnitsLbl>
        </c:dispUnits>
      </c:valAx>
      <c:valAx>
        <c:axId val="18580275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185804672"/>
        <c:crosses val="max"/>
        <c:crossBetween val="between"/>
      </c:valAx>
      <c:catAx>
        <c:axId val="185804672"/>
        <c:scaling>
          <c:orientation val="minMax"/>
        </c:scaling>
        <c:delete val="1"/>
        <c:axPos val="b"/>
        <c:majorTickMark val="out"/>
        <c:minorTickMark val="none"/>
        <c:tickLblPos val="nextTo"/>
        <c:crossAx val="185802752"/>
        <c:crosses val="autoZero"/>
        <c:auto val="1"/>
        <c:lblAlgn val="ctr"/>
        <c:lblOffset val="100"/>
        <c:noMultiLvlLbl val="0"/>
      </c:catAx>
      <c:spPr>
        <a:ln w="12700">
          <a:solidFill>
            <a:schemeClr val="tx1"/>
          </a:solidFill>
          <a:prstDash val="dash"/>
        </a:ln>
      </c:spPr>
    </c:plotArea>
    <c:legend>
      <c:legendPos val="b"/>
      <c:layout>
        <c:manualLayout>
          <c:xMode val="edge"/>
          <c:yMode val="edge"/>
          <c:x val="0.14931686609132933"/>
          <c:y val="0.91448287563836672"/>
          <c:w val="0.64293175853018369"/>
          <c:h val="8.5517279090113738E-2"/>
        </c:manualLayout>
      </c:layout>
      <c:overlay val="0"/>
      <c:txPr>
        <a:bodyPr/>
        <a:lstStyle/>
        <a:p>
          <a:pPr>
            <a:defRPr sz="1100"/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8036921156532902E-2"/>
          <c:y val="5.5783389903643087E-2"/>
          <c:w val="0.80297132296030205"/>
          <c:h val="0.44911139962701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'JOV Dpto'!$O$6</c:f>
              <c:strCache>
                <c:ptCount val="1"/>
                <c:pt idx="0">
                  <c:v>Monto Ejecutado</c:v>
                </c:pt>
              </c:strCache>
            </c:strRef>
          </c:tx>
          <c:invertIfNegative val="0"/>
          <c:cat>
            <c:strRef>
              <c:f>'JOV Dpto'!$N$7:$N$30</c:f>
              <c:strCache>
                <c:ptCount val="24"/>
                <c:pt idx="0">
                  <c:v>Junín</c:v>
                </c:pt>
                <c:pt idx="1">
                  <c:v>Cajamarca</c:v>
                </c:pt>
                <c:pt idx="2">
                  <c:v>Puno</c:v>
                </c:pt>
                <c:pt idx="3">
                  <c:v>Arequipa</c:v>
                </c:pt>
                <c:pt idx="4">
                  <c:v>Cusco</c:v>
                </c:pt>
                <c:pt idx="5">
                  <c:v>La Libertad</c:v>
                </c:pt>
                <c:pt idx="6">
                  <c:v>Huánuco</c:v>
                </c:pt>
                <c:pt idx="7">
                  <c:v>Piura</c:v>
                </c:pt>
                <c:pt idx="8">
                  <c:v>Lima</c:v>
                </c:pt>
                <c:pt idx="9">
                  <c:v>Apurímac</c:v>
                </c:pt>
                <c:pt idx="10">
                  <c:v>Moquegua</c:v>
                </c:pt>
                <c:pt idx="11">
                  <c:v>Ica</c:v>
                </c:pt>
                <c:pt idx="12">
                  <c:v>Ayacucho</c:v>
                </c:pt>
                <c:pt idx="13">
                  <c:v>Loreto</c:v>
                </c:pt>
                <c:pt idx="14">
                  <c:v>Pasco</c:v>
                </c:pt>
                <c:pt idx="15">
                  <c:v>Tacna</c:v>
                </c:pt>
                <c:pt idx="16">
                  <c:v>Lambayeque</c:v>
                </c:pt>
                <c:pt idx="17">
                  <c:v>San Martín</c:v>
                </c:pt>
                <c:pt idx="18">
                  <c:v>Ucayali</c:v>
                </c:pt>
                <c:pt idx="19">
                  <c:v>Huancavelica</c:v>
                </c:pt>
                <c:pt idx="20">
                  <c:v>Ancash</c:v>
                </c:pt>
                <c:pt idx="21">
                  <c:v>Tumbes</c:v>
                </c:pt>
                <c:pt idx="22">
                  <c:v>Amazonas</c:v>
                </c:pt>
                <c:pt idx="23">
                  <c:v>Madre de Dios</c:v>
                </c:pt>
              </c:strCache>
            </c:strRef>
          </c:cat>
          <c:val>
            <c:numRef>
              <c:f>'JOV Dpto'!$O$7:$O$30</c:f>
              <c:numCache>
                <c:formatCode>#,##0</c:formatCode>
                <c:ptCount val="24"/>
                <c:pt idx="0">
                  <c:v>481023.9</c:v>
                </c:pt>
                <c:pt idx="1">
                  <c:v>356672.1</c:v>
                </c:pt>
                <c:pt idx="2">
                  <c:v>565445.70000000007</c:v>
                </c:pt>
                <c:pt idx="3">
                  <c:v>555012.80000000005</c:v>
                </c:pt>
                <c:pt idx="4">
                  <c:v>651293.69999999995</c:v>
                </c:pt>
                <c:pt idx="5">
                  <c:v>579726.1</c:v>
                </c:pt>
                <c:pt idx="6">
                  <c:v>421817.39999999997</c:v>
                </c:pt>
                <c:pt idx="7">
                  <c:v>1033789.7000000001</c:v>
                </c:pt>
                <c:pt idx="8">
                  <c:v>5997944.2000000002</c:v>
                </c:pt>
                <c:pt idx="9">
                  <c:v>279059.09999999998</c:v>
                </c:pt>
                <c:pt idx="10">
                  <c:v>144021.70000000001</c:v>
                </c:pt>
                <c:pt idx="11">
                  <c:v>487526.89999999997</c:v>
                </c:pt>
                <c:pt idx="12">
                  <c:v>376830.50000000006</c:v>
                </c:pt>
                <c:pt idx="13">
                  <c:v>469196.4</c:v>
                </c:pt>
                <c:pt idx="14">
                  <c:v>136328.19999999998</c:v>
                </c:pt>
                <c:pt idx="15">
                  <c:v>115087.5</c:v>
                </c:pt>
                <c:pt idx="16">
                  <c:v>437712.9</c:v>
                </c:pt>
                <c:pt idx="17">
                  <c:v>523188.69999999995</c:v>
                </c:pt>
                <c:pt idx="18">
                  <c:v>110817.4</c:v>
                </c:pt>
                <c:pt idx="19">
                  <c:v>97149.8</c:v>
                </c:pt>
                <c:pt idx="20">
                  <c:v>550301.9</c:v>
                </c:pt>
                <c:pt idx="21">
                  <c:v>169031.7</c:v>
                </c:pt>
                <c:pt idx="22">
                  <c:v>363514.5</c:v>
                </c:pt>
                <c:pt idx="23">
                  <c:v>112714.90000000001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292288"/>
        <c:axId val="187709696"/>
      </c:barChart>
      <c:lineChart>
        <c:grouping val="standard"/>
        <c:varyColors val="0"/>
        <c:ser>
          <c:idx val="1"/>
          <c:order val="1"/>
          <c:tx>
            <c:strRef>
              <c:f>'JOV Dpto'!$P$6</c:f>
              <c:strCache>
                <c:ptCount val="1"/>
                <c:pt idx="0">
                  <c:v>Ejecución Financiera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C0504D"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triangle"/>
            <c:size val="7"/>
            <c:spPr>
              <a:solidFill>
                <a:srgbClr val="C0504D"/>
              </a:solidFill>
              <a:ln w="9525" cap="flat" cmpd="sng" algn="ctr">
                <a:noFill/>
                <a:prstDash val="solid"/>
                <a:round/>
              </a:ln>
              <a:effectLst/>
              <a:extLst>
                <a:ext uri="{91240B29-F687-4F45-9708-019B960494DF}">
                  <a14:hiddenLine xmlns:a14="http://schemas.microsoft.com/office/drawing/2010/main" w="9525" cap="flat" cmpd="sng" algn="ctr">
                    <a:solidFill>
                      <a:srgbClr val="C0504D">
                        <a:shade val="95000"/>
                        <a:satMod val="105000"/>
                      </a:srgbClr>
                    </a:solidFill>
                    <a:prstDash val="solid"/>
                    <a:round/>
                  </a14:hiddenLine>
                </a:ext>
              </a:extLst>
            </c:spPr>
          </c:marker>
          <c:cat>
            <c:strRef>
              <c:f>'JOV Dpto'!$N$7:$N$30</c:f>
              <c:strCache>
                <c:ptCount val="24"/>
                <c:pt idx="0">
                  <c:v>Junín</c:v>
                </c:pt>
                <c:pt idx="1">
                  <c:v>Cajamarca</c:v>
                </c:pt>
                <c:pt idx="2">
                  <c:v>Puno</c:v>
                </c:pt>
                <c:pt idx="3">
                  <c:v>Arequipa</c:v>
                </c:pt>
                <c:pt idx="4">
                  <c:v>Cusco</c:v>
                </c:pt>
                <c:pt idx="5">
                  <c:v>La Libertad</c:v>
                </c:pt>
                <c:pt idx="6">
                  <c:v>Huánuco</c:v>
                </c:pt>
                <c:pt idx="7">
                  <c:v>Piura</c:v>
                </c:pt>
                <c:pt idx="8">
                  <c:v>Lima</c:v>
                </c:pt>
                <c:pt idx="9">
                  <c:v>Apurímac</c:v>
                </c:pt>
                <c:pt idx="10">
                  <c:v>Moquegua</c:v>
                </c:pt>
                <c:pt idx="11">
                  <c:v>Ica</c:v>
                </c:pt>
                <c:pt idx="12">
                  <c:v>Ayacucho</c:v>
                </c:pt>
                <c:pt idx="13">
                  <c:v>Loreto</c:v>
                </c:pt>
                <c:pt idx="14">
                  <c:v>Pasco</c:v>
                </c:pt>
                <c:pt idx="15">
                  <c:v>Tacna</c:v>
                </c:pt>
                <c:pt idx="16">
                  <c:v>Lambayeque</c:v>
                </c:pt>
                <c:pt idx="17">
                  <c:v>San Martín</c:v>
                </c:pt>
                <c:pt idx="18">
                  <c:v>Ucayali</c:v>
                </c:pt>
                <c:pt idx="19">
                  <c:v>Huancavelica</c:v>
                </c:pt>
                <c:pt idx="20">
                  <c:v>Ancash</c:v>
                </c:pt>
                <c:pt idx="21">
                  <c:v>Tumbes</c:v>
                </c:pt>
                <c:pt idx="22">
                  <c:v>Amazonas</c:v>
                </c:pt>
                <c:pt idx="23">
                  <c:v>Madre de Dios</c:v>
                </c:pt>
              </c:strCache>
            </c:strRef>
          </c:cat>
          <c:val>
            <c:numRef>
              <c:f>'JOV Dpto'!$P$7:$P$30</c:f>
              <c:numCache>
                <c:formatCode>0%</c:formatCode>
                <c:ptCount val="24"/>
                <c:pt idx="0">
                  <c:v>0.75126646925426843</c:v>
                </c:pt>
                <c:pt idx="1">
                  <c:v>0.71515497239009163</c:v>
                </c:pt>
                <c:pt idx="2">
                  <c:v>0.69435729863546614</c:v>
                </c:pt>
                <c:pt idx="3">
                  <c:v>0.66127507574701516</c:v>
                </c:pt>
                <c:pt idx="4">
                  <c:v>0.65081339971101326</c:v>
                </c:pt>
                <c:pt idx="5">
                  <c:v>0.64384108269714735</c:v>
                </c:pt>
                <c:pt idx="6">
                  <c:v>0.63864409551105317</c:v>
                </c:pt>
                <c:pt idx="7">
                  <c:v>0.63520026396280926</c:v>
                </c:pt>
                <c:pt idx="8">
                  <c:v>0.6341503390113824</c:v>
                </c:pt>
                <c:pt idx="9">
                  <c:v>0.6297454471599756</c:v>
                </c:pt>
                <c:pt idx="10">
                  <c:v>0.61906741230125129</c:v>
                </c:pt>
                <c:pt idx="11">
                  <c:v>0.61002703991171048</c:v>
                </c:pt>
                <c:pt idx="12">
                  <c:v>0.6057345624934698</c:v>
                </c:pt>
                <c:pt idx="13">
                  <c:v>0.60435727939244366</c:v>
                </c:pt>
                <c:pt idx="14">
                  <c:v>0.6003901949213003</c:v>
                </c:pt>
                <c:pt idx="15">
                  <c:v>0.59487504199726049</c:v>
                </c:pt>
                <c:pt idx="16">
                  <c:v>0.59131054438953756</c:v>
                </c:pt>
                <c:pt idx="17">
                  <c:v>0.58075486442655322</c:v>
                </c:pt>
                <c:pt idx="18">
                  <c:v>0.57341688313032313</c:v>
                </c:pt>
                <c:pt idx="19">
                  <c:v>0.55150180238994073</c:v>
                </c:pt>
                <c:pt idx="20">
                  <c:v>0.54735058564221717</c:v>
                </c:pt>
                <c:pt idx="21">
                  <c:v>0.54048116184854655</c:v>
                </c:pt>
                <c:pt idx="22">
                  <c:v>0.53171125208251357</c:v>
                </c:pt>
                <c:pt idx="23">
                  <c:v>0.51837957661299594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866496"/>
        <c:axId val="187864960"/>
      </c:lineChart>
      <c:catAx>
        <c:axId val="187292288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PE"/>
          </a:p>
        </c:txPr>
        <c:crossAx val="187709696"/>
        <c:crosses val="autoZero"/>
        <c:auto val="1"/>
        <c:lblAlgn val="ctr"/>
        <c:lblOffset val="100"/>
        <c:noMultiLvlLbl val="0"/>
      </c:catAx>
      <c:valAx>
        <c:axId val="187709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PE"/>
          </a:p>
        </c:txPr>
        <c:crossAx val="18729228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1622643598965306E-2"/>
                <c:y val="0.11532439715938519"/>
              </c:manualLayout>
            </c:layout>
            <c:tx>
              <c:rich>
                <a:bodyPr/>
                <a:lstStyle/>
                <a:p>
                  <a:pPr>
                    <a:defRPr sz="1000"/>
                  </a:pPr>
                  <a:r>
                    <a:rPr lang="es-PE"/>
                    <a:t> </a:t>
                  </a:r>
                </a:p>
              </c:rich>
            </c:tx>
          </c:dispUnitsLbl>
        </c:dispUnits>
      </c:valAx>
      <c:valAx>
        <c:axId val="187864960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187866496"/>
        <c:crosses val="max"/>
        <c:crossBetween val="between"/>
      </c:valAx>
      <c:catAx>
        <c:axId val="187866496"/>
        <c:scaling>
          <c:orientation val="minMax"/>
        </c:scaling>
        <c:delete val="1"/>
        <c:axPos val="b"/>
        <c:majorTickMark val="out"/>
        <c:minorTickMark val="none"/>
        <c:tickLblPos val="nextTo"/>
        <c:crossAx val="187864960"/>
        <c:crosses val="autoZero"/>
        <c:auto val="1"/>
        <c:lblAlgn val="ctr"/>
        <c:lblOffset val="100"/>
        <c:noMultiLvlLbl val="0"/>
      </c:catAx>
      <c:spPr>
        <a:ln w="12700">
          <a:solidFill>
            <a:schemeClr val="tx1"/>
          </a:solidFill>
          <a:prstDash val="dash"/>
        </a:ln>
      </c:spPr>
    </c:plotArea>
    <c:legend>
      <c:legendPos val="b"/>
      <c:layout>
        <c:manualLayout>
          <c:xMode val="edge"/>
          <c:yMode val="edge"/>
          <c:x val="0.14931686609132933"/>
          <c:y val="0.91448287563836672"/>
          <c:w val="0.64293175853018369"/>
          <c:h val="8.5517279090113738E-2"/>
        </c:manualLayout>
      </c:layout>
      <c:overlay val="0"/>
      <c:txPr>
        <a:bodyPr/>
        <a:lstStyle/>
        <a:p>
          <a:pPr>
            <a:defRPr sz="1100"/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8036921156532902E-2"/>
          <c:y val="5.5783389903643087E-2"/>
          <c:w val="0.80297132296030205"/>
          <c:h val="0.44911139962701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'MSA Dpto'!$O$6</c:f>
              <c:strCache>
                <c:ptCount val="1"/>
                <c:pt idx="0">
                  <c:v>Monto Ejecutado</c:v>
                </c:pt>
              </c:strCache>
            </c:strRef>
          </c:tx>
          <c:invertIfNegative val="0"/>
          <c:cat>
            <c:strRef>
              <c:f>'MSA Dpto'!$N$7:$N$31</c:f>
              <c:strCache>
                <c:ptCount val="25"/>
                <c:pt idx="0">
                  <c:v>Madre de Dios</c:v>
                </c:pt>
                <c:pt idx="1">
                  <c:v>Cusco</c:v>
                </c:pt>
                <c:pt idx="2">
                  <c:v>Loreto</c:v>
                </c:pt>
                <c:pt idx="3">
                  <c:v>Lima</c:v>
                </c:pt>
                <c:pt idx="4">
                  <c:v>Tumbes</c:v>
                </c:pt>
                <c:pt idx="5">
                  <c:v>Provincia Constitucional del Callao</c:v>
                </c:pt>
                <c:pt idx="6">
                  <c:v>Cajamarca</c:v>
                </c:pt>
                <c:pt idx="7">
                  <c:v>Apurímac</c:v>
                </c:pt>
                <c:pt idx="8">
                  <c:v>San Martín</c:v>
                </c:pt>
                <c:pt idx="9">
                  <c:v>Piura</c:v>
                </c:pt>
                <c:pt idx="10">
                  <c:v>Pasco</c:v>
                </c:pt>
                <c:pt idx="11">
                  <c:v>Lambayeque</c:v>
                </c:pt>
                <c:pt idx="12">
                  <c:v>Ica</c:v>
                </c:pt>
                <c:pt idx="13">
                  <c:v>Tacna</c:v>
                </c:pt>
                <c:pt idx="14">
                  <c:v>Huancavelica</c:v>
                </c:pt>
                <c:pt idx="15">
                  <c:v>Amazonas</c:v>
                </c:pt>
                <c:pt idx="16">
                  <c:v>Junín</c:v>
                </c:pt>
                <c:pt idx="17">
                  <c:v>Moquegua</c:v>
                </c:pt>
                <c:pt idx="18">
                  <c:v>Ayacucho</c:v>
                </c:pt>
                <c:pt idx="19">
                  <c:v>Huánuco</c:v>
                </c:pt>
                <c:pt idx="20">
                  <c:v>Arequipa</c:v>
                </c:pt>
                <c:pt idx="21">
                  <c:v>Puno</c:v>
                </c:pt>
                <c:pt idx="22">
                  <c:v>Ucayali</c:v>
                </c:pt>
                <c:pt idx="23">
                  <c:v>La Libertad</c:v>
                </c:pt>
                <c:pt idx="24">
                  <c:v>Ancash</c:v>
                </c:pt>
              </c:strCache>
            </c:strRef>
          </c:cat>
          <c:val>
            <c:numRef>
              <c:f>'MSA Dpto'!$O$7:$O$31</c:f>
              <c:numCache>
                <c:formatCode>#,##0</c:formatCode>
                <c:ptCount val="25"/>
                <c:pt idx="0">
                  <c:v>396787.3</c:v>
                </c:pt>
                <c:pt idx="1">
                  <c:v>9242809.7999999989</c:v>
                </c:pt>
                <c:pt idx="2">
                  <c:v>828292.7</c:v>
                </c:pt>
                <c:pt idx="3">
                  <c:v>6226428.0999999996</c:v>
                </c:pt>
                <c:pt idx="4">
                  <c:v>1059278.1000000001</c:v>
                </c:pt>
                <c:pt idx="5">
                  <c:v>2643504.7999999998</c:v>
                </c:pt>
                <c:pt idx="6">
                  <c:v>2300791.6999999997</c:v>
                </c:pt>
                <c:pt idx="7">
                  <c:v>787044.7</c:v>
                </c:pt>
                <c:pt idx="8">
                  <c:v>420012.39999999997</c:v>
                </c:pt>
                <c:pt idx="9">
                  <c:v>2651025.2999999998</c:v>
                </c:pt>
                <c:pt idx="10">
                  <c:v>1604969.4000000001</c:v>
                </c:pt>
                <c:pt idx="11">
                  <c:v>744643.79999999993</c:v>
                </c:pt>
                <c:pt idx="12">
                  <c:v>581565.6</c:v>
                </c:pt>
                <c:pt idx="13">
                  <c:v>631028.19999999995</c:v>
                </c:pt>
                <c:pt idx="14">
                  <c:v>917399</c:v>
                </c:pt>
                <c:pt idx="15">
                  <c:v>402534.50000000006</c:v>
                </c:pt>
                <c:pt idx="16">
                  <c:v>1058300.8999999999</c:v>
                </c:pt>
                <c:pt idx="17">
                  <c:v>389188</c:v>
                </c:pt>
                <c:pt idx="18">
                  <c:v>1151851.0999999999</c:v>
                </c:pt>
                <c:pt idx="19">
                  <c:v>635723</c:v>
                </c:pt>
                <c:pt idx="20">
                  <c:v>1464192.5</c:v>
                </c:pt>
                <c:pt idx="21">
                  <c:v>6365193.7000000002</c:v>
                </c:pt>
                <c:pt idx="22">
                  <c:v>331929.2</c:v>
                </c:pt>
                <c:pt idx="23">
                  <c:v>1003976.5</c:v>
                </c:pt>
                <c:pt idx="24">
                  <c:v>780890.2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227584"/>
        <c:axId val="188229504"/>
      </c:barChart>
      <c:lineChart>
        <c:grouping val="standard"/>
        <c:varyColors val="0"/>
        <c:ser>
          <c:idx val="1"/>
          <c:order val="1"/>
          <c:tx>
            <c:strRef>
              <c:f>'MSA Dpto'!$P$6</c:f>
              <c:strCache>
                <c:ptCount val="1"/>
                <c:pt idx="0">
                  <c:v>Ejecución Financiera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C0504D"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triangle"/>
            <c:size val="7"/>
            <c:spPr>
              <a:solidFill>
                <a:srgbClr val="C0504D"/>
              </a:solidFill>
              <a:ln w="9525" cap="flat" cmpd="sng" algn="ctr">
                <a:noFill/>
                <a:prstDash val="solid"/>
                <a:round/>
              </a:ln>
              <a:effectLst/>
              <a:extLst>
                <a:ext uri="{91240B29-F687-4F45-9708-019B960494DF}">
                  <a14:hiddenLine xmlns:a14="http://schemas.microsoft.com/office/drawing/2010/main" w="9525" cap="flat" cmpd="sng" algn="ctr">
                    <a:solidFill>
                      <a:srgbClr val="C0504D">
                        <a:shade val="95000"/>
                        <a:satMod val="105000"/>
                      </a:srgbClr>
                    </a:solidFill>
                    <a:prstDash val="solid"/>
                    <a:round/>
                  </a14:hiddenLine>
                </a:ext>
              </a:extLst>
            </c:spPr>
          </c:marker>
          <c:cat>
            <c:strRef>
              <c:f>'MSA Dpto'!$N$7:$N$31</c:f>
              <c:strCache>
                <c:ptCount val="25"/>
                <c:pt idx="0">
                  <c:v>Madre de Dios</c:v>
                </c:pt>
                <c:pt idx="1">
                  <c:v>Cusco</c:v>
                </c:pt>
                <c:pt idx="2">
                  <c:v>Loreto</c:v>
                </c:pt>
                <c:pt idx="3">
                  <c:v>Lima</c:v>
                </c:pt>
                <c:pt idx="4">
                  <c:v>Tumbes</c:v>
                </c:pt>
                <c:pt idx="5">
                  <c:v>Provincia Constitucional del Callao</c:v>
                </c:pt>
                <c:pt idx="6">
                  <c:v>Cajamarca</c:v>
                </c:pt>
                <c:pt idx="7">
                  <c:v>Apurímac</c:v>
                </c:pt>
                <c:pt idx="8">
                  <c:v>San Martín</c:v>
                </c:pt>
                <c:pt idx="9">
                  <c:v>Piura</c:v>
                </c:pt>
                <c:pt idx="10">
                  <c:v>Pasco</c:v>
                </c:pt>
                <c:pt idx="11">
                  <c:v>Lambayeque</c:v>
                </c:pt>
                <c:pt idx="12">
                  <c:v>Ica</c:v>
                </c:pt>
                <c:pt idx="13">
                  <c:v>Tacna</c:v>
                </c:pt>
                <c:pt idx="14">
                  <c:v>Huancavelica</c:v>
                </c:pt>
                <c:pt idx="15">
                  <c:v>Amazonas</c:v>
                </c:pt>
                <c:pt idx="16">
                  <c:v>Junín</c:v>
                </c:pt>
                <c:pt idx="17">
                  <c:v>Moquegua</c:v>
                </c:pt>
                <c:pt idx="18">
                  <c:v>Ayacucho</c:v>
                </c:pt>
                <c:pt idx="19">
                  <c:v>Huánuco</c:v>
                </c:pt>
                <c:pt idx="20">
                  <c:v>Arequipa</c:v>
                </c:pt>
                <c:pt idx="21">
                  <c:v>Puno</c:v>
                </c:pt>
                <c:pt idx="22">
                  <c:v>Ucayali</c:v>
                </c:pt>
                <c:pt idx="23">
                  <c:v>La Libertad</c:v>
                </c:pt>
                <c:pt idx="24">
                  <c:v>Ancash</c:v>
                </c:pt>
              </c:strCache>
            </c:strRef>
          </c:cat>
          <c:val>
            <c:numRef>
              <c:f>'MSA Dpto'!$P$7:$P$31</c:f>
              <c:numCache>
                <c:formatCode>0%</c:formatCode>
                <c:ptCount val="25"/>
                <c:pt idx="0">
                  <c:v>0.70565807211174225</c:v>
                </c:pt>
                <c:pt idx="1">
                  <c:v>0.68288759156704015</c:v>
                </c:pt>
                <c:pt idx="2">
                  <c:v>0.67220637883460477</c:v>
                </c:pt>
                <c:pt idx="3">
                  <c:v>0.66884961693643674</c:v>
                </c:pt>
                <c:pt idx="4">
                  <c:v>0.65430955726794016</c:v>
                </c:pt>
                <c:pt idx="5">
                  <c:v>0.64406011249286743</c:v>
                </c:pt>
                <c:pt idx="6">
                  <c:v>0.62041434271112983</c:v>
                </c:pt>
                <c:pt idx="7">
                  <c:v>0.61098459971525232</c:v>
                </c:pt>
                <c:pt idx="8">
                  <c:v>0.6074880820142553</c:v>
                </c:pt>
                <c:pt idx="9">
                  <c:v>0.60545929050257885</c:v>
                </c:pt>
                <c:pt idx="10">
                  <c:v>0.57226137404536603</c:v>
                </c:pt>
                <c:pt idx="11">
                  <c:v>0.55969150380246135</c:v>
                </c:pt>
                <c:pt idx="12">
                  <c:v>0.51623823282691772</c:v>
                </c:pt>
                <c:pt idx="13">
                  <c:v>0.49391184967591906</c:v>
                </c:pt>
                <c:pt idx="14">
                  <c:v>0.48017810680650852</c:v>
                </c:pt>
                <c:pt idx="15">
                  <c:v>0.46649194515683801</c:v>
                </c:pt>
                <c:pt idx="16">
                  <c:v>0.44255393085660016</c:v>
                </c:pt>
                <c:pt idx="17">
                  <c:v>0.42708073852569201</c:v>
                </c:pt>
                <c:pt idx="18">
                  <c:v>0.41322575877267559</c:v>
                </c:pt>
                <c:pt idx="19">
                  <c:v>0.39859815398737347</c:v>
                </c:pt>
                <c:pt idx="20">
                  <c:v>0.39093129271243948</c:v>
                </c:pt>
                <c:pt idx="21">
                  <c:v>0.36079031476679174</c:v>
                </c:pt>
                <c:pt idx="22">
                  <c:v>0.32727469922758529</c:v>
                </c:pt>
                <c:pt idx="23">
                  <c:v>0.31130339954990183</c:v>
                </c:pt>
                <c:pt idx="24">
                  <c:v>0.24833999058655912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270464"/>
        <c:axId val="188268928"/>
      </c:lineChart>
      <c:catAx>
        <c:axId val="188227584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PE"/>
          </a:p>
        </c:txPr>
        <c:crossAx val="188229504"/>
        <c:crosses val="autoZero"/>
        <c:auto val="1"/>
        <c:lblAlgn val="ctr"/>
        <c:lblOffset val="100"/>
        <c:noMultiLvlLbl val="0"/>
      </c:catAx>
      <c:valAx>
        <c:axId val="1882295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PE"/>
          </a:p>
        </c:txPr>
        <c:crossAx val="18822758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1622643598965306E-2"/>
                <c:y val="0.11532439715938519"/>
              </c:manualLayout>
            </c:layout>
            <c:tx>
              <c:rich>
                <a:bodyPr/>
                <a:lstStyle/>
                <a:p>
                  <a:pPr>
                    <a:defRPr sz="1000"/>
                  </a:pPr>
                  <a:r>
                    <a:rPr lang="es-PE"/>
                    <a:t> </a:t>
                  </a:r>
                </a:p>
              </c:rich>
            </c:tx>
          </c:dispUnitsLbl>
        </c:dispUnits>
      </c:valAx>
      <c:valAx>
        <c:axId val="18826892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188270464"/>
        <c:crosses val="max"/>
        <c:crossBetween val="between"/>
      </c:valAx>
      <c:catAx>
        <c:axId val="188270464"/>
        <c:scaling>
          <c:orientation val="minMax"/>
        </c:scaling>
        <c:delete val="1"/>
        <c:axPos val="b"/>
        <c:majorTickMark val="out"/>
        <c:minorTickMark val="none"/>
        <c:tickLblPos val="nextTo"/>
        <c:crossAx val="188268928"/>
        <c:crosses val="autoZero"/>
        <c:auto val="1"/>
        <c:lblAlgn val="ctr"/>
        <c:lblOffset val="100"/>
        <c:noMultiLvlLbl val="0"/>
      </c:catAx>
      <c:spPr>
        <a:ln w="12700">
          <a:solidFill>
            <a:schemeClr val="tx1"/>
          </a:solidFill>
          <a:prstDash val="dash"/>
        </a:ln>
      </c:spPr>
    </c:plotArea>
    <c:legend>
      <c:legendPos val="b"/>
      <c:layout>
        <c:manualLayout>
          <c:xMode val="edge"/>
          <c:yMode val="edge"/>
          <c:x val="0.14931686609132933"/>
          <c:y val="0.91448287563836672"/>
          <c:w val="0.64293175853018369"/>
          <c:h val="8.5517279090113738E-2"/>
        </c:manualLayout>
      </c:layout>
      <c:overlay val="0"/>
      <c:txPr>
        <a:bodyPr/>
        <a:lstStyle/>
        <a:p>
          <a:pPr>
            <a:defRPr sz="1100"/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8036921156532902E-2"/>
          <c:y val="5.5783389903643087E-2"/>
          <c:w val="0.80297132296030205"/>
          <c:h val="0.44911139962701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'MSV Dpto'!$O$6</c:f>
              <c:strCache>
                <c:ptCount val="1"/>
                <c:pt idx="0">
                  <c:v>Monto Ejecutado</c:v>
                </c:pt>
              </c:strCache>
            </c:strRef>
          </c:tx>
          <c:invertIfNegative val="0"/>
          <c:cat>
            <c:strRef>
              <c:f>'MSV Dpto'!$N$7:$N$31</c:f>
              <c:strCache>
                <c:ptCount val="25"/>
                <c:pt idx="0">
                  <c:v>Ucayali</c:v>
                </c:pt>
                <c:pt idx="1">
                  <c:v>Madre de Dios</c:v>
                </c:pt>
                <c:pt idx="2">
                  <c:v>Ica</c:v>
                </c:pt>
                <c:pt idx="3">
                  <c:v>Piura</c:v>
                </c:pt>
                <c:pt idx="4">
                  <c:v>Lima</c:v>
                </c:pt>
                <c:pt idx="5">
                  <c:v>Apurímac</c:v>
                </c:pt>
                <c:pt idx="6">
                  <c:v>Tacna</c:v>
                </c:pt>
                <c:pt idx="7">
                  <c:v>Moquegua</c:v>
                </c:pt>
                <c:pt idx="8">
                  <c:v>Tumbes</c:v>
                </c:pt>
                <c:pt idx="9">
                  <c:v>Cajamarca</c:v>
                </c:pt>
                <c:pt idx="10">
                  <c:v>Arequipa</c:v>
                </c:pt>
                <c:pt idx="11">
                  <c:v>Cusco</c:v>
                </c:pt>
                <c:pt idx="12">
                  <c:v>Lambayeque</c:v>
                </c:pt>
                <c:pt idx="13">
                  <c:v>San Martín</c:v>
                </c:pt>
                <c:pt idx="14">
                  <c:v>Provincia Constitucional del Callao</c:v>
                </c:pt>
                <c:pt idx="15">
                  <c:v>Loreto</c:v>
                </c:pt>
                <c:pt idx="16">
                  <c:v>Pasco</c:v>
                </c:pt>
                <c:pt idx="17">
                  <c:v>Ancash</c:v>
                </c:pt>
                <c:pt idx="18">
                  <c:v>Huánuco</c:v>
                </c:pt>
                <c:pt idx="19">
                  <c:v>Huancavelica</c:v>
                </c:pt>
                <c:pt idx="20">
                  <c:v>Ayacucho</c:v>
                </c:pt>
                <c:pt idx="21">
                  <c:v>Amazonas</c:v>
                </c:pt>
                <c:pt idx="22">
                  <c:v>La Libertad</c:v>
                </c:pt>
                <c:pt idx="23">
                  <c:v>Puno</c:v>
                </c:pt>
                <c:pt idx="24">
                  <c:v>Junín</c:v>
                </c:pt>
              </c:strCache>
            </c:strRef>
          </c:cat>
          <c:val>
            <c:numRef>
              <c:f>'MSV Dpto'!$O$7:$O$31</c:f>
              <c:numCache>
                <c:formatCode>#,##0</c:formatCode>
                <c:ptCount val="25"/>
                <c:pt idx="0">
                  <c:v>1766424.6</c:v>
                </c:pt>
                <c:pt idx="1">
                  <c:v>188892.5</c:v>
                </c:pt>
                <c:pt idx="2">
                  <c:v>6297504.8999999994</c:v>
                </c:pt>
                <c:pt idx="3">
                  <c:v>5990471.8999999994</c:v>
                </c:pt>
                <c:pt idx="4">
                  <c:v>13826932.300000001</c:v>
                </c:pt>
                <c:pt idx="5">
                  <c:v>1252585.8999999999</c:v>
                </c:pt>
                <c:pt idx="6">
                  <c:v>3018960.2</c:v>
                </c:pt>
                <c:pt idx="7">
                  <c:v>2793988.8000000003</c:v>
                </c:pt>
                <c:pt idx="8">
                  <c:v>729138.20000000007</c:v>
                </c:pt>
                <c:pt idx="9">
                  <c:v>2146806.6999999997</c:v>
                </c:pt>
                <c:pt idx="10">
                  <c:v>5058186.6999999993</c:v>
                </c:pt>
                <c:pt idx="11">
                  <c:v>14423622.800000001</c:v>
                </c:pt>
                <c:pt idx="12">
                  <c:v>1618676.7999999998</c:v>
                </c:pt>
                <c:pt idx="13">
                  <c:v>538334.70000000007</c:v>
                </c:pt>
                <c:pt idx="14">
                  <c:v>22152821.299999997</c:v>
                </c:pt>
                <c:pt idx="15">
                  <c:v>1234081.8</c:v>
                </c:pt>
                <c:pt idx="16">
                  <c:v>1228511.5999999999</c:v>
                </c:pt>
                <c:pt idx="17">
                  <c:v>6704424.2000000002</c:v>
                </c:pt>
                <c:pt idx="18">
                  <c:v>1212917</c:v>
                </c:pt>
                <c:pt idx="19">
                  <c:v>1187390.2</c:v>
                </c:pt>
                <c:pt idx="20">
                  <c:v>2684755.6999999997</c:v>
                </c:pt>
                <c:pt idx="21">
                  <c:v>438759.3</c:v>
                </c:pt>
                <c:pt idx="22">
                  <c:v>4786889.7</c:v>
                </c:pt>
                <c:pt idx="23">
                  <c:v>1917533.6</c:v>
                </c:pt>
                <c:pt idx="24">
                  <c:v>2288450.3000000003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500416"/>
        <c:axId val="211059840"/>
      </c:barChart>
      <c:lineChart>
        <c:grouping val="standard"/>
        <c:varyColors val="0"/>
        <c:ser>
          <c:idx val="1"/>
          <c:order val="1"/>
          <c:tx>
            <c:strRef>
              <c:f>'MSV Dpto'!$P$6</c:f>
              <c:strCache>
                <c:ptCount val="1"/>
                <c:pt idx="0">
                  <c:v>Ejecución Financiera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C0504D"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triangle"/>
            <c:size val="7"/>
            <c:spPr>
              <a:solidFill>
                <a:srgbClr val="C0504D"/>
              </a:solidFill>
              <a:ln w="9525" cap="flat" cmpd="sng" algn="ctr">
                <a:noFill/>
                <a:prstDash val="solid"/>
                <a:round/>
              </a:ln>
              <a:effectLst/>
              <a:extLst>
                <a:ext uri="{91240B29-F687-4F45-9708-019B960494DF}">
                  <a14:hiddenLine xmlns:a14="http://schemas.microsoft.com/office/drawing/2010/main" w="9525" cap="flat" cmpd="sng" algn="ctr">
                    <a:solidFill>
                      <a:srgbClr val="C0504D">
                        <a:shade val="95000"/>
                        <a:satMod val="105000"/>
                      </a:srgbClr>
                    </a:solidFill>
                    <a:prstDash val="solid"/>
                    <a:round/>
                  </a14:hiddenLine>
                </a:ext>
              </a:extLst>
            </c:spPr>
          </c:marker>
          <c:cat>
            <c:strRef>
              <c:f>'MSV Dpto'!$N$7:$N$31</c:f>
              <c:strCache>
                <c:ptCount val="25"/>
                <c:pt idx="0">
                  <c:v>Ucayali</c:v>
                </c:pt>
                <c:pt idx="1">
                  <c:v>Madre de Dios</c:v>
                </c:pt>
                <c:pt idx="2">
                  <c:v>Ica</c:v>
                </c:pt>
                <c:pt idx="3">
                  <c:v>Piura</c:v>
                </c:pt>
                <c:pt idx="4">
                  <c:v>Lima</c:v>
                </c:pt>
                <c:pt idx="5">
                  <c:v>Apurímac</c:v>
                </c:pt>
                <c:pt idx="6">
                  <c:v>Tacna</c:v>
                </c:pt>
                <c:pt idx="7">
                  <c:v>Moquegua</c:v>
                </c:pt>
                <c:pt idx="8">
                  <c:v>Tumbes</c:v>
                </c:pt>
                <c:pt idx="9">
                  <c:v>Cajamarca</c:v>
                </c:pt>
                <c:pt idx="10">
                  <c:v>Arequipa</c:v>
                </c:pt>
                <c:pt idx="11">
                  <c:v>Cusco</c:v>
                </c:pt>
                <c:pt idx="12">
                  <c:v>Lambayeque</c:v>
                </c:pt>
                <c:pt idx="13">
                  <c:v>San Martín</c:v>
                </c:pt>
                <c:pt idx="14">
                  <c:v>Provincia Constitucional del Callao</c:v>
                </c:pt>
                <c:pt idx="15">
                  <c:v>Loreto</c:v>
                </c:pt>
                <c:pt idx="16">
                  <c:v>Pasco</c:v>
                </c:pt>
                <c:pt idx="17">
                  <c:v>Ancash</c:v>
                </c:pt>
                <c:pt idx="18">
                  <c:v>Huánuco</c:v>
                </c:pt>
                <c:pt idx="19">
                  <c:v>Huancavelica</c:v>
                </c:pt>
                <c:pt idx="20">
                  <c:v>Ayacucho</c:v>
                </c:pt>
                <c:pt idx="21">
                  <c:v>Amazonas</c:v>
                </c:pt>
                <c:pt idx="22">
                  <c:v>La Libertad</c:v>
                </c:pt>
                <c:pt idx="23">
                  <c:v>Puno</c:v>
                </c:pt>
                <c:pt idx="24">
                  <c:v>Junín</c:v>
                </c:pt>
              </c:strCache>
            </c:strRef>
          </c:cat>
          <c:val>
            <c:numRef>
              <c:f>'MSV Dpto'!$P$7:$P$31</c:f>
              <c:numCache>
                <c:formatCode>0%</c:formatCode>
                <c:ptCount val="25"/>
                <c:pt idx="0">
                  <c:v>0.71552767405705509</c:v>
                </c:pt>
                <c:pt idx="1">
                  <c:v>0.70394020928984558</c:v>
                </c:pt>
                <c:pt idx="2">
                  <c:v>0.70192650392164546</c:v>
                </c:pt>
                <c:pt idx="3">
                  <c:v>0.65902506078174672</c:v>
                </c:pt>
                <c:pt idx="4">
                  <c:v>0.64741082395475791</c:v>
                </c:pt>
                <c:pt idx="5">
                  <c:v>0.64044060314374684</c:v>
                </c:pt>
                <c:pt idx="6">
                  <c:v>0.63819307169820583</c:v>
                </c:pt>
                <c:pt idx="7">
                  <c:v>0.62495066247496223</c:v>
                </c:pt>
                <c:pt idx="8">
                  <c:v>0.60553917652315314</c:v>
                </c:pt>
                <c:pt idx="9">
                  <c:v>0.60199275580756584</c:v>
                </c:pt>
                <c:pt idx="10">
                  <c:v>0.57961708182394556</c:v>
                </c:pt>
                <c:pt idx="11">
                  <c:v>0.54628555309241733</c:v>
                </c:pt>
                <c:pt idx="12">
                  <c:v>0.53053801855778904</c:v>
                </c:pt>
                <c:pt idx="13">
                  <c:v>0.52892460239872441</c:v>
                </c:pt>
                <c:pt idx="14">
                  <c:v>0.49645618678861447</c:v>
                </c:pt>
                <c:pt idx="15">
                  <c:v>0.43344094881450873</c:v>
                </c:pt>
                <c:pt idx="16">
                  <c:v>0.42876095014065035</c:v>
                </c:pt>
                <c:pt idx="17">
                  <c:v>0.42696368739294344</c:v>
                </c:pt>
                <c:pt idx="18">
                  <c:v>0.41899695696886602</c:v>
                </c:pt>
                <c:pt idx="19">
                  <c:v>0.41725255513953335</c:v>
                </c:pt>
                <c:pt idx="20">
                  <c:v>0.40971903840797835</c:v>
                </c:pt>
                <c:pt idx="21">
                  <c:v>0.39823889107228594</c:v>
                </c:pt>
                <c:pt idx="22">
                  <c:v>0.27488738229802762</c:v>
                </c:pt>
                <c:pt idx="23">
                  <c:v>0.22962444756379616</c:v>
                </c:pt>
                <c:pt idx="24">
                  <c:v>0.20837363328376027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187200"/>
        <c:axId val="211062144"/>
      </c:lineChart>
      <c:catAx>
        <c:axId val="189500416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PE"/>
          </a:p>
        </c:txPr>
        <c:crossAx val="211059840"/>
        <c:crosses val="autoZero"/>
        <c:auto val="1"/>
        <c:lblAlgn val="ctr"/>
        <c:lblOffset val="100"/>
        <c:noMultiLvlLbl val="0"/>
      </c:catAx>
      <c:valAx>
        <c:axId val="2110598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PE"/>
          </a:p>
        </c:txPr>
        <c:crossAx val="18950041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1622643598965306E-2"/>
                <c:y val="0.11532439715938519"/>
              </c:manualLayout>
            </c:layout>
            <c:tx>
              <c:rich>
                <a:bodyPr/>
                <a:lstStyle/>
                <a:p>
                  <a:pPr>
                    <a:defRPr sz="1000"/>
                  </a:pPr>
                  <a:r>
                    <a:rPr lang="es-PE"/>
                    <a:t> </a:t>
                  </a:r>
                </a:p>
              </c:rich>
            </c:tx>
          </c:dispUnitsLbl>
        </c:dispUnits>
      </c:valAx>
      <c:valAx>
        <c:axId val="21106214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211187200"/>
        <c:crosses val="max"/>
        <c:crossBetween val="between"/>
      </c:valAx>
      <c:catAx>
        <c:axId val="211187200"/>
        <c:scaling>
          <c:orientation val="minMax"/>
        </c:scaling>
        <c:delete val="1"/>
        <c:axPos val="b"/>
        <c:majorTickMark val="out"/>
        <c:minorTickMark val="none"/>
        <c:tickLblPos val="nextTo"/>
        <c:crossAx val="211062144"/>
        <c:crosses val="autoZero"/>
        <c:auto val="1"/>
        <c:lblAlgn val="ctr"/>
        <c:lblOffset val="100"/>
        <c:noMultiLvlLbl val="0"/>
      </c:catAx>
      <c:spPr>
        <a:ln w="12700">
          <a:solidFill>
            <a:schemeClr val="tx1"/>
          </a:solidFill>
          <a:prstDash val="dash"/>
        </a:ln>
      </c:spPr>
    </c:plotArea>
    <c:legend>
      <c:legendPos val="b"/>
      <c:layout>
        <c:manualLayout>
          <c:xMode val="edge"/>
          <c:yMode val="edge"/>
          <c:x val="0.14931686609132933"/>
          <c:y val="0.91448287563836672"/>
          <c:w val="0.64293175853018369"/>
          <c:h val="8.5517279090113738E-2"/>
        </c:manualLayout>
      </c:layout>
      <c:overlay val="0"/>
      <c:txPr>
        <a:bodyPr/>
        <a:lstStyle/>
        <a:p>
          <a:pPr>
            <a:defRPr sz="1100"/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8036921156532902E-2"/>
          <c:y val="5.5783389903643087E-2"/>
          <c:w val="0.80297132296030205"/>
          <c:h val="0.44911139962701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'MIA Dpto'!$O$6</c:f>
              <c:strCache>
                <c:ptCount val="1"/>
                <c:pt idx="0">
                  <c:v>Monto Ejecutado</c:v>
                </c:pt>
              </c:strCache>
            </c:strRef>
          </c:tx>
          <c:invertIfNegative val="0"/>
          <c:cat>
            <c:strRef>
              <c:f>'MIA Dpto'!$N$7:$N$31</c:f>
              <c:strCache>
                <c:ptCount val="25"/>
                <c:pt idx="0">
                  <c:v>Cusco</c:v>
                </c:pt>
                <c:pt idx="1">
                  <c:v>Junín</c:v>
                </c:pt>
                <c:pt idx="2">
                  <c:v>Moquegua</c:v>
                </c:pt>
                <c:pt idx="3">
                  <c:v>Ayacucho</c:v>
                </c:pt>
                <c:pt idx="4">
                  <c:v>Lima</c:v>
                </c:pt>
                <c:pt idx="5">
                  <c:v>Huánuco</c:v>
                </c:pt>
                <c:pt idx="6">
                  <c:v>Amazonas</c:v>
                </c:pt>
                <c:pt idx="7">
                  <c:v>Madre de Dios</c:v>
                </c:pt>
                <c:pt idx="8">
                  <c:v>Huancavelica</c:v>
                </c:pt>
                <c:pt idx="9">
                  <c:v>Cajamarca</c:v>
                </c:pt>
                <c:pt idx="10">
                  <c:v>Arequipa</c:v>
                </c:pt>
                <c:pt idx="11">
                  <c:v>Provincia Constitucional del Callao</c:v>
                </c:pt>
                <c:pt idx="12">
                  <c:v>Ucayali</c:v>
                </c:pt>
                <c:pt idx="13">
                  <c:v>Ica</c:v>
                </c:pt>
                <c:pt idx="14">
                  <c:v>Ancash</c:v>
                </c:pt>
                <c:pt idx="15">
                  <c:v>Lambayeque</c:v>
                </c:pt>
                <c:pt idx="16">
                  <c:v>Tumbes</c:v>
                </c:pt>
                <c:pt idx="17">
                  <c:v>La Libertad</c:v>
                </c:pt>
                <c:pt idx="18">
                  <c:v>Piura</c:v>
                </c:pt>
                <c:pt idx="19">
                  <c:v>Puno</c:v>
                </c:pt>
                <c:pt idx="20">
                  <c:v>San Martín</c:v>
                </c:pt>
                <c:pt idx="21">
                  <c:v>Tacna</c:v>
                </c:pt>
                <c:pt idx="22">
                  <c:v>Pasco</c:v>
                </c:pt>
                <c:pt idx="23">
                  <c:v>Apurímac</c:v>
                </c:pt>
                <c:pt idx="24">
                  <c:v>Loreto</c:v>
                </c:pt>
              </c:strCache>
            </c:strRef>
          </c:cat>
          <c:val>
            <c:numRef>
              <c:f>'MIA Dpto'!$O$7:$O$31</c:f>
              <c:numCache>
                <c:formatCode>#,##0</c:formatCode>
                <c:ptCount val="25"/>
                <c:pt idx="0">
                  <c:v>211715.80000000002</c:v>
                </c:pt>
                <c:pt idx="1">
                  <c:v>235517.6</c:v>
                </c:pt>
                <c:pt idx="2">
                  <c:v>90694.900000000009</c:v>
                </c:pt>
                <c:pt idx="3">
                  <c:v>197347.9</c:v>
                </c:pt>
                <c:pt idx="4">
                  <c:v>4232846.8</c:v>
                </c:pt>
                <c:pt idx="5">
                  <c:v>60491.600000000006</c:v>
                </c:pt>
                <c:pt idx="6">
                  <c:v>51210.5</c:v>
                </c:pt>
                <c:pt idx="7">
                  <c:v>36757.4</c:v>
                </c:pt>
                <c:pt idx="8">
                  <c:v>77210.399999999994</c:v>
                </c:pt>
                <c:pt idx="9">
                  <c:v>202234.2</c:v>
                </c:pt>
                <c:pt idx="10">
                  <c:v>195212.89999999997</c:v>
                </c:pt>
                <c:pt idx="11">
                  <c:v>622205.1</c:v>
                </c:pt>
                <c:pt idx="12">
                  <c:v>42636.700000000004</c:v>
                </c:pt>
                <c:pt idx="13">
                  <c:v>137317.20000000001</c:v>
                </c:pt>
                <c:pt idx="14">
                  <c:v>131195.1</c:v>
                </c:pt>
                <c:pt idx="15">
                  <c:v>160960.80000000002</c:v>
                </c:pt>
                <c:pt idx="16">
                  <c:v>34825.300000000003</c:v>
                </c:pt>
                <c:pt idx="17">
                  <c:v>132566.9</c:v>
                </c:pt>
                <c:pt idx="18">
                  <c:v>148415</c:v>
                </c:pt>
                <c:pt idx="19">
                  <c:v>164016.30000000002</c:v>
                </c:pt>
                <c:pt idx="20">
                  <c:v>89554.9</c:v>
                </c:pt>
                <c:pt idx="21">
                  <c:v>270060.2</c:v>
                </c:pt>
                <c:pt idx="22">
                  <c:v>48352.3</c:v>
                </c:pt>
                <c:pt idx="23">
                  <c:v>36376.1</c:v>
                </c:pt>
                <c:pt idx="24">
                  <c:v>11162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405824"/>
        <c:axId val="211448192"/>
      </c:barChart>
      <c:lineChart>
        <c:grouping val="standard"/>
        <c:varyColors val="0"/>
        <c:ser>
          <c:idx val="1"/>
          <c:order val="1"/>
          <c:tx>
            <c:strRef>
              <c:f>'MIA Dpto'!$P$6</c:f>
              <c:strCache>
                <c:ptCount val="1"/>
                <c:pt idx="0">
                  <c:v>Ejecución Financiera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C0504D"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triangle"/>
            <c:size val="7"/>
            <c:spPr>
              <a:solidFill>
                <a:srgbClr val="C0504D"/>
              </a:solidFill>
              <a:ln w="9525" cap="flat" cmpd="sng" algn="ctr">
                <a:noFill/>
                <a:prstDash val="solid"/>
                <a:round/>
              </a:ln>
              <a:effectLst/>
              <a:extLst>
                <a:ext uri="{91240B29-F687-4F45-9708-019B960494DF}">
                  <a14:hiddenLine xmlns:a14="http://schemas.microsoft.com/office/drawing/2010/main" w="9525" cap="flat" cmpd="sng" algn="ctr">
                    <a:solidFill>
                      <a:srgbClr val="C0504D">
                        <a:shade val="95000"/>
                        <a:satMod val="105000"/>
                      </a:srgbClr>
                    </a:solidFill>
                    <a:prstDash val="solid"/>
                    <a:round/>
                  </a14:hiddenLine>
                </a:ext>
              </a:extLst>
            </c:spPr>
          </c:marker>
          <c:cat>
            <c:strRef>
              <c:f>'MIA Dpto'!$N$7:$N$31</c:f>
              <c:strCache>
                <c:ptCount val="25"/>
                <c:pt idx="0">
                  <c:v>Cusco</c:v>
                </c:pt>
                <c:pt idx="1">
                  <c:v>Junín</c:v>
                </c:pt>
                <c:pt idx="2">
                  <c:v>Moquegua</c:v>
                </c:pt>
                <c:pt idx="3">
                  <c:v>Ayacucho</c:v>
                </c:pt>
                <c:pt idx="4">
                  <c:v>Lima</c:v>
                </c:pt>
                <c:pt idx="5">
                  <c:v>Huánuco</c:v>
                </c:pt>
                <c:pt idx="6">
                  <c:v>Amazonas</c:v>
                </c:pt>
                <c:pt idx="7">
                  <c:v>Madre de Dios</c:v>
                </c:pt>
                <c:pt idx="8">
                  <c:v>Huancavelica</c:v>
                </c:pt>
                <c:pt idx="9">
                  <c:v>Cajamarca</c:v>
                </c:pt>
                <c:pt idx="10">
                  <c:v>Arequipa</c:v>
                </c:pt>
                <c:pt idx="11">
                  <c:v>Provincia Constitucional del Callao</c:v>
                </c:pt>
                <c:pt idx="12">
                  <c:v>Ucayali</c:v>
                </c:pt>
                <c:pt idx="13">
                  <c:v>Ica</c:v>
                </c:pt>
                <c:pt idx="14">
                  <c:v>Ancash</c:v>
                </c:pt>
                <c:pt idx="15">
                  <c:v>Lambayeque</c:v>
                </c:pt>
                <c:pt idx="16">
                  <c:v>Tumbes</c:v>
                </c:pt>
                <c:pt idx="17">
                  <c:v>La Libertad</c:v>
                </c:pt>
                <c:pt idx="18">
                  <c:v>Piura</c:v>
                </c:pt>
                <c:pt idx="19">
                  <c:v>Puno</c:v>
                </c:pt>
                <c:pt idx="20">
                  <c:v>San Martín</c:v>
                </c:pt>
                <c:pt idx="21">
                  <c:v>Tacna</c:v>
                </c:pt>
                <c:pt idx="22">
                  <c:v>Pasco</c:v>
                </c:pt>
                <c:pt idx="23">
                  <c:v>Apurímac</c:v>
                </c:pt>
                <c:pt idx="24">
                  <c:v>Loreto</c:v>
                </c:pt>
              </c:strCache>
            </c:strRef>
          </c:cat>
          <c:val>
            <c:numRef>
              <c:f>'MIA Dpto'!$P$7:$P$31</c:f>
              <c:numCache>
                <c:formatCode>0%</c:formatCode>
                <c:ptCount val="25"/>
                <c:pt idx="0">
                  <c:v>0.73568373172655599</c:v>
                </c:pt>
                <c:pt idx="1">
                  <c:v>0.73091719373599573</c:v>
                </c:pt>
                <c:pt idx="2">
                  <c:v>0.70220117995013864</c:v>
                </c:pt>
                <c:pt idx="3">
                  <c:v>0.66429658204242659</c:v>
                </c:pt>
                <c:pt idx="4">
                  <c:v>0.62599214028292083</c:v>
                </c:pt>
                <c:pt idx="5">
                  <c:v>0.58750242803309904</c:v>
                </c:pt>
                <c:pt idx="6">
                  <c:v>0.57613684944760701</c:v>
                </c:pt>
                <c:pt idx="7">
                  <c:v>0.56457776549012384</c:v>
                </c:pt>
                <c:pt idx="8">
                  <c:v>0.49743199886611084</c:v>
                </c:pt>
                <c:pt idx="9">
                  <c:v>0.48576740432216642</c:v>
                </c:pt>
                <c:pt idx="10">
                  <c:v>0.48355693060722998</c:v>
                </c:pt>
                <c:pt idx="11">
                  <c:v>0.47003218130311614</c:v>
                </c:pt>
                <c:pt idx="12">
                  <c:v>0.43547273488647625</c:v>
                </c:pt>
                <c:pt idx="13">
                  <c:v>0.43460586533653212</c:v>
                </c:pt>
                <c:pt idx="14">
                  <c:v>0.40976955848179708</c:v>
                </c:pt>
                <c:pt idx="15">
                  <c:v>0.37961557510436078</c:v>
                </c:pt>
                <c:pt idx="16">
                  <c:v>0.3787252321813081</c:v>
                </c:pt>
                <c:pt idx="17">
                  <c:v>0.36576435142010494</c:v>
                </c:pt>
                <c:pt idx="18">
                  <c:v>0.36305394377635791</c:v>
                </c:pt>
                <c:pt idx="19">
                  <c:v>0.33592481766625093</c:v>
                </c:pt>
                <c:pt idx="20">
                  <c:v>0.31885162728266403</c:v>
                </c:pt>
                <c:pt idx="21">
                  <c:v>0.18388617395703608</c:v>
                </c:pt>
                <c:pt idx="22">
                  <c:v>0.13070238037313958</c:v>
                </c:pt>
                <c:pt idx="23">
                  <c:v>7.9091029663403103E-2</c:v>
                </c:pt>
                <c:pt idx="24">
                  <c:v>2.3202733939766851E-2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489536"/>
        <c:axId val="211450496"/>
      </c:lineChart>
      <c:catAx>
        <c:axId val="211405824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PE"/>
          </a:p>
        </c:txPr>
        <c:crossAx val="211448192"/>
        <c:crosses val="autoZero"/>
        <c:auto val="1"/>
        <c:lblAlgn val="ctr"/>
        <c:lblOffset val="100"/>
        <c:noMultiLvlLbl val="0"/>
      </c:catAx>
      <c:valAx>
        <c:axId val="2114481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PE"/>
          </a:p>
        </c:txPr>
        <c:crossAx val="21140582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1622643598965306E-2"/>
                <c:y val="0.11532439715938519"/>
              </c:manualLayout>
            </c:layout>
            <c:tx>
              <c:rich>
                <a:bodyPr/>
                <a:lstStyle/>
                <a:p>
                  <a:pPr>
                    <a:defRPr sz="1000"/>
                  </a:pPr>
                  <a:r>
                    <a:rPr lang="es-PE"/>
                    <a:t> </a:t>
                  </a:r>
                </a:p>
              </c:rich>
            </c:tx>
          </c:dispUnitsLbl>
        </c:dispUnits>
      </c:valAx>
      <c:valAx>
        <c:axId val="21145049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211489536"/>
        <c:crosses val="max"/>
        <c:crossBetween val="between"/>
      </c:valAx>
      <c:catAx>
        <c:axId val="211489536"/>
        <c:scaling>
          <c:orientation val="minMax"/>
        </c:scaling>
        <c:delete val="1"/>
        <c:axPos val="b"/>
        <c:majorTickMark val="out"/>
        <c:minorTickMark val="none"/>
        <c:tickLblPos val="nextTo"/>
        <c:crossAx val="211450496"/>
        <c:crosses val="autoZero"/>
        <c:auto val="1"/>
        <c:lblAlgn val="ctr"/>
        <c:lblOffset val="100"/>
        <c:noMultiLvlLbl val="0"/>
      </c:catAx>
      <c:spPr>
        <a:ln w="12700">
          <a:solidFill>
            <a:schemeClr val="tx1"/>
          </a:solidFill>
          <a:prstDash val="dash"/>
        </a:ln>
      </c:spPr>
    </c:plotArea>
    <c:legend>
      <c:legendPos val="b"/>
      <c:layout>
        <c:manualLayout>
          <c:xMode val="edge"/>
          <c:yMode val="edge"/>
          <c:x val="0.14931686609132933"/>
          <c:y val="0.91448287563836672"/>
          <c:w val="0.64293175853018369"/>
          <c:h val="8.5517279090113738E-2"/>
        </c:manualLayout>
      </c:layout>
      <c:overlay val="0"/>
      <c:txPr>
        <a:bodyPr/>
        <a:lstStyle/>
        <a:p>
          <a:pPr>
            <a:defRPr sz="1100"/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8036921156532902E-2"/>
          <c:y val="5.5783389903643087E-2"/>
          <c:w val="0.80297132296030205"/>
          <c:h val="0.44911139962701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'RRHH Dpto'!$O$6</c:f>
              <c:strCache>
                <c:ptCount val="1"/>
                <c:pt idx="0">
                  <c:v>Monto Ejecutado</c:v>
                </c:pt>
              </c:strCache>
            </c:strRef>
          </c:tx>
          <c:invertIfNegative val="0"/>
          <c:cat>
            <c:strRef>
              <c:f>'RRHH Dpto'!$N$7:$N$30</c:f>
              <c:strCache>
                <c:ptCount val="24"/>
                <c:pt idx="0">
                  <c:v>Amazonas</c:v>
                </c:pt>
                <c:pt idx="1">
                  <c:v>Ucayali</c:v>
                </c:pt>
                <c:pt idx="2">
                  <c:v>Piura</c:v>
                </c:pt>
                <c:pt idx="3">
                  <c:v>Tacna</c:v>
                </c:pt>
                <c:pt idx="4">
                  <c:v>Lima</c:v>
                </c:pt>
                <c:pt idx="5">
                  <c:v>Huánuco</c:v>
                </c:pt>
                <c:pt idx="6">
                  <c:v>Puno</c:v>
                </c:pt>
                <c:pt idx="7">
                  <c:v>Ica</c:v>
                </c:pt>
                <c:pt idx="8">
                  <c:v>Junín</c:v>
                </c:pt>
                <c:pt idx="9">
                  <c:v>Moquegua</c:v>
                </c:pt>
                <c:pt idx="10">
                  <c:v>Huancavelica</c:v>
                </c:pt>
                <c:pt idx="11">
                  <c:v>Apurímac</c:v>
                </c:pt>
                <c:pt idx="12">
                  <c:v>Ayacucho</c:v>
                </c:pt>
                <c:pt idx="13">
                  <c:v>La Libertad</c:v>
                </c:pt>
                <c:pt idx="14">
                  <c:v>Cajamarca</c:v>
                </c:pt>
                <c:pt idx="15">
                  <c:v>Cusco</c:v>
                </c:pt>
                <c:pt idx="16">
                  <c:v>Lambayeque</c:v>
                </c:pt>
                <c:pt idx="17">
                  <c:v>Loreto</c:v>
                </c:pt>
                <c:pt idx="18">
                  <c:v>Ancash</c:v>
                </c:pt>
                <c:pt idx="19">
                  <c:v>San Martín</c:v>
                </c:pt>
                <c:pt idx="20">
                  <c:v>Pasco</c:v>
                </c:pt>
                <c:pt idx="21">
                  <c:v>Arequipa</c:v>
                </c:pt>
                <c:pt idx="22">
                  <c:v>Tumbes</c:v>
                </c:pt>
                <c:pt idx="23">
                  <c:v>Madre de Dios</c:v>
                </c:pt>
              </c:strCache>
            </c:strRef>
          </c:cat>
          <c:val>
            <c:numRef>
              <c:f>'RRHH Dpto'!$O$7:$O$30</c:f>
              <c:numCache>
                <c:formatCode>#,##0</c:formatCode>
                <c:ptCount val="24"/>
                <c:pt idx="0">
                  <c:v>273461.5</c:v>
                </c:pt>
                <c:pt idx="1">
                  <c:v>813871.1</c:v>
                </c:pt>
                <c:pt idx="2">
                  <c:v>56121106.299999997</c:v>
                </c:pt>
                <c:pt idx="3">
                  <c:v>3597052.7</c:v>
                </c:pt>
                <c:pt idx="4">
                  <c:v>24026999.5</c:v>
                </c:pt>
                <c:pt idx="5">
                  <c:v>3957843.8</c:v>
                </c:pt>
                <c:pt idx="6">
                  <c:v>26062028.399999999</c:v>
                </c:pt>
                <c:pt idx="7">
                  <c:v>3235972.3</c:v>
                </c:pt>
                <c:pt idx="8">
                  <c:v>6350041.1000000006</c:v>
                </c:pt>
                <c:pt idx="9">
                  <c:v>15350101.200000001</c:v>
                </c:pt>
                <c:pt idx="10">
                  <c:v>8949433.4000000004</c:v>
                </c:pt>
                <c:pt idx="11">
                  <c:v>2524244.5</c:v>
                </c:pt>
                <c:pt idx="12">
                  <c:v>35233109.800000004</c:v>
                </c:pt>
                <c:pt idx="13">
                  <c:v>15041326.200000001</c:v>
                </c:pt>
                <c:pt idx="14">
                  <c:v>11909964.300000001</c:v>
                </c:pt>
                <c:pt idx="15">
                  <c:v>51609571.300000004</c:v>
                </c:pt>
                <c:pt idx="16">
                  <c:v>2956378.5999999996</c:v>
                </c:pt>
                <c:pt idx="17">
                  <c:v>179332</c:v>
                </c:pt>
                <c:pt idx="18">
                  <c:v>8499322.3999999985</c:v>
                </c:pt>
                <c:pt idx="19">
                  <c:v>343445</c:v>
                </c:pt>
                <c:pt idx="20">
                  <c:v>318676.3</c:v>
                </c:pt>
                <c:pt idx="21">
                  <c:v>2656223.6999999997</c:v>
                </c:pt>
                <c:pt idx="22">
                  <c:v>212763.4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443136"/>
        <c:axId val="212445440"/>
      </c:barChart>
      <c:lineChart>
        <c:grouping val="standard"/>
        <c:varyColors val="0"/>
        <c:ser>
          <c:idx val="1"/>
          <c:order val="1"/>
          <c:tx>
            <c:strRef>
              <c:f>'RRHH Dpto'!$P$6</c:f>
              <c:strCache>
                <c:ptCount val="1"/>
                <c:pt idx="0">
                  <c:v>Ejecución Financiera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C0504D"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triangle"/>
            <c:size val="7"/>
            <c:spPr>
              <a:solidFill>
                <a:srgbClr val="C0504D"/>
              </a:solidFill>
              <a:ln w="9525" cap="flat" cmpd="sng" algn="ctr">
                <a:noFill/>
                <a:prstDash val="solid"/>
                <a:round/>
              </a:ln>
              <a:effectLst/>
              <a:extLst>
                <a:ext uri="{91240B29-F687-4F45-9708-019B960494DF}">
                  <a14:hiddenLine xmlns:a14="http://schemas.microsoft.com/office/drawing/2010/main" w="9525" cap="flat" cmpd="sng" algn="ctr">
                    <a:solidFill>
                      <a:srgbClr val="C0504D">
                        <a:shade val="95000"/>
                        <a:satMod val="105000"/>
                      </a:srgbClr>
                    </a:solidFill>
                    <a:prstDash val="solid"/>
                    <a:round/>
                  </a14:hiddenLine>
                </a:ext>
              </a:extLst>
            </c:spPr>
          </c:marker>
          <c:cat>
            <c:strRef>
              <c:f>'RRHH Dpto'!$N$7:$N$30</c:f>
              <c:strCache>
                <c:ptCount val="24"/>
                <c:pt idx="0">
                  <c:v>Amazonas</c:v>
                </c:pt>
                <c:pt idx="1">
                  <c:v>Ucayali</c:v>
                </c:pt>
                <c:pt idx="2">
                  <c:v>Piura</c:v>
                </c:pt>
                <c:pt idx="3">
                  <c:v>Tacna</c:v>
                </c:pt>
                <c:pt idx="4">
                  <c:v>Lima</c:v>
                </c:pt>
                <c:pt idx="5">
                  <c:v>Huánuco</c:v>
                </c:pt>
                <c:pt idx="6">
                  <c:v>Puno</c:v>
                </c:pt>
                <c:pt idx="7">
                  <c:v>Ica</c:v>
                </c:pt>
                <c:pt idx="8">
                  <c:v>Junín</c:v>
                </c:pt>
                <c:pt idx="9">
                  <c:v>Moquegua</c:v>
                </c:pt>
                <c:pt idx="10">
                  <c:v>Huancavelica</c:v>
                </c:pt>
                <c:pt idx="11">
                  <c:v>Apurímac</c:v>
                </c:pt>
                <c:pt idx="12">
                  <c:v>Ayacucho</c:v>
                </c:pt>
                <c:pt idx="13">
                  <c:v>La Libertad</c:v>
                </c:pt>
                <c:pt idx="14">
                  <c:v>Cajamarca</c:v>
                </c:pt>
                <c:pt idx="15">
                  <c:v>Cusco</c:v>
                </c:pt>
                <c:pt idx="16">
                  <c:v>Lambayeque</c:v>
                </c:pt>
                <c:pt idx="17">
                  <c:v>Loreto</c:v>
                </c:pt>
                <c:pt idx="18">
                  <c:v>Ancash</c:v>
                </c:pt>
                <c:pt idx="19">
                  <c:v>San Martín</c:v>
                </c:pt>
                <c:pt idx="20">
                  <c:v>Pasco</c:v>
                </c:pt>
                <c:pt idx="21">
                  <c:v>Arequipa</c:v>
                </c:pt>
                <c:pt idx="22">
                  <c:v>Tumbes</c:v>
                </c:pt>
                <c:pt idx="23">
                  <c:v>Madre de Dios</c:v>
                </c:pt>
              </c:strCache>
            </c:strRef>
          </c:cat>
          <c:val>
            <c:numRef>
              <c:f>'RRHH Dpto'!$P$7:$P$30</c:f>
              <c:numCache>
                <c:formatCode>0%</c:formatCode>
                <c:ptCount val="24"/>
                <c:pt idx="0">
                  <c:v>0.85394807514551951</c:v>
                </c:pt>
                <c:pt idx="1">
                  <c:v>0.64446864884040622</c:v>
                </c:pt>
                <c:pt idx="2">
                  <c:v>0.54723145540630325</c:v>
                </c:pt>
                <c:pt idx="3">
                  <c:v>0.54048055936288841</c:v>
                </c:pt>
                <c:pt idx="4">
                  <c:v>0.53385604359404504</c:v>
                </c:pt>
                <c:pt idx="5">
                  <c:v>0.50222728445344711</c:v>
                </c:pt>
                <c:pt idx="6">
                  <c:v>0.45707278678896579</c:v>
                </c:pt>
                <c:pt idx="7">
                  <c:v>0.44582114869089201</c:v>
                </c:pt>
                <c:pt idx="8">
                  <c:v>0.38407059087093709</c:v>
                </c:pt>
                <c:pt idx="9">
                  <c:v>0.36509638754609491</c:v>
                </c:pt>
                <c:pt idx="10">
                  <c:v>0.33312613933095625</c:v>
                </c:pt>
                <c:pt idx="11">
                  <c:v>0.30320020602164066</c:v>
                </c:pt>
                <c:pt idx="12">
                  <c:v>0.29728311267755092</c:v>
                </c:pt>
                <c:pt idx="13">
                  <c:v>0.27957048897028103</c:v>
                </c:pt>
                <c:pt idx="14">
                  <c:v>0.24136583682303242</c:v>
                </c:pt>
                <c:pt idx="15">
                  <c:v>0.23477039528457402</c:v>
                </c:pt>
                <c:pt idx="16">
                  <c:v>0.23391984096753818</c:v>
                </c:pt>
                <c:pt idx="17">
                  <c:v>0.18655387355298308</c:v>
                </c:pt>
                <c:pt idx="18">
                  <c:v>0.16546522006866884</c:v>
                </c:pt>
                <c:pt idx="19">
                  <c:v>0.11337849392081711</c:v>
                </c:pt>
                <c:pt idx="20">
                  <c:v>7.4036937119449253E-2</c:v>
                </c:pt>
                <c:pt idx="21">
                  <c:v>7.3769604544624778E-2</c:v>
                </c:pt>
                <c:pt idx="22">
                  <c:v>5.1886665686308217E-2</c:v>
                </c:pt>
                <c:pt idx="2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61824"/>
        <c:axId val="212459904"/>
      </c:lineChart>
      <c:catAx>
        <c:axId val="212443136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PE"/>
          </a:p>
        </c:txPr>
        <c:crossAx val="212445440"/>
        <c:crosses val="autoZero"/>
        <c:auto val="1"/>
        <c:lblAlgn val="ctr"/>
        <c:lblOffset val="100"/>
        <c:noMultiLvlLbl val="0"/>
      </c:catAx>
      <c:valAx>
        <c:axId val="21244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PE"/>
          </a:p>
        </c:txPr>
        <c:crossAx val="21244313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1622643598965306E-2"/>
                <c:y val="0.11532439715938519"/>
              </c:manualLayout>
            </c:layout>
            <c:tx>
              <c:rich>
                <a:bodyPr/>
                <a:lstStyle/>
                <a:p>
                  <a:pPr>
                    <a:defRPr sz="1000"/>
                  </a:pPr>
                  <a:r>
                    <a:rPr lang="es-PE"/>
                    <a:t> </a:t>
                  </a:r>
                </a:p>
              </c:rich>
            </c:tx>
          </c:dispUnitsLbl>
        </c:dispUnits>
      </c:valAx>
      <c:valAx>
        <c:axId val="21245990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212461824"/>
        <c:crosses val="max"/>
        <c:crossBetween val="between"/>
      </c:valAx>
      <c:catAx>
        <c:axId val="212461824"/>
        <c:scaling>
          <c:orientation val="minMax"/>
        </c:scaling>
        <c:delete val="1"/>
        <c:axPos val="b"/>
        <c:majorTickMark val="out"/>
        <c:minorTickMark val="none"/>
        <c:tickLblPos val="nextTo"/>
        <c:crossAx val="212459904"/>
        <c:crosses val="autoZero"/>
        <c:auto val="1"/>
        <c:lblAlgn val="ctr"/>
        <c:lblOffset val="100"/>
        <c:noMultiLvlLbl val="0"/>
      </c:catAx>
      <c:spPr>
        <a:ln w="12700">
          <a:solidFill>
            <a:schemeClr val="tx1"/>
          </a:solidFill>
          <a:prstDash val="dash"/>
        </a:ln>
      </c:spPr>
    </c:plotArea>
    <c:legend>
      <c:legendPos val="b"/>
      <c:layout>
        <c:manualLayout>
          <c:xMode val="edge"/>
          <c:yMode val="edge"/>
          <c:x val="0.14931686609132933"/>
          <c:y val="0.91448287563836672"/>
          <c:w val="0.64293175853018369"/>
          <c:h val="8.5517279090113738E-2"/>
        </c:manualLayout>
      </c:layout>
      <c:overlay val="0"/>
      <c:txPr>
        <a:bodyPr/>
        <a:lstStyle/>
        <a:p>
          <a:pPr>
            <a:defRPr sz="1100"/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8036921156532902E-2"/>
          <c:y val="5.5783389903643087E-2"/>
          <c:w val="0.80297132296030205"/>
          <c:h val="0.44911139962701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'LAP INI Dpto'!$O$6</c:f>
              <c:strCache>
                <c:ptCount val="1"/>
                <c:pt idx="0">
                  <c:v>Monto Ejecutado</c:v>
                </c:pt>
              </c:strCache>
            </c:strRef>
          </c:tx>
          <c:invertIfNegative val="0"/>
          <c:cat>
            <c:strRef>
              <c:f>'LAP INI Dpto'!$N$7:$N$31</c:f>
              <c:strCache>
                <c:ptCount val="25"/>
                <c:pt idx="0">
                  <c:v>Provincia Constitucional del Callao</c:v>
                </c:pt>
                <c:pt idx="1">
                  <c:v>Ica</c:v>
                </c:pt>
                <c:pt idx="2">
                  <c:v>Ancash</c:v>
                </c:pt>
                <c:pt idx="3">
                  <c:v>Moquegua</c:v>
                </c:pt>
                <c:pt idx="4">
                  <c:v>Lambayeque</c:v>
                </c:pt>
                <c:pt idx="5">
                  <c:v>Cajamarca</c:v>
                </c:pt>
                <c:pt idx="6">
                  <c:v>Apurímac</c:v>
                </c:pt>
                <c:pt idx="7">
                  <c:v>La Libertad</c:v>
                </c:pt>
                <c:pt idx="8">
                  <c:v>Ucayali</c:v>
                </c:pt>
                <c:pt idx="9">
                  <c:v>Tumbes</c:v>
                </c:pt>
                <c:pt idx="10">
                  <c:v>Tacna</c:v>
                </c:pt>
                <c:pt idx="11">
                  <c:v>Loreto</c:v>
                </c:pt>
                <c:pt idx="12">
                  <c:v>Amazonas</c:v>
                </c:pt>
                <c:pt idx="13">
                  <c:v>Madre de Dios</c:v>
                </c:pt>
                <c:pt idx="14">
                  <c:v>Lima</c:v>
                </c:pt>
                <c:pt idx="15">
                  <c:v>Arequipa</c:v>
                </c:pt>
                <c:pt idx="16">
                  <c:v>Cusco</c:v>
                </c:pt>
                <c:pt idx="17">
                  <c:v>Junín</c:v>
                </c:pt>
                <c:pt idx="18">
                  <c:v>Huancavelica</c:v>
                </c:pt>
                <c:pt idx="19">
                  <c:v>Pasco</c:v>
                </c:pt>
                <c:pt idx="20">
                  <c:v>Puno</c:v>
                </c:pt>
                <c:pt idx="21">
                  <c:v>Huánuco</c:v>
                </c:pt>
                <c:pt idx="22">
                  <c:v>San Martín</c:v>
                </c:pt>
                <c:pt idx="23">
                  <c:v>Ayacucho</c:v>
                </c:pt>
                <c:pt idx="24">
                  <c:v>Piura</c:v>
                </c:pt>
              </c:strCache>
            </c:strRef>
          </c:cat>
          <c:val>
            <c:numRef>
              <c:f>'LAP INI Dpto'!$O$7:$O$31</c:f>
              <c:numCache>
                <c:formatCode>#,##0</c:formatCode>
                <c:ptCount val="25"/>
                <c:pt idx="0">
                  <c:v>20501840.400000002</c:v>
                </c:pt>
                <c:pt idx="1">
                  <c:v>25407185</c:v>
                </c:pt>
                <c:pt idx="2">
                  <c:v>36935978.799999997</c:v>
                </c:pt>
                <c:pt idx="3">
                  <c:v>9339918</c:v>
                </c:pt>
                <c:pt idx="4">
                  <c:v>18896182.800000001</c:v>
                </c:pt>
                <c:pt idx="5">
                  <c:v>43843998.800000004</c:v>
                </c:pt>
                <c:pt idx="6">
                  <c:v>23210421</c:v>
                </c:pt>
                <c:pt idx="7">
                  <c:v>39604679.100000001</c:v>
                </c:pt>
                <c:pt idx="8">
                  <c:v>18424227</c:v>
                </c:pt>
                <c:pt idx="9">
                  <c:v>17605227.699999999</c:v>
                </c:pt>
                <c:pt idx="10">
                  <c:v>11886302.200000001</c:v>
                </c:pt>
                <c:pt idx="11">
                  <c:v>55955055</c:v>
                </c:pt>
                <c:pt idx="12">
                  <c:v>16760523.5</c:v>
                </c:pt>
                <c:pt idx="13">
                  <c:v>5833696</c:v>
                </c:pt>
                <c:pt idx="14">
                  <c:v>210226213.09999999</c:v>
                </c:pt>
                <c:pt idx="15">
                  <c:v>27575753.199999999</c:v>
                </c:pt>
                <c:pt idx="16">
                  <c:v>31376788.399999999</c:v>
                </c:pt>
                <c:pt idx="17">
                  <c:v>26571200.300000001</c:v>
                </c:pt>
                <c:pt idx="18">
                  <c:v>24939723.800000001</c:v>
                </c:pt>
                <c:pt idx="19">
                  <c:v>10498592.5</c:v>
                </c:pt>
                <c:pt idx="20">
                  <c:v>44211001.700000003</c:v>
                </c:pt>
                <c:pt idx="21">
                  <c:v>23299212.100000001</c:v>
                </c:pt>
                <c:pt idx="22">
                  <c:v>27067034.100000001</c:v>
                </c:pt>
                <c:pt idx="23">
                  <c:v>26679540</c:v>
                </c:pt>
                <c:pt idx="24">
                  <c:v>37266239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575744"/>
        <c:axId val="212707200"/>
      </c:barChart>
      <c:lineChart>
        <c:grouping val="standard"/>
        <c:varyColors val="0"/>
        <c:ser>
          <c:idx val="1"/>
          <c:order val="1"/>
          <c:tx>
            <c:strRef>
              <c:f>'LAP INI Dpto'!$P$6</c:f>
              <c:strCache>
                <c:ptCount val="1"/>
                <c:pt idx="0">
                  <c:v>Ejecución Financiera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C0504D"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triangle"/>
            <c:size val="7"/>
            <c:spPr>
              <a:solidFill>
                <a:srgbClr val="C0504D"/>
              </a:solidFill>
              <a:ln w="9525" cap="flat" cmpd="sng" algn="ctr">
                <a:noFill/>
                <a:prstDash val="solid"/>
                <a:round/>
              </a:ln>
              <a:effectLst/>
              <a:extLst>
                <a:ext uri="{91240B29-F687-4F45-9708-019B960494DF}">
                  <a14:hiddenLine xmlns:a14="http://schemas.microsoft.com/office/drawing/2010/main" w="9525" cap="flat" cmpd="sng" algn="ctr">
                    <a:solidFill>
                      <a:srgbClr val="C0504D">
                        <a:shade val="95000"/>
                        <a:satMod val="105000"/>
                      </a:srgbClr>
                    </a:solidFill>
                    <a:prstDash val="solid"/>
                    <a:round/>
                  </a14:hiddenLine>
                </a:ext>
              </a:extLst>
            </c:spPr>
          </c:marker>
          <c:cat>
            <c:strRef>
              <c:f>'LAP INI Dpto'!$N$7:$N$31</c:f>
              <c:strCache>
                <c:ptCount val="25"/>
                <c:pt idx="0">
                  <c:v>Provincia Constitucional del Callao</c:v>
                </c:pt>
                <c:pt idx="1">
                  <c:v>Ica</c:v>
                </c:pt>
                <c:pt idx="2">
                  <c:v>Ancash</c:v>
                </c:pt>
                <c:pt idx="3">
                  <c:v>Moquegua</c:v>
                </c:pt>
                <c:pt idx="4">
                  <c:v>Lambayeque</c:v>
                </c:pt>
                <c:pt idx="5">
                  <c:v>Cajamarca</c:v>
                </c:pt>
                <c:pt idx="6">
                  <c:v>Apurímac</c:v>
                </c:pt>
                <c:pt idx="7">
                  <c:v>La Libertad</c:v>
                </c:pt>
                <c:pt idx="8">
                  <c:v>Ucayali</c:v>
                </c:pt>
                <c:pt idx="9">
                  <c:v>Tumbes</c:v>
                </c:pt>
                <c:pt idx="10">
                  <c:v>Tacna</c:v>
                </c:pt>
                <c:pt idx="11">
                  <c:v>Loreto</c:v>
                </c:pt>
                <c:pt idx="12">
                  <c:v>Amazonas</c:v>
                </c:pt>
                <c:pt idx="13">
                  <c:v>Madre de Dios</c:v>
                </c:pt>
                <c:pt idx="14">
                  <c:v>Lima</c:v>
                </c:pt>
                <c:pt idx="15">
                  <c:v>Arequipa</c:v>
                </c:pt>
                <c:pt idx="16">
                  <c:v>Cusco</c:v>
                </c:pt>
                <c:pt idx="17">
                  <c:v>Junín</c:v>
                </c:pt>
                <c:pt idx="18">
                  <c:v>Huancavelica</c:v>
                </c:pt>
                <c:pt idx="19">
                  <c:v>Pasco</c:v>
                </c:pt>
                <c:pt idx="20">
                  <c:v>Puno</c:v>
                </c:pt>
                <c:pt idx="21">
                  <c:v>Huánuco</c:v>
                </c:pt>
                <c:pt idx="22">
                  <c:v>San Martín</c:v>
                </c:pt>
                <c:pt idx="23">
                  <c:v>Ayacucho</c:v>
                </c:pt>
                <c:pt idx="24">
                  <c:v>Piura</c:v>
                </c:pt>
              </c:strCache>
            </c:strRef>
          </c:cat>
          <c:val>
            <c:numRef>
              <c:f>'LAP INI Dpto'!$P$7:$P$31</c:f>
              <c:numCache>
                <c:formatCode>0%</c:formatCode>
                <c:ptCount val="25"/>
                <c:pt idx="0">
                  <c:v>0.74437669893268155</c:v>
                </c:pt>
                <c:pt idx="1">
                  <c:v>0.73388920985054873</c:v>
                </c:pt>
                <c:pt idx="2">
                  <c:v>0.73185559024179303</c:v>
                </c:pt>
                <c:pt idx="3">
                  <c:v>0.70507278657100847</c:v>
                </c:pt>
                <c:pt idx="4">
                  <c:v>0.6880782385746198</c:v>
                </c:pt>
                <c:pt idx="5">
                  <c:v>0.68763346757535382</c:v>
                </c:pt>
                <c:pt idx="6">
                  <c:v>0.65429699431110222</c:v>
                </c:pt>
                <c:pt idx="7">
                  <c:v>0.60220778415481702</c:v>
                </c:pt>
                <c:pt idx="8">
                  <c:v>0.5759498209588384</c:v>
                </c:pt>
                <c:pt idx="9">
                  <c:v>0.57581323614137181</c:v>
                </c:pt>
                <c:pt idx="10">
                  <c:v>0.56140302602045844</c:v>
                </c:pt>
                <c:pt idx="11">
                  <c:v>0.55971627079345654</c:v>
                </c:pt>
                <c:pt idx="12">
                  <c:v>0.53148363462059978</c:v>
                </c:pt>
                <c:pt idx="13">
                  <c:v>0.48087602140990732</c:v>
                </c:pt>
                <c:pt idx="14">
                  <c:v>0.44543753703231048</c:v>
                </c:pt>
                <c:pt idx="15">
                  <c:v>0.44147566514917386</c:v>
                </c:pt>
                <c:pt idx="16">
                  <c:v>0.43223889382244529</c:v>
                </c:pt>
                <c:pt idx="17">
                  <c:v>0.42265762969928877</c:v>
                </c:pt>
                <c:pt idx="18">
                  <c:v>0.38653291095285058</c:v>
                </c:pt>
                <c:pt idx="19">
                  <c:v>0.37664455191693652</c:v>
                </c:pt>
                <c:pt idx="20">
                  <c:v>0.34981724935489417</c:v>
                </c:pt>
                <c:pt idx="21">
                  <c:v>0.30006805206889947</c:v>
                </c:pt>
                <c:pt idx="22">
                  <c:v>0.29823866419040851</c:v>
                </c:pt>
                <c:pt idx="23">
                  <c:v>0.25146814260778033</c:v>
                </c:pt>
                <c:pt idx="24">
                  <c:v>0.2447350275001377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788736"/>
        <c:axId val="212787200"/>
      </c:lineChart>
      <c:catAx>
        <c:axId val="212575744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PE"/>
          </a:p>
        </c:txPr>
        <c:crossAx val="212707200"/>
        <c:crosses val="autoZero"/>
        <c:auto val="1"/>
        <c:lblAlgn val="ctr"/>
        <c:lblOffset val="100"/>
        <c:noMultiLvlLbl val="0"/>
      </c:catAx>
      <c:valAx>
        <c:axId val="2127072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PE"/>
          </a:p>
        </c:txPr>
        <c:crossAx val="21257574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1622643598965306E-2"/>
                <c:y val="0.11532439715938519"/>
              </c:manualLayout>
            </c:layout>
            <c:tx>
              <c:rich>
                <a:bodyPr/>
                <a:lstStyle/>
                <a:p>
                  <a:pPr>
                    <a:defRPr sz="1000"/>
                  </a:pPr>
                  <a:r>
                    <a:rPr lang="es-PE"/>
                    <a:t> </a:t>
                  </a:r>
                </a:p>
              </c:rich>
            </c:tx>
          </c:dispUnitsLbl>
        </c:dispUnits>
      </c:valAx>
      <c:valAx>
        <c:axId val="212787200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212788736"/>
        <c:crosses val="max"/>
        <c:crossBetween val="between"/>
      </c:valAx>
      <c:catAx>
        <c:axId val="212788736"/>
        <c:scaling>
          <c:orientation val="minMax"/>
        </c:scaling>
        <c:delete val="1"/>
        <c:axPos val="b"/>
        <c:majorTickMark val="out"/>
        <c:minorTickMark val="none"/>
        <c:tickLblPos val="nextTo"/>
        <c:crossAx val="212787200"/>
        <c:crosses val="autoZero"/>
        <c:auto val="1"/>
        <c:lblAlgn val="ctr"/>
        <c:lblOffset val="100"/>
        <c:noMultiLvlLbl val="0"/>
      </c:catAx>
      <c:spPr>
        <a:ln w="12700">
          <a:solidFill>
            <a:schemeClr val="tx1"/>
          </a:solidFill>
          <a:prstDash val="dash"/>
        </a:ln>
      </c:spPr>
    </c:plotArea>
    <c:legend>
      <c:legendPos val="b"/>
      <c:layout>
        <c:manualLayout>
          <c:xMode val="edge"/>
          <c:yMode val="edge"/>
          <c:x val="0.14931686609132933"/>
          <c:y val="0.91448287563836672"/>
          <c:w val="0.64293175853018369"/>
          <c:h val="8.5517279090113738E-2"/>
        </c:manualLayout>
      </c:layout>
      <c:overlay val="0"/>
      <c:txPr>
        <a:bodyPr/>
        <a:lstStyle/>
        <a:p>
          <a:pPr>
            <a:defRPr sz="1100"/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8036921156532902E-2"/>
          <c:y val="5.5783389903643087E-2"/>
          <c:w val="0.80297132296030205"/>
          <c:h val="0.44911139962701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'LAP PRI Dpto'!$O$6</c:f>
              <c:strCache>
                <c:ptCount val="1"/>
                <c:pt idx="0">
                  <c:v>Monto Ejecutado</c:v>
                </c:pt>
              </c:strCache>
            </c:strRef>
          </c:tx>
          <c:invertIfNegative val="0"/>
          <c:cat>
            <c:strRef>
              <c:f>'LAP PRI Dpto'!$N$7:$N$31</c:f>
              <c:strCache>
                <c:ptCount val="25"/>
                <c:pt idx="0">
                  <c:v>Loreto</c:v>
                </c:pt>
                <c:pt idx="1">
                  <c:v>Apurímac</c:v>
                </c:pt>
                <c:pt idx="2">
                  <c:v>Provincia Constitucional del Callao</c:v>
                </c:pt>
                <c:pt idx="3">
                  <c:v>Tumbes</c:v>
                </c:pt>
                <c:pt idx="4">
                  <c:v>Cusco</c:v>
                </c:pt>
                <c:pt idx="5">
                  <c:v>Tacna</c:v>
                </c:pt>
                <c:pt idx="6">
                  <c:v>Puno</c:v>
                </c:pt>
                <c:pt idx="7">
                  <c:v>Huancavelica</c:v>
                </c:pt>
                <c:pt idx="8">
                  <c:v>Ancash</c:v>
                </c:pt>
                <c:pt idx="9">
                  <c:v>Ica</c:v>
                </c:pt>
                <c:pt idx="10">
                  <c:v>Piura</c:v>
                </c:pt>
                <c:pt idx="11">
                  <c:v>Cajamarca</c:v>
                </c:pt>
                <c:pt idx="12">
                  <c:v>San Martín</c:v>
                </c:pt>
                <c:pt idx="13">
                  <c:v>Amazonas</c:v>
                </c:pt>
                <c:pt idx="14">
                  <c:v>Lambayeque</c:v>
                </c:pt>
                <c:pt idx="15">
                  <c:v>Junín</c:v>
                </c:pt>
                <c:pt idx="16">
                  <c:v>Ayacucho</c:v>
                </c:pt>
                <c:pt idx="17">
                  <c:v>Arequipa</c:v>
                </c:pt>
                <c:pt idx="18">
                  <c:v>Pasco</c:v>
                </c:pt>
                <c:pt idx="19">
                  <c:v>Huánuco</c:v>
                </c:pt>
                <c:pt idx="20">
                  <c:v>La Libertad</c:v>
                </c:pt>
                <c:pt idx="21">
                  <c:v>Ucayali</c:v>
                </c:pt>
                <c:pt idx="22">
                  <c:v>Moquegua</c:v>
                </c:pt>
                <c:pt idx="23">
                  <c:v>Madre de Dios</c:v>
                </c:pt>
                <c:pt idx="24">
                  <c:v>Lima</c:v>
                </c:pt>
              </c:strCache>
            </c:strRef>
          </c:cat>
          <c:val>
            <c:numRef>
              <c:f>'LAP PRI Dpto'!$O$7:$O$31</c:f>
              <c:numCache>
                <c:formatCode>#,##0</c:formatCode>
                <c:ptCount val="25"/>
                <c:pt idx="0">
                  <c:v>142153665.90000001</c:v>
                </c:pt>
                <c:pt idx="1">
                  <c:v>67331554.700000003</c:v>
                </c:pt>
                <c:pt idx="2">
                  <c:v>43709276.799999997</c:v>
                </c:pt>
                <c:pt idx="3">
                  <c:v>23949869.899999999</c:v>
                </c:pt>
                <c:pt idx="4">
                  <c:v>156943304.19999999</c:v>
                </c:pt>
                <c:pt idx="5">
                  <c:v>23584848.599999998</c:v>
                </c:pt>
                <c:pt idx="6">
                  <c:v>158794786.60000002</c:v>
                </c:pt>
                <c:pt idx="7">
                  <c:v>84041596</c:v>
                </c:pt>
                <c:pt idx="8">
                  <c:v>127068957.2</c:v>
                </c:pt>
                <c:pt idx="9">
                  <c:v>57805829.899999999</c:v>
                </c:pt>
                <c:pt idx="10">
                  <c:v>165553492.69999999</c:v>
                </c:pt>
                <c:pt idx="11">
                  <c:v>207107772</c:v>
                </c:pt>
                <c:pt idx="12">
                  <c:v>95165381.799999997</c:v>
                </c:pt>
                <c:pt idx="13">
                  <c:v>61673734.300000004</c:v>
                </c:pt>
                <c:pt idx="14">
                  <c:v>80260407.200000003</c:v>
                </c:pt>
                <c:pt idx="15">
                  <c:v>118718066.5</c:v>
                </c:pt>
                <c:pt idx="16">
                  <c:v>106366768.09999999</c:v>
                </c:pt>
                <c:pt idx="17">
                  <c:v>90133839.499999985</c:v>
                </c:pt>
                <c:pt idx="18">
                  <c:v>41309596</c:v>
                </c:pt>
                <c:pt idx="19">
                  <c:v>107417975</c:v>
                </c:pt>
                <c:pt idx="20">
                  <c:v>165127211.80000001</c:v>
                </c:pt>
                <c:pt idx="21">
                  <c:v>58422607.399999999</c:v>
                </c:pt>
                <c:pt idx="22">
                  <c:v>21454100.999999996</c:v>
                </c:pt>
                <c:pt idx="23">
                  <c:v>16477325.4</c:v>
                </c:pt>
                <c:pt idx="24">
                  <c:v>477196799.89999998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850944"/>
        <c:axId val="212955520"/>
      </c:barChart>
      <c:lineChart>
        <c:grouping val="standard"/>
        <c:varyColors val="0"/>
        <c:ser>
          <c:idx val="1"/>
          <c:order val="1"/>
          <c:tx>
            <c:strRef>
              <c:f>'LAP PRI Dpto'!$P$6</c:f>
              <c:strCache>
                <c:ptCount val="1"/>
                <c:pt idx="0">
                  <c:v>Ejecución Financiera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C0504D"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triangle"/>
            <c:size val="7"/>
            <c:spPr>
              <a:solidFill>
                <a:srgbClr val="C0504D"/>
              </a:solidFill>
              <a:ln w="9525" cap="flat" cmpd="sng" algn="ctr">
                <a:noFill/>
                <a:prstDash val="solid"/>
                <a:round/>
              </a:ln>
              <a:effectLst/>
              <a:extLst>
                <a:ext uri="{91240B29-F687-4F45-9708-019B960494DF}">
                  <a14:hiddenLine xmlns:a14="http://schemas.microsoft.com/office/drawing/2010/main" w="9525" cap="flat" cmpd="sng" algn="ctr">
                    <a:solidFill>
                      <a:srgbClr val="C0504D">
                        <a:shade val="95000"/>
                        <a:satMod val="105000"/>
                      </a:srgbClr>
                    </a:solidFill>
                    <a:prstDash val="solid"/>
                    <a:round/>
                  </a14:hiddenLine>
                </a:ext>
              </a:extLst>
            </c:spPr>
          </c:marker>
          <c:cat>
            <c:strRef>
              <c:f>'LAP PRI Dpto'!$N$7:$N$31</c:f>
              <c:strCache>
                <c:ptCount val="25"/>
                <c:pt idx="0">
                  <c:v>Loreto</c:v>
                </c:pt>
                <c:pt idx="1">
                  <c:v>Apurímac</c:v>
                </c:pt>
                <c:pt idx="2">
                  <c:v>Provincia Constitucional del Callao</c:v>
                </c:pt>
                <c:pt idx="3">
                  <c:v>Tumbes</c:v>
                </c:pt>
                <c:pt idx="4">
                  <c:v>Cusco</c:v>
                </c:pt>
                <c:pt idx="5">
                  <c:v>Tacna</c:v>
                </c:pt>
                <c:pt idx="6">
                  <c:v>Puno</c:v>
                </c:pt>
                <c:pt idx="7">
                  <c:v>Huancavelica</c:v>
                </c:pt>
                <c:pt idx="8">
                  <c:v>Ancash</c:v>
                </c:pt>
                <c:pt idx="9">
                  <c:v>Ica</c:v>
                </c:pt>
                <c:pt idx="10">
                  <c:v>Piura</c:v>
                </c:pt>
                <c:pt idx="11">
                  <c:v>Cajamarca</c:v>
                </c:pt>
                <c:pt idx="12">
                  <c:v>San Martín</c:v>
                </c:pt>
                <c:pt idx="13">
                  <c:v>Amazonas</c:v>
                </c:pt>
                <c:pt idx="14">
                  <c:v>Lambayeque</c:v>
                </c:pt>
                <c:pt idx="15">
                  <c:v>Junín</c:v>
                </c:pt>
                <c:pt idx="16">
                  <c:v>Ayacucho</c:v>
                </c:pt>
                <c:pt idx="17">
                  <c:v>Arequipa</c:v>
                </c:pt>
                <c:pt idx="18">
                  <c:v>Pasco</c:v>
                </c:pt>
                <c:pt idx="19">
                  <c:v>Huánuco</c:v>
                </c:pt>
                <c:pt idx="20">
                  <c:v>La Libertad</c:v>
                </c:pt>
                <c:pt idx="21">
                  <c:v>Ucayali</c:v>
                </c:pt>
                <c:pt idx="22">
                  <c:v>Moquegua</c:v>
                </c:pt>
                <c:pt idx="23">
                  <c:v>Madre de Dios</c:v>
                </c:pt>
                <c:pt idx="24">
                  <c:v>Lima</c:v>
                </c:pt>
              </c:strCache>
            </c:strRef>
          </c:cat>
          <c:val>
            <c:numRef>
              <c:f>'LAP PRI Dpto'!$P$7:$P$31</c:f>
              <c:numCache>
                <c:formatCode>0%</c:formatCode>
                <c:ptCount val="25"/>
                <c:pt idx="0">
                  <c:v>0.80356095283105233</c:v>
                </c:pt>
                <c:pt idx="1">
                  <c:v>0.79621465494014898</c:v>
                </c:pt>
                <c:pt idx="2">
                  <c:v>0.74907941569399261</c:v>
                </c:pt>
                <c:pt idx="3">
                  <c:v>0.72094870682472112</c:v>
                </c:pt>
                <c:pt idx="4">
                  <c:v>0.70717843318269447</c:v>
                </c:pt>
                <c:pt idx="5">
                  <c:v>0.70280720910500694</c:v>
                </c:pt>
                <c:pt idx="6">
                  <c:v>0.69755943396008024</c:v>
                </c:pt>
                <c:pt idx="7">
                  <c:v>0.69386583392899204</c:v>
                </c:pt>
                <c:pt idx="8">
                  <c:v>0.6809716721819733</c:v>
                </c:pt>
                <c:pt idx="9">
                  <c:v>0.67925564591055487</c:v>
                </c:pt>
                <c:pt idx="10">
                  <c:v>0.6719490831065652</c:v>
                </c:pt>
                <c:pt idx="11">
                  <c:v>0.65626304951174719</c:v>
                </c:pt>
                <c:pt idx="12">
                  <c:v>0.65086830298170351</c:v>
                </c:pt>
                <c:pt idx="13">
                  <c:v>0.64291003031949834</c:v>
                </c:pt>
                <c:pt idx="14">
                  <c:v>0.63511542657869879</c:v>
                </c:pt>
                <c:pt idx="15">
                  <c:v>0.63467308631413888</c:v>
                </c:pt>
                <c:pt idx="16">
                  <c:v>0.61671605772913674</c:v>
                </c:pt>
                <c:pt idx="17">
                  <c:v>0.60407073048589832</c:v>
                </c:pt>
                <c:pt idx="18">
                  <c:v>0.59758929743700395</c:v>
                </c:pt>
                <c:pt idx="19">
                  <c:v>0.59642415711731966</c:v>
                </c:pt>
                <c:pt idx="20">
                  <c:v>0.57392520116795076</c:v>
                </c:pt>
                <c:pt idx="21">
                  <c:v>0.56625346643941166</c:v>
                </c:pt>
                <c:pt idx="22">
                  <c:v>0.53701822621867623</c:v>
                </c:pt>
                <c:pt idx="23">
                  <c:v>0.53475041178895455</c:v>
                </c:pt>
                <c:pt idx="24">
                  <c:v>0.46635683884640133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30240"/>
        <c:axId val="213128704"/>
      </c:lineChart>
      <c:catAx>
        <c:axId val="212850944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PE"/>
          </a:p>
        </c:txPr>
        <c:crossAx val="212955520"/>
        <c:crosses val="autoZero"/>
        <c:auto val="1"/>
        <c:lblAlgn val="ctr"/>
        <c:lblOffset val="100"/>
        <c:noMultiLvlLbl val="0"/>
      </c:catAx>
      <c:valAx>
        <c:axId val="212955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PE"/>
          </a:p>
        </c:txPr>
        <c:crossAx val="21285094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1622643598965306E-2"/>
                <c:y val="0.11532439715938519"/>
              </c:manualLayout>
            </c:layout>
            <c:tx>
              <c:rich>
                <a:bodyPr/>
                <a:lstStyle/>
                <a:p>
                  <a:pPr>
                    <a:defRPr sz="1000"/>
                  </a:pPr>
                  <a:r>
                    <a:rPr lang="es-PE"/>
                    <a:t> </a:t>
                  </a:r>
                </a:p>
              </c:rich>
            </c:tx>
          </c:dispUnitsLbl>
        </c:dispUnits>
      </c:valAx>
      <c:valAx>
        <c:axId val="21312870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213130240"/>
        <c:crosses val="max"/>
        <c:crossBetween val="between"/>
      </c:valAx>
      <c:catAx>
        <c:axId val="213130240"/>
        <c:scaling>
          <c:orientation val="minMax"/>
        </c:scaling>
        <c:delete val="1"/>
        <c:axPos val="b"/>
        <c:majorTickMark val="out"/>
        <c:minorTickMark val="none"/>
        <c:tickLblPos val="nextTo"/>
        <c:crossAx val="213128704"/>
        <c:crosses val="autoZero"/>
        <c:auto val="1"/>
        <c:lblAlgn val="ctr"/>
        <c:lblOffset val="100"/>
        <c:noMultiLvlLbl val="0"/>
      </c:catAx>
      <c:spPr>
        <a:ln w="12700">
          <a:solidFill>
            <a:schemeClr val="tx1"/>
          </a:solidFill>
          <a:prstDash val="dash"/>
        </a:ln>
      </c:spPr>
    </c:plotArea>
    <c:legend>
      <c:legendPos val="b"/>
      <c:layout>
        <c:manualLayout>
          <c:xMode val="edge"/>
          <c:yMode val="edge"/>
          <c:x val="0.14931686609132933"/>
          <c:y val="0.91448287563836672"/>
          <c:w val="0.64293175853018369"/>
          <c:h val="8.5517279090113738E-2"/>
        </c:manualLayout>
      </c:layout>
      <c:overlay val="0"/>
      <c:txPr>
        <a:bodyPr/>
        <a:lstStyle/>
        <a:p>
          <a:pPr>
            <a:defRPr sz="1100"/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8036921156532902E-2"/>
          <c:y val="5.5783389903643087E-2"/>
          <c:w val="0.80297132296030205"/>
          <c:h val="0.44911139962701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'LAP SEC Dpto'!$O$6</c:f>
              <c:strCache>
                <c:ptCount val="1"/>
                <c:pt idx="0">
                  <c:v>Monto Ejecutado</c:v>
                </c:pt>
              </c:strCache>
            </c:strRef>
          </c:tx>
          <c:invertIfNegative val="0"/>
          <c:cat>
            <c:strRef>
              <c:f>'LAP SEC Dpto'!$N$7:$N$31</c:f>
              <c:strCache>
                <c:ptCount val="25"/>
                <c:pt idx="0">
                  <c:v>Ancash</c:v>
                </c:pt>
                <c:pt idx="1">
                  <c:v>Loreto</c:v>
                </c:pt>
                <c:pt idx="2">
                  <c:v>Tacna</c:v>
                </c:pt>
                <c:pt idx="3">
                  <c:v>Arequipa</c:v>
                </c:pt>
                <c:pt idx="4">
                  <c:v>Amazonas</c:v>
                </c:pt>
                <c:pt idx="5">
                  <c:v>Apurímac</c:v>
                </c:pt>
                <c:pt idx="6">
                  <c:v>Ica</c:v>
                </c:pt>
                <c:pt idx="7">
                  <c:v>Tumbes</c:v>
                </c:pt>
                <c:pt idx="8">
                  <c:v>La Libertad</c:v>
                </c:pt>
                <c:pt idx="9">
                  <c:v>Provincia Constitucional del Callao</c:v>
                </c:pt>
                <c:pt idx="10">
                  <c:v>Puno</c:v>
                </c:pt>
                <c:pt idx="11">
                  <c:v>Huancavelica</c:v>
                </c:pt>
                <c:pt idx="12">
                  <c:v>Piura</c:v>
                </c:pt>
                <c:pt idx="13">
                  <c:v>Ucayali</c:v>
                </c:pt>
                <c:pt idx="14">
                  <c:v>Junín</c:v>
                </c:pt>
                <c:pt idx="15">
                  <c:v>Cajamarca</c:v>
                </c:pt>
                <c:pt idx="16">
                  <c:v>Lambayeque</c:v>
                </c:pt>
                <c:pt idx="17">
                  <c:v>Moquegua</c:v>
                </c:pt>
                <c:pt idx="18">
                  <c:v>Madre de Dios</c:v>
                </c:pt>
                <c:pt idx="19">
                  <c:v>Lima</c:v>
                </c:pt>
                <c:pt idx="20">
                  <c:v>Cusco</c:v>
                </c:pt>
                <c:pt idx="21">
                  <c:v>Pasco</c:v>
                </c:pt>
                <c:pt idx="22">
                  <c:v>San Martín</c:v>
                </c:pt>
                <c:pt idx="23">
                  <c:v>Ayacucho</c:v>
                </c:pt>
                <c:pt idx="24">
                  <c:v>Huánuco</c:v>
                </c:pt>
              </c:strCache>
            </c:strRef>
          </c:cat>
          <c:val>
            <c:numRef>
              <c:f>'LAP SEC Dpto'!$O$7:$O$31</c:f>
              <c:numCache>
                <c:formatCode>#,##0</c:formatCode>
                <c:ptCount val="25"/>
                <c:pt idx="0">
                  <c:v>104691290.5</c:v>
                </c:pt>
                <c:pt idx="1">
                  <c:v>83408125.000000015</c:v>
                </c:pt>
                <c:pt idx="2">
                  <c:v>27491714.699999999</c:v>
                </c:pt>
                <c:pt idx="3">
                  <c:v>97232674.900000006</c:v>
                </c:pt>
                <c:pt idx="4">
                  <c:v>41557016</c:v>
                </c:pt>
                <c:pt idx="5">
                  <c:v>57468347.600000001</c:v>
                </c:pt>
                <c:pt idx="6">
                  <c:v>59413987.600000001</c:v>
                </c:pt>
                <c:pt idx="7">
                  <c:v>22203624.300000001</c:v>
                </c:pt>
                <c:pt idx="8">
                  <c:v>113893215.19999999</c:v>
                </c:pt>
                <c:pt idx="9">
                  <c:v>49792340.099999994</c:v>
                </c:pt>
                <c:pt idx="10">
                  <c:v>122061232.80000001</c:v>
                </c:pt>
                <c:pt idx="11">
                  <c:v>54967092.700000003</c:v>
                </c:pt>
                <c:pt idx="12">
                  <c:v>126047684.7</c:v>
                </c:pt>
                <c:pt idx="13">
                  <c:v>50648842.899999999</c:v>
                </c:pt>
                <c:pt idx="14">
                  <c:v>99600707.799999997</c:v>
                </c:pt>
                <c:pt idx="15">
                  <c:v>106233845.40000001</c:v>
                </c:pt>
                <c:pt idx="16">
                  <c:v>74008705</c:v>
                </c:pt>
                <c:pt idx="17">
                  <c:v>20219863.5</c:v>
                </c:pt>
                <c:pt idx="18">
                  <c:v>14690913.5</c:v>
                </c:pt>
                <c:pt idx="19">
                  <c:v>592153570.89999998</c:v>
                </c:pt>
                <c:pt idx="20">
                  <c:v>95283775.400000006</c:v>
                </c:pt>
                <c:pt idx="21">
                  <c:v>31038446</c:v>
                </c:pt>
                <c:pt idx="22">
                  <c:v>71781380.400000006</c:v>
                </c:pt>
                <c:pt idx="23">
                  <c:v>71688865.500000015</c:v>
                </c:pt>
                <c:pt idx="24">
                  <c:v>51209279.800000004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422080"/>
        <c:axId val="213424000"/>
      </c:barChart>
      <c:lineChart>
        <c:grouping val="standard"/>
        <c:varyColors val="0"/>
        <c:ser>
          <c:idx val="1"/>
          <c:order val="1"/>
          <c:tx>
            <c:strRef>
              <c:f>'LAP SEC Dpto'!$P$6</c:f>
              <c:strCache>
                <c:ptCount val="1"/>
                <c:pt idx="0">
                  <c:v>Ejecución Financiera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C0504D"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triangle"/>
            <c:size val="7"/>
            <c:spPr>
              <a:solidFill>
                <a:srgbClr val="C0504D"/>
              </a:solidFill>
              <a:ln w="9525" cap="flat" cmpd="sng" algn="ctr">
                <a:noFill/>
                <a:prstDash val="solid"/>
                <a:round/>
              </a:ln>
              <a:effectLst/>
              <a:extLst>
                <a:ext uri="{91240B29-F687-4F45-9708-019B960494DF}">
                  <a14:hiddenLine xmlns:a14="http://schemas.microsoft.com/office/drawing/2010/main" w="9525" cap="flat" cmpd="sng" algn="ctr">
                    <a:solidFill>
                      <a:srgbClr val="C0504D">
                        <a:shade val="95000"/>
                        <a:satMod val="105000"/>
                      </a:srgbClr>
                    </a:solidFill>
                    <a:prstDash val="solid"/>
                    <a:round/>
                  </a14:hiddenLine>
                </a:ext>
              </a:extLst>
            </c:spPr>
          </c:marker>
          <c:cat>
            <c:strRef>
              <c:f>'LAP SEC Dpto'!$N$7:$N$31</c:f>
              <c:strCache>
                <c:ptCount val="25"/>
                <c:pt idx="0">
                  <c:v>Ancash</c:v>
                </c:pt>
                <c:pt idx="1">
                  <c:v>Loreto</c:v>
                </c:pt>
                <c:pt idx="2">
                  <c:v>Tacna</c:v>
                </c:pt>
                <c:pt idx="3">
                  <c:v>Arequipa</c:v>
                </c:pt>
                <c:pt idx="4">
                  <c:v>Amazonas</c:v>
                </c:pt>
                <c:pt idx="5">
                  <c:v>Apurímac</c:v>
                </c:pt>
                <c:pt idx="6">
                  <c:v>Ica</c:v>
                </c:pt>
                <c:pt idx="7">
                  <c:v>Tumbes</c:v>
                </c:pt>
                <c:pt idx="8">
                  <c:v>La Libertad</c:v>
                </c:pt>
                <c:pt idx="9">
                  <c:v>Provincia Constitucional del Callao</c:v>
                </c:pt>
                <c:pt idx="10">
                  <c:v>Puno</c:v>
                </c:pt>
                <c:pt idx="11">
                  <c:v>Huancavelica</c:v>
                </c:pt>
                <c:pt idx="12">
                  <c:v>Piura</c:v>
                </c:pt>
                <c:pt idx="13">
                  <c:v>Ucayali</c:v>
                </c:pt>
                <c:pt idx="14">
                  <c:v>Junín</c:v>
                </c:pt>
                <c:pt idx="15">
                  <c:v>Cajamarca</c:v>
                </c:pt>
                <c:pt idx="16">
                  <c:v>Lambayeque</c:v>
                </c:pt>
                <c:pt idx="17">
                  <c:v>Moquegua</c:v>
                </c:pt>
                <c:pt idx="18">
                  <c:v>Madre de Dios</c:v>
                </c:pt>
                <c:pt idx="19">
                  <c:v>Lima</c:v>
                </c:pt>
                <c:pt idx="20">
                  <c:v>Cusco</c:v>
                </c:pt>
                <c:pt idx="21">
                  <c:v>Pasco</c:v>
                </c:pt>
                <c:pt idx="22">
                  <c:v>San Martín</c:v>
                </c:pt>
                <c:pt idx="23">
                  <c:v>Ayacucho</c:v>
                </c:pt>
                <c:pt idx="24">
                  <c:v>Huánuco</c:v>
                </c:pt>
              </c:strCache>
            </c:strRef>
          </c:cat>
          <c:val>
            <c:numRef>
              <c:f>'LAP SEC Dpto'!$P$7:$P$31</c:f>
              <c:numCache>
                <c:formatCode>0%</c:formatCode>
                <c:ptCount val="25"/>
                <c:pt idx="0">
                  <c:v>0.7897951911065797</c:v>
                </c:pt>
                <c:pt idx="1">
                  <c:v>0.78494523262898619</c:v>
                </c:pt>
                <c:pt idx="2">
                  <c:v>0.78441815011554394</c:v>
                </c:pt>
                <c:pt idx="3">
                  <c:v>0.77059677381096159</c:v>
                </c:pt>
                <c:pt idx="4">
                  <c:v>0.75709946029834962</c:v>
                </c:pt>
                <c:pt idx="5">
                  <c:v>0.75519520248157945</c:v>
                </c:pt>
                <c:pt idx="6">
                  <c:v>0.74949740747563964</c:v>
                </c:pt>
                <c:pt idx="7">
                  <c:v>0.74625359668289981</c:v>
                </c:pt>
                <c:pt idx="8">
                  <c:v>0.74192420130310099</c:v>
                </c:pt>
                <c:pt idx="9">
                  <c:v>0.7306633521534992</c:v>
                </c:pt>
                <c:pt idx="10">
                  <c:v>0.71677245520719479</c:v>
                </c:pt>
                <c:pt idx="11">
                  <c:v>0.70925162847148293</c:v>
                </c:pt>
                <c:pt idx="12">
                  <c:v>0.68744950800590154</c:v>
                </c:pt>
                <c:pt idx="13">
                  <c:v>0.67594065396410141</c:v>
                </c:pt>
                <c:pt idx="14">
                  <c:v>0.67093485849484857</c:v>
                </c:pt>
                <c:pt idx="15">
                  <c:v>0.6587955963164297</c:v>
                </c:pt>
                <c:pt idx="16">
                  <c:v>0.65396137073337968</c:v>
                </c:pt>
                <c:pt idx="17">
                  <c:v>0.65243722766127943</c:v>
                </c:pt>
                <c:pt idx="18">
                  <c:v>0.64799230591168655</c:v>
                </c:pt>
                <c:pt idx="19">
                  <c:v>0.63874050914749037</c:v>
                </c:pt>
                <c:pt idx="20">
                  <c:v>0.60679912237193734</c:v>
                </c:pt>
                <c:pt idx="21">
                  <c:v>0.56967521692745449</c:v>
                </c:pt>
                <c:pt idx="22">
                  <c:v>0.56329165429307371</c:v>
                </c:pt>
                <c:pt idx="23">
                  <c:v>0.53785574386131385</c:v>
                </c:pt>
                <c:pt idx="24">
                  <c:v>0.42069180334858464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436672"/>
        <c:axId val="213434752"/>
      </c:lineChart>
      <c:catAx>
        <c:axId val="213422080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PE"/>
          </a:p>
        </c:txPr>
        <c:crossAx val="213424000"/>
        <c:crosses val="autoZero"/>
        <c:auto val="1"/>
        <c:lblAlgn val="ctr"/>
        <c:lblOffset val="100"/>
        <c:noMultiLvlLbl val="0"/>
      </c:catAx>
      <c:valAx>
        <c:axId val="2134240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PE"/>
          </a:p>
        </c:txPr>
        <c:crossAx val="21342208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1622643598965306E-2"/>
                <c:y val="0.11532439715938519"/>
              </c:manualLayout>
            </c:layout>
            <c:tx>
              <c:rich>
                <a:bodyPr/>
                <a:lstStyle/>
                <a:p>
                  <a:pPr>
                    <a:defRPr sz="1000"/>
                  </a:pPr>
                  <a:r>
                    <a:rPr lang="es-PE"/>
                    <a:t> </a:t>
                  </a:r>
                </a:p>
              </c:rich>
            </c:tx>
          </c:dispUnitsLbl>
        </c:dispUnits>
      </c:valAx>
      <c:valAx>
        <c:axId val="21343475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213436672"/>
        <c:crosses val="max"/>
        <c:crossBetween val="between"/>
      </c:valAx>
      <c:catAx>
        <c:axId val="213436672"/>
        <c:scaling>
          <c:orientation val="minMax"/>
        </c:scaling>
        <c:delete val="1"/>
        <c:axPos val="b"/>
        <c:majorTickMark val="out"/>
        <c:minorTickMark val="none"/>
        <c:tickLblPos val="nextTo"/>
        <c:crossAx val="213434752"/>
        <c:crosses val="autoZero"/>
        <c:auto val="1"/>
        <c:lblAlgn val="ctr"/>
        <c:lblOffset val="100"/>
        <c:noMultiLvlLbl val="0"/>
      </c:catAx>
      <c:spPr>
        <a:ln w="12700">
          <a:solidFill>
            <a:schemeClr val="tx1"/>
          </a:solidFill>
          <a:prstDash val="dash"/>
        </a:ln>
      </c:spPr>
    </c:plotArea>
    <c:legend>
      <c:legendPos val="b"/>
      <c:layout>
        <c:manualLayout>
          <c:xMode val="edge"/>
          <c:yMode val="edge"/>
          <c:x val="0.14931686609132933"/>
          <c:y val="0.91448287563836672"/>
          <c:w val="0.64293175853018369"/>
          <c:h val="8.5517279090113738E-2"/>
        </c:manualLayout>
      </c:layout>
      <c:overlay val="0"/>
      <c:txPr>
        <a:bodyPr/>
        <a:lstStyle/>
        <a:p>
          <a:pPr>
            <a:defRPr sz="1100"/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8036921156532902E-2"/>
          <c:y val="5.5783389903643087E-2"/>
          <c:w val="0.80297132296030205"/>
          <c:h val="0.44911139962701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'ER Dpto'!$O$6</c:f>
              <c:strCache>
                <c:ptCount val="1"/>
                <c:pt idx="0">
                  <c:v>Monto Ejecutado</c:v>
                </c:pt>
              </c:strCache>
            </c:strRef>
          </c:tx>
          <c:invertIfNegative val="0"/>
          <c:cat>
            <c:strRef>
              <c:f>'ER Dpto'!$N$7:$N$30</c:f>
              <c:strCache>
                <c:ptCount val="24"/>
                <c:pt idx="0">
                  <c:v>Cajamarca</c:v>
                </c:pt>
                <c:pt idx="1">
                  <c:v>Huánuco</c:v>
                </c:pt>
                <c:pt idx="2">
                  <c:v>Piura</c:v>
                </c:pt>
                <c:pt idx="3">
                  <c:v>Ayacucho</c:v>
                </c:pt>
                <c:pt idx="4">
                  <c:v>Tumbes</c:v>
                </c:pt>
                <c:pt idx="5">
                  <c:v>San Martín</c:v>
                </c:pt>
                <c:pt idx="6">
                  <c:v>Loreto</c:v>
                </c:pt>
                <c:pt idx="7">
                  <c:v>Huancavelica</c:v>
                </c:pt>
                <c:pt idx="8">
                  <c:v>Lambayeque</c:v>
                </c:pt>
                <c:pt idx="9">
                  <c:v>La Libertad</c:v>
                </c:pt>
                <c:pt idx="10">
                  <c:v>Puno</c:v>
                </c:pt>
                <c:pt idx="11">
                  <c:v>Ancash</c:v>
                </c:pt>
                <c:pt idx="12">
                  <c:v>Cusco</c:v>
                </c:pt>
                <c:pt idx="13">
                  <c:v>Amazonas</c:v>
                </c:pt>
                <c:pt idx="14">
                  <c:v>Lima</c:v>
                </c:pt>
                <c:pt idx="15">
                  <c:v>Arequipa</c:v>
                </c:pt>
                <c:pt idx="16">
                  <c:v>Ica</c:v>
                </c:pt>
                <c:pt idx="17">
                  <c:v>Junín</c:v>
                </c:pt>
                <c:pt idx="18">
                  <c:v>Ucayali</c:v>
                </c:pt>
                <c:pt idx="19">
                  <c:v>Apurímac</c:v>
                </c:pt>
                <c:pt idx="20">
                  <c:v>Moquegua</c:v>
                </c:pt>
                <c:pt idx="21">
                  <c:v>Tacna</c:v>
                </c:pt>
                <c:pt idx="22">
                  <c:v>Madre de Dios</c:v>
                </c:pt>
                <c:pt idx="23">
                  <c:v>Pasco</c:v>
                </c:pt>
              </c:strCache>
            </c:strRef>
          </c:cat>
          <c:val>
            <c:numRef>
              <c:f>'ER Dpto'!$O$7:$O$30</c:f>
              <c:numCache>
                <c:formatCode>#,##0</c:formatCode>
                <c:ptCount val="24"/>
                <c:pt idx="0">
                  <c:v>105946760.80000001</c:v>
                </c:pt>
                <c:pt idx="1">
                  <c:v>7007863.9000000004</c:v>
                </c:pt>
                <c:pt idx="2">
                  <c:v>13868263.300000001</c:v>
                </c:pt>
                <c:pt idx="3">
                  <c:v>11651517.5</c:v>
                </c:pt>
                <c:pt idx="4">
                  <c:v>3545400.7</c:v>
                </c:pt>
                <c:pt idx="5">
                  <c:v>13778530.300000001</c:v>
                </c:pt>
                <c:pt idx="6">
                  <c:v>9030952.9000000004</c:v>
                </c:pt>
                <c:pt idx="7">
                  <c:v>5310475.5</c:v>
                </c:pt>
                <c:pt idx="8">
                  <c:v>3493399.4999999995</c:v>
                </c:pt>
                <c:pt idx="9">
                  <c:v>17816599.100000001</c:v>
                </c:pt>
                <c:pt idx="10">
                  <c:v>17680374.700000003</c:v>
                </c:pt>
                <c:pt idx="11">
                  <c:v>8651709.1000000015</c:v>
                </c:pt>
                <c:pt idx="12">
                  <c:v>15967807.099999998</c:v>
                </c:pt>
                <c:pt idx="13">
                  <c:v>3061221.7</c:v>
                </c:pt>
                <c:pt idx="14">
                  <c:v>12535813.4</c:v>
                </c:pt>
                <c:pt idx="15">
                  <c:v>5983727.2000000002</c:v>
                </c:pt>
                <c:pt idx="16">
                  <c:v>5482261.2000000002</c:v>
                </c:pt>
                <c:pt idx="17">
                  <c:v>6236174.1000000006</c:v>
                </c:pt>
                <c:pt idx="18">
                  <c:v>4164893.9</c:v>
                </c:pt>
                <c:pt idx="19">
                  <c:v>4008294.1</c:v>
                </c:pt>
                <c:pt idx="20">
                  <c:v>933710.5</c:v>
                </c:pt>
                <c:pt idx="21">
                  <c:v>130521.9</c:v>
                </c:pt>
                <c:pt idx="22">
                  <c:v>34708</c:v>
                </c:pt>
                <c:pt idx="23">
                  <c:v>47805.7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409408"/>
        <c:axId val="215411328"/>
      </c:barChart>
      <c:lineChart>
        <c:grouping val="standard"/>
        <c:varyColors val="0"/>
        <c:ser>
          <c:idx val="1"/>
          <c:order val="1"/>
          <c:tx>
            <c:strRef>
              <c:f>'ER Dpto'!$P$6</c:f>
              <c:strCache>
                <c:ptCount val="1"/>
                <c:pt idx="0">
                  <c:v>Ejecución Financiera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C0504D"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triangle"/>
            <c:size val="7"/>
            <c:spPr>
              <a:solidFill>
                <a:srgbClr val="C0504D"/>
              </a:solidFill>
              <a:ln w="9525" cap="flat" cmpd="sng" algn="ctr">
                <a:noFill/>
                <a:prstDash val="solid"/>
                <a:round/>
              </a:ln>
              <a:effectLst/>
              <a:extLst>
                <a:ext uri="{91240B29-F687-4F45-9708-019B960494DF}">
                  <a14:hiddenLine xmlns:a14="http://schemas.microsoft.com/office/drawing/2010/main" w="9525" cap="flat" cmpd="sng" algn="ctr">
                    <a:solidFill>
                      <a:srgbClr val="C0504D">
                        <a:shade val="95000"/>
                        <a:satMod val="105000"/>
                      </a:srgbClr>
                    </a:solidFill>
                    <a:prstDash val="solid"/>
                    <a:round/>
                  </a14:hiddenLine>
                </a:ext>
              </a:extLst>
            </c:spPr>
          </c:marker>
          <c:cat>
            <c:strRef>
              <c:f>'ER Dpto'!$N$7:$N$30</c:f>
              <c:strCache>
                <c:ptCount val="24"/>
                <c:pt idx="0">
                  <c:v>Cajamarca</c:v>
                </c:pt>
                <c:pt idx="1">
                  <c:v>Huánuco</c:v>
                </c:pt>
                <c:pt idx="2">
                  <c:v>Piura</c:v>
                </c:pt>
                <c:pt idx="3">
                  <c:v>Ayacucho</c:v>
                </c:pt>
                <c:pt idx="4">
                  <c:v>Tumbes</c:v>
                </c:pt>
                <c:pt idx="5">
                  <c:v>San Martín</c:v>
                </c:pt>
                <c:pt idx="6">
                  <c:v>Loreto</c:v>
                </c:pt>
                <c:pt idx="7">
                  <c:v>Huancavelica</c:v>
                </c:pt>
                <c:pt idx="8">
                  <c:v>Lambayeque</c:v>
                </c:pt>
                <c:pt idx="9">
                  <c:v>La Libertad</c:v>
                </c:pt>
                <c:pt idx="10">
                  <c:v>Puno</c:v>
                </c:pt>
                <c:pt idx="11">
                  <c:v>Ancash</c:v>
                </c:pt>
                <c:pt idx="12">
                  <c:v>Cusco</c:v>
                </c:pt>
                <c:pt idx="13">
                  <c:v>Amazonas</c:v>
                </c:pt>
                <c:pt idx="14">
                  <c:v>Lima</c:v>
                </c:pt>
                <c:pt idx="15">
                  <c:v>Arequipa</c:v>
                </c:pt>
                <c:pt idx="16">
                  <c:v>Ica</c:v>
                </c:pt>
                <c:pt idx="17">
                  <c:v>Junín</c:v>
                </c:pt>
                <c:pt idx="18">
                  <c:v>Ucayali</c:v>
                </c:pt>
                <c:pt idx="19">
                  <c:v>Apurímac</c:v>
                </c:pt>
                <c:pt idx="20">
                  <c:v>Moquegua</c:v>
                </c:pt>
                <c:pt idx="21">
                  <c:v>Tacna</c:v>
                </c:pt>
                <c:pt idx="22">
                  <c:v>Madre de Dios</c:v>
                </c:pt>
                <c:pt idx="23">
                  <c:v>Pasco</c:v>
                </c:pt>
              </c:strCache>
            </c:strRef>
          </c:cat>
          <c:val>
            <c:numRef>
              <c:f>'ER Dpto'!$P$7:$P$30</c:f>
              <c:numCache>
                <c:formatCode>0%</c:formatCode>
                <c:ptCount val="24"/>
                <c:pt idx="0">
                  <c:v>0.70181436251129703</c:v>
                </c:pt>
                <c:pt idx="1">
                  <c:v>0.66370260431617756</c:v>
                </c:pt>
                <c:pt idx="2">
                  <c:v>0.66144692344545875</c:v>
                </c:pt>
                <c:pt idx="3">
                  <c:v>0.62256213843668773</c:v>
                </c:pt>
                <c:pt idx="4">
                  <c:v>0.5706931101384044</c:v>
                </c:pt>
                <c:pt idx="5">
                  <c:v>0.55608808260879461</c:v>
                </c:pt>
                <c:pt idx="6">
                  <c:v>0.54597738138910523</c:v>
                </c:pt>
                <c:pt idx="7">
                  <c:v>0.52996520206781694</c:v>
                </c:pt>
                <c:pt idx="8">
                  <c:v>0.52344802971250504</c:v>
                </c:pt>
                <c:pt idx="9">
                  <c:v>0.45692246702445588</c:v>
                </c:pt>
                <c:pt idx="10">
                  <c:v>0.44652780468196712</c:v>
                </c:pt>
                <c:pt idx="11">
                  <c:v>0.4431917425049311</c:v>
                </c:pt>
                <c:pt idx="12">
                  <c:v>0.41170225986739867</c:v>
                </c:pt>
                <c:pt idx="13">
                  <c:v>0.40722762721616024</c:v>
                </c:pt>
                <c:pt idx="14">
                  <c:v>0.38116006832766874</c:v>
                </c:pt>
                <c:pt idx="15">
                  <c:v>0.37998664397819448</c:v>
                </c:pt>
                <c:pt idx="16">
                  <c:v>0.3642654179022275</c:v>
                </c:pt>
                <c:pt idx="17">
                  <c:v>0.30998558676853821</c:v>
                </c:pt>
                <c:pt idx="18">
                  <c:v>0.29749592763057564</c:v>
                </c:pt>
                <c:pt idx="19">
                  <c:v>0.27251474993439184</c:v>
                </c:pt>
                <c:pt idx="20">
                  <c:v>0.1683936272647083</c:v>
                </c:pt>
                <c:pt idx="21">
                  <c:v>0.14993555575977577</c:v>
                </c:pt>
                <c:pt idx="22">
                  <c:v>8.9757116848725588E-2</c:v>
                </c:pt>
                <c:pt idx="23">
                  <c:v>1.6003354278043537E-2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483904"/>
        <c:axId val="215482368"/>
      </c:lineChart>
      <c:catAx>
        <c:axId val="215409408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PE"/>
          </a:p>
        </c:txPr>
        <c:crossAx val="215411328"/>
        <c:crosses val="autoZero"/>
        <c:auto val="1"/>
        <c:lblAlgn val="ctr"/>
        <c:lblOffset val="100"/>
        <c:noMultiLvlLbl val="0"/>
      </c:catAx>
      <c:valAx>
        <c:axId val="2154113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PE"/>
          </a:p>
        </c:txPr>
        <c:crossAx val="21540940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1622643598965306E-2"/>
                <c:y val="0.11532439715938519"/>
              </c:manualLayout>
            </c:layout>
            <c:tx>
              <c:rich>
                <a:bodyPr/>
                <a:lstStyle/>
                <a:p>
                  <a:pPr>
                    <a:defRPr sz="1000"/>
                  </a:pPr>
                  <a:r>
                    <a:rPr lang="es-PE"/>
                    <a:t> </a:t>
                  </a:r>
                </a:p>
              </c:rich>
            </c:tx>
          </c:dispUnitsLbl>
        </c:dispUnits>
      </c:valAx>
      <c:valAx>
        <c:axId val="21548236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215483904"/>
        <c:crosses val="max"/>
        <c:crossBetween val="between"/>
      </c:valAx>
      <c:catAx>
        <c:axId val="215483904"/>
        <c:scaling>
          <c:orientation val="minMax"/>
        </c:scaling>
        <c:delete val="1"/>
        <c:axPos val="b"/>
        <c:majorTickMark val="out"/>
        <c:minorTickMark val="none"/>
        <c:tickLblPos val="nextTo"/>
        <c:crossAx val="215482368"/>
        <c:crosses val="autoZero"/>
        <c:auto val="1"/>
        <c:lblAlgn val="ctr"/>
        <c:lblOffset val="100"/>
        <c:noMultiLvlLbl val="0"/>
      </c:catAx>
      <c:spPr>
        <a:ln w="12700">
          <a:solidFill>
            <a:schemeClr val="tx1"/>
          </a:solidFill>
          <a:prstDash val="dash"/>
        </a:ln>
      </c:spPr>
    </c:plotArea>
    <c:legend>
      <c:legendPos val="b"/>
      <c:layout>
        <c:manualLayout>
          <c:xMode val="edge"/>
          <c:yMode val="edge"/>
          <c:x val="0.14931686609132933"/>
          <c:y val="0.91448287563836672"/>
          <c:w val="0.64293175853018369"/>
          <c:h val="8.5517279090113738E-2"/>
        </c:manualLayout>
      </c:layout>
      <c:overlay val="0"/>
      <c:txPr>
        <a:bodyPr/>
        <a:lstStyle/>
        <a:p>
          <a:pPr>
            <a:defRPr sz="1100"/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8036921156532902E-2"/>
          <c:y val="5.5783389903643087E-2"/>
          <c:w val="0.80297132296030205"/>
          <c:h val="0.44911139962701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'TEL Dpto'!$O$6</c:f>
              <c:strCache>
                <c:ptCount val="1"/>
                <c:pt idx="0">
                  <c:v>Monto Ejecutado</c:v>
                </c:pt>
              </c:strCache>
            </c:strRef>
          </c:tx>
          <c:invertIfNegative val="0"/>
          <c:cat>
            <c:strRef>
              <c:f>'TEL Dpto'!$N$7:$N$31</c:f>
              <c:strCache>
                <c:ptCount val="25"/>
                <c:pt idx="0">
                  <c:v>Ica</c:v>
                </c:pt>
                <c:pt idx="1">
                  <c:v>Puno</c:v>
                </c:pt>
                <c:pt idx="2">
                  <c:v>Ayacucho</c:v>
                </c:pt>
                <c:pt idx="3">
                  <c:v>Madre de Dios</c:v>
                </c:pt>
                <c:pt idx="4">
                  <c:v>Huancavelica</c:v>
                </c:pt>
                <c:pt idx="5">
                  <c:v>Amazonas</c:v>
                </c:pt>
                <c:pt idx="6">
                  <c:v>San Martín</c:v>
                </c:pt>
                <c:pt idx="7">
                  <c:v>Moquegua</c:v>
                </c:pt>
                <c:pt idx="8">
                  <c:v>Ucayali</c:v>
                </c:pt>
                <c:pt idx="9">
                  <c:v>Lambayeque</c:v>
                </c:pt>
                <c:pt idx="10">
                  <c:v>Apurímac</c:v>
                </c:pt>
                <c:pt idx="11">
                  <c:v>Loreto</c:v>
                </c:pt>
                <c:pt idx="12">
                  <c:v>Junín</c:v>
                </c:pt>
                <c:pt idx="13">
                  <c:v>Arequipa</c:v>
                </c:pt>
                <c:pt idx="14">
                  <c:v>Cusco</c:v>
                </c:pt>
                <c:pt idx="15">
                  <c:v>Tacna</c:v>
                </c:pt>
                <c:pt idx="16">
                  <c:v>Ancash</c:v>
                </c:pt>
                <c:pt idx="17">
                  <c:v>Lima</c:v>
                </c:pt>
                <c:pt idx="18">
                  <c:v>Cajamarca</c:v>
                </c:pt>
                <c:pt idx="19">
                  <c:v>Piura</c:v>
                </c:pt>
                <c:pt idx="20">
                  <c:v>La Libertad</c:v>
                </c:pt>
                <c:pt idx="21">
                  <c:v>Huánuco</c:v>
                </c:pt>
                <c:pt idx="22">
                  <c:v>Provincia Constitucional del Callao</c:v>
                </c:pt>
                <c:pt idx="23">
                  <c:v>Pasco</c:v>
                </c:pt>
                <c:pt idx="24">
                  <c:v>Tumbes</c:v>
                </c:pt>
              </c:strCache>
            </c:strRef>
          </c:cat>
          <c:val>
            <c:numRef>
              <c:f>'TEL Dpto'!$O$7:$O$31</c:f>
              <c:numCache>
                <c:formatCode>#,##0</c:formatCode>
                <c:ptCount val="25"/>
                <c:pt idx="0">
                  <c:v>2592911</c:v>
                </c:pt>
                <c:pt idx="1">
                  <c:v>8875352.7999999989</c:v>
                </c:pt>
                <c:pt idx="2">
                  <c:v>6661969</c:v>
                </c:pt>
                <c:pt idx="3">
                  <c:v>1711255</c:v>
                </c:pt>
                <c:pt idx="4">
                  <c:v>5196851.3000000007</c:v>
                </c:pt>
                <c:pt idx="5">
                  <c:v>3836442.4000000004</c:v>
                </c:pt>
                <c:pt idx="6">
                  <c:v>1365865.4000000001</c:v>
                </c:pt>
                <c:pt idx="7">
                  <c:v>350021.7</c:v>
                </c:pt>
                <c:pt idx="8">
                  <c:v>1289865.3</c:v>
                </c:pt>
                <c:pt idx="9">
                  <c:v>395651.6</c:v>
                </c:pt>
                <c:pt idx="10">
                  <c:v>2108882.9</c:v>
                </c:pt>
                <c:pt idx="11">
                  <c:v>2569608</c:v>
                </c:pt>
                <c:pt idx="12">
                  <c:v>4109719.4</c:v>
                </c:pt>
                <c:pt idx="13">
                  <c:v>1952654.0999999999</c:v>
                </c:pt>
                <c:pt idx="14">
                  <c:v>6448938.0999999996</c:v>
                </c:pt>
                <c:pt idx="15">
                  <c:v>3399105.1</c:v>
                </c:pt>
                <c:pt idx="16">
                  <c:v>1844578.4</c:v>
                </c:pt>
                <c:pt idx="17">
                  <c:v>11828004</c:v>
                </c:pt>
                <c:pt idx="18">
                  <c:v>5199888.6000000006</c:v>
                </c:pt>
                <c:pt idx="19">
                  <c:v>3309478.6</c:v>
                </c:pt>
                <c:pt idx="20">
                  <c:v>1137714.8999999999</c:v>
                </c:pt>
                <c:pt idx="21">
                  <c:v>276779.5</c:v>
                </c:pt>
                <c:pt idx="22">
                  <c:v>24205.300000000003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538688"/>
        <c:axId val="215587840"/>
      </c:barChart>
      <c:lineChart>
        <c:grouping val="standard"/>
        <c:varyColors val="0"/>
        <c:ser>
          <c:idx val="1"/>
          <c:order val="1"/>
          <c:tx>
            <c:strRef>
              <c:f>'TEL Dpto'!$P$6</c:f>
              <c:strCache>
                <c:ptCount val="1"/>
                <c:pt idx="0">
                  <c:v>Ejecución Financiera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C0504D"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triangle"/>
            <c:size val="7"/>
            <c:spPr>
              <a:solidFill>
                <a:srgbClr val="C0504D"/>
              </a:solidFill>
              <a:ln w="9525" cap="flat" cmpd="sng" algn="ctr">
                <a:noFill/>
                <a:prstDash val="solid"/>
                <a:round/>
              </a:ln>
              <a:effectLst/>
              <a:extLst>
                <a:ext uri="{91240B29-F687-4F45-9708-019B960494DF}">
                  <a14:hiddenLine xmlns:a14="http://schemas.microsoft.com/office/drawing/2010/main" w="9525" cap="flat" cmpd="sng" algn="ctr">
                    <a:solidFill>
                      <a:srgbClr val="C0504D">
                        <a:shade val="95000"/>
                        <a:satMod val="105000"/>
                      </a:srgbClr>
                    </a:solidFill>
                    <a:prstDash val="solid"/>
                    <a:round/>
                  </a14:hiddenLine>
                </a:ext>
              </a:extLst>
            </c:spPr>
          </c:marker>
          <c:cat>
            <c:strRef>
              <c:f>'TEL Dpto'!$N$7:$N$31</c:f>
              <c:strCache>
                <c:ptCount val="25"/>
                <c:pt idx="0">
                  <c:v>Ica</c:v>
                </c:pt>
                <c:pt idx="1">
                  <c:v>Puno</c:v>
                </c:pt>
                <c:pt idx="2">
                  <c:v>Ayacucho</c:v>
                </c:pt>
                <c:pt idx="3">
                  <c:v>Madre de Dios</c:v>
                </c:pt>
                <c:pt idx="4">
                  <c:v>Huancavelica</c:v>
                </c:pt>
                <c:pt idx="5">
                  <c:v>Amazonas</c:v>
                </c:pt>
                <c:pt idx="6">
                  <c:v>San Martín</c:v>
                </c:pt>
                <c:pt idx="7">
                  <c:v>Moquegua</c:v>
                </c:pt>
                <c:pt idx="8">
                  <c:v>Ucayali</c:v>
                </c:pt>
                <c:pt idx="9">
                  <c:v>Lambayeque</c:v>
                </c:pt>
                <c:pt idx="10">
                  <c:v>Apurímac</c:v>
                </c:pt>
                <c:pt idx="11">
                  <c:v>Loreto</c:v>
                </c:pt>
                <c:pt idx="12">
                  <c:v>Junín</c:v>
                </c:pt>
                <c:pt idx="13">
                  <c:v>Arequipa</c:v>
                </c:pt>
                <c:pt idx="14">
                  <c:v>Cusco</c:v>
                </c:pt>
                <c:pt idx="15">
                  <c:v>Tacna</c:v>
                </c:pt>
                <c:pt idx="16">
                  <c:v>Ancash</c:v>
                </c:pt>
                <c:pt idx="17">
                  <c:v>Lima</c:v>
                </c:pt>
                <c:pt idx="18">
                  <c:v>Cajamarca</c:v>
                </c:pt>
                <c:pt idx="19">
                  <c:v>Piura</c:v>
                </c:pt>
                <c:pt idx="20">
                  <c:v>La Libertad</c:v>
                </c:pt>
                <c:pt idx="21">
                  <c:v>Huánuco</c:v>
                </c:pt>
                <c:pt idx="22">
                  <c:v>Provincia Constitucional del Callao</c:v>
                </c:pt>
                <c:pt idx="23">
                  <c:v>Pasco</c:v>
                </c:pt>
                <c:pt idx="24">
                  <c:v>Tumbes</c:v>
                </c:pt>
              </c:strCache>
            </c:strRef>
          </c:cat>
          <c:val>
            <c:numRef>
              <c:f>'TEL Dpto'!$P$7:$P$31</c:f>
              <c:numCache>
                <c:formatCode>0%</c:formatCode>
                <c:ptCount val="25"/>
                <c:pt idx="0">
                  <c:v>0.94369722911811693</c:v>
                </c:pt>
                <c:pt idx="1">
                  <c:v>0.83011482627158939</c:v>
                </c:pt>
                <c:pt idx="2">
                  <c:v>0.78497546203832991</c:v>
                </c:pt>
                <c:pt idx="3">
                  <c:v>0.69701424206210527</c:v>
                </c:pt>
                <c:pt idx="4">
                  <c:v>0.67254899220237574</c:v>
                </c:pt>
                <c:pt idx="5">
                  <c:v>0.66807971173490543</c:v>
                </c:pt>
                <c:pt idx="6">
                  <c:v>0.64498287510323815</c:v>
                </c:pt>
                <c:pt idx="7">
                  <c:v>0.64138020127095352</c:v>
                </c:pt>
                <c:pt idx="8">
                  <c:v>0.60505243397203523</c:v>
                </c:pt>
                <c:pt idx="9">
                  <c:v>0.55010365237315961</c:v>
                </c:pt>
                <c:pt idx="10">
                  <c:v>0.50186655224711385</c:v>
                </c:pt>
                <c:pt idx="11">
                  <c:v>0.46854823254697003</c:v>
                </c:pt>
                <c:pt idx="12">
                  <c:v>0.43005768503291841</c:v>
                </c:pt>
                <c:pt idx="13">
                  <c:v>0.4231784445469769</c:v>
                </c:pt>
                <c:pt idx="14">
                  <c:v>0.41066397405042354</c:v>
                </c:pt>
                <c:pt idx="15">
                  <c:v>0.40875213599156307</c:v>
                </c:pt>
                <c:pt idx="16">
                  <c:v>0.38805183537876731</c:v>
                </c:pt>
                <c:pt idx="17">
                  <c:v>0.2826616663831607</c:v>
                </c:pt>
                <c:pt idx="18">
                  <c:v>0.25943987726235174</c:v>
                </c:pt>
                <c:pt idx="19">
                  <c:v>0.21620937277448105</c:v>
                </c:pt>
                <c:pt idx="20">
                  <c:v>0.14793572103513858</c:v>
                </c:pt>
                <c:pt idx="21">
                  <c:v>8.0729648234170656E-2</c:v>
                </c:pt>
                <c:pt idx="22">
                  <c:v>7.3525855993779018E-2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808640"/>
        <c:axId val="215807104"/>
      </c:lineChart>
      <c:catAx>
        <c:axId val="215538688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PE"/>
          </a:p>
        </c:txPr>
        <c:crossAx val="215587840"/>
        <c:crosses val="autoZero"/>
        <c:auto val="1"/>
        <c:lblAlgn val="ctr"/>
        <c:lblOffset val="100"/>
        <c:noMultiLvlLbl val="0"/>
      </c:catAx>
      <c:valAx>
        <c:axId val="2155878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PE"/>
          </a:p>
        </c:txPr>
        <c:crossAx val="21553868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1622643598965306E-2"/>
                <c:y val="0.11532439715938519"/>
              </c:manualLayout>
            </c:layout>
            <c:tx>
              <c:rich>
                <a:bodyPr/>
                <a:lstStyle/>
                <a:p>
                  <a:pPr>
                    <a:defRPr sz="1000"/>
                  </a:pPr>
                  <a:r>
                    <a:rPr lang="es-PE"/>
                    <a:t> </a:t>
                  </a:r>
                </a:p>
              </c:rich>
            </c:tx>
          </c:dispUnitsLbl>
        </c:dispUnits>
      </c:valAx>
      <c:valAx>
        <c:axId val="21580710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215808640"/>
        <c:crosses val="max"/>
        <c:crossBetween val="between"/>
      </c:valAx>
      <c:catAx>
        <c:axId val="215808640"/>
        <c:scaling>
          <c:orientation val="minMax"/>
        </c:scaling>
        <c:delete val="1"/>
        <c:axPos val="b"/>
        <c:majorTickMark val="out"/>
        <c:minorTickMark val="none"/>
        <c:tickLblPos val="nextTo"/>
        <c:crossAx val="215807104"/>
        <c:crosses val="autoZero"/>
        <c:auto val="1"/>
        <c:lblAlgn val="ctr"/>
        <c:lblOffset val="100"/>
        <c:noMultiLvlLbl val="0"/>
      </c:catAx>
      <c:spPr>
        <a:ln w="12700">
          <a:solidFill>
            <a:schemeClr val="tx1"/>
          </a:solidFill>
          <a:prstDash val="dash"/>
        </a:ln>
      </c:spPr>
    </c:plotArea>
    <c:legend>
      <c:legendPos val="b"/>
      <c:layout>
        <c:manualLayout>
          <c:xMode val="edge"/>
          <c:yMode val="edge"/>
          <c:x val="0.14931686609132933"/>
          <c:y val="0.91448287563836672"/>
          <c:w val="0.64293175853018369"/>
          <c:h val="8.5517279090113738E-2"/>
        </c:manualLayout>
      </c:layout>
      <c:overlay val="0"/>
      <c:txPr>
        <a:bodyPr/>
        <a:lstStyle/>
        <a:p>
          <a:pPr>
            <a:defRPr sz="1100"/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8036921156532902E-2"/>
          <c:y val="5.5783389903643087E-2"/>
          <c:w val="0.80297132296030205"/>
          <c:h val="0.44911139962701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'CGB Dpto'!$O$6</c:f>
              <c:strCache>
                <c:ptCount val="1"/>
                <c:pt idx="0">
                  <c:v>Monto Ejecutado</c:v>
                </c:pt>
              </c:strCache>
            </c:strRef>
          </c:tx>
          <c:invertIfNegative val="0"/>
          <c:cat>
            <c:strRef>
              <c:f>'CGB Dpto'!$N$7:$N$28</c:f>
              <c:strCache>
                <c:ptCount val="22"/>
                <c:pt idx="0">
                  <c:v>Ucayali</c:v>
                </c:pt>
                <c:pt idx="1">
                  <c:v>Tacna</c:v>
                </c:pt>
                <c:pt idx="2">
                  <c:v>Apurímac</c:v>
                </c:pt>
                <c:pt idx="3">
                  <c:v>Huánuco</c:v>
                </c:pt>
                <c:pt idx="4">
                  <c:v>Ancash</c:v>
                </c:pt>
                <c:pt idx="5">
                  <c:v>Arequipa</c:v>
                </c:pt>
                <c:pt idx="6">
                  <c:v>Piura</c:v>
                </c:pt>
                <c:pt idx="7">
                  <c:v>Puno</c:v>
                </c:pt>
                <c:pt idx="8">
                  <c:v>Cusco</c:v>
                </c:pt>
                <c:pt idx="9">
                  <c:v>Amazonas</c:v>
                </c:pt>
                <c:pt idx="10">
                  <c:v>San Martín</c:v>
                </c:pt>
                <c:pt idx="11">
                  <c:v>La Libertad</c:v>
                </c:pt>
                <c:pt idx="12">
                  <c:v>Ica</c:v>
                </c:pt>
                <c:pt idx="13">
                  <c:v>Provincia Constitucional del Callao</c:v>
                </c:pt>
                <c:pt idx="14">
                  <c:v>Loreto</c:v>
                </c:pt>
                <c:pt idx="15">
                  <c:v>Tumbes</c:v>
                </c:pt>
                <c:pt idx="16">
                  <c:v>Madre de Dios</c:v>
                </c:pt>
                <c:pt idx="17">
                  <c:v>Junín</c:v>
                </c:pt>
                <c:pt idx="18">
                  <c:v>Lambayeque</c:v>
                </c:pt>
                <c:pt idx="19">
                  <c:v>Moquegua</c:v>
                </c:pt>
                <c:pt idx="20">
                  <c:v>Cajamarca</c:v>
                </c:pt>
                <c:pt idx="21">
                  <c:v>Lima</c:v>
                </c:pt>
              </c:strCache>
            </c:strRef>
          </c:cat>
          <c:val>
            <c:numRef>
              <c:f>'CGB Dpto'!$O$7:$O$28</c:f>
              <c:numCache>
                <c:formatCode>#,##0</c:formatCode>
                <c:ptCount val="22"/>
                <c:pt idx="0">
                  <c:v>60117.5</c:v>
                </c:pt>
                <c:pt idx="1">
                  <c:v>117846.2</c:v>
                </c:pt>
                <c:pt idx="2">
                  <c:v>105478.29999999999</c:v>
                </c:pt>
                <c:pt idx="3">
                  <c:v>94076.7</c:v>
                </c:pt>
                <c:pt idx="4">
                  <c:v>94028.599999999991</c:v>
                </c:pt>
                <c:pt idx="5">
                  <c:v>83133.900000000009</c:v>
                </c:pt>
                <c:pt idx="6">
                  <c:v>135361</c:v>
                </c:pt>
                <c:pt idx="7">
                  <c:v>72002.399999999994</c:v>
                </c:pt>
                <c:pt idx="8">
                  <c:v>111344.5</c:v>
                </c:pt>
                <c:pt idx="9">
                  <c:v>35520</c:v>
                </c:pt>
                <c:pt idx="10">
                  <c:v>70940.599999999991</c:v>
                </c:pt>
                <c:pt idx="11">
                  <c:v>87761.2</c:v>
                </c:pt>
                <c:pt idx="12">
                  <c:v>78798.100000000006</c:v>
                </c:pt>
                <c:pt idx="13">
                  <c:v>111867.9</c:v>
                </c:pt>
                <c:pt idx="14">
                  <c:v>99707.6</c:v>
                </c:pt>
                <c:pt idx="15">
                  <c:v>49600</c:v>
                </c:pt>
                <c:pt idx="16">
                  <c:v>28168.200000000004</c:v>
                </c:pt>
                <c:pt idx="17">
                  <c:v>150706.20000000001</c:v>
                </c:pt>
                <c:pt idx="18">
                  <c:v>64813.599999999999</c:v>
                </c:pt>
                <c:pt idx="19">
                  <c:v>61439.4</c:v>
                </c:pt>
                <c:pt idx="20">
                  <c:v>29667.199999999997</c:v>
                </c:pt>
                <c:pt idx="21">
                  <c:v>12133424.6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030592"/>
        <c:axId val="216045440"/>
      </c:barChart>
      <c:lineChart>
        <c:grouping val="standard"/>
        <c:varyColors val="0"/>
        <c:ser>
          <c:idx val="1"/>
          <c:order val="1"/>
          <c:tx>
            <c:strRef>
              <c:f>'CGB Dpto'!$P$6</c:f>
              <c:strCache>
                <c:ptCount val="1"/>
                <c:pt idx="0">
                  <c:v>Ejecución Financiera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C0504D"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triangle"/>
            <c:size val="7"/>
            <c:spPr>
              <a:solidFill>
                <a:srgbClr val="C0504D"/>
              </a:solidFill>
              <a:ln w="9525" cap="flat" cmpd="sng" algn="ctr">
                <a:noFill/>
                <a:prstDash val="solid"/>
                <a:round/>
              </a:ln>
              <a:effectLst/>
              <a:extLst>
                <a:ext uri="{91240B29-F687-4F45-9708-019B960494DF}">
                  <a14:hiddenLine xmlns:a14="http://schemas.microsoft.com/office/drawing/2010/main" w="9525" cap="flat" cmpd="sng" algn="ctr">
                    <a:solidFill>
                      <a:srgbClr val="C0504D">
                        <a:shade val="95000"/>
                        <a:satMod val="105000"/>
                      </a:srgbClr>
                    </a:solidFill>
                    <a:prstDash val="solid"/>
                    <a:round/>
                  </a14:hiddenLine>
                </a:ext>
              </a:extLst>
            </c:spPr>
          </c:marker>
          <c:cat>
            <c:strRef>
              <c:f>'CGB Dpto'!$N$7:$N$28</c:f>
              <c:strCache>
                <c:ptCount val="22"/>
                <c:pt idx="0">
                  <c:v>Ucayali</c:v>
                </c:pt>
                <c:pt idx="1">
                  <c:v>Tacna</c:v>
                </c:pt>
                <c:pt idx="2">
                  <c:v>Apurímac</c:v>
                </c:pt>
                <c:pt idx="3">
                  <c:v>Huánuco</c:v>
                </c:pt>
                <c:pt idx="4">
                  <c:v>Ancash</c:v>
                </c:pt>
                <c:pt idx="5">
                  <c:v>Arequipa</c:v>
                </c:pt>
                <c:pt idx="6">
                  <c:v>Piura</c:v>
                </c:pt>
                <c:pt idx="7">
                  <c:v>Puno</c:v>
                </c:pt>
                <c:pt idx="8">
                  <c:v>Cusco</c:v>
                </c:pt>
                <c:pt idx="9">
                  <c:v>Amazonas</c:v>
                </c:pt>
                <c:pt idx="10">
                  <c:v>San Martín</c:v>
                </c:pt>
                <c:pt idx="11">
                  <c:v>La Libertad</c:v>
                </c:pt>
                <c:pt idx="12">
                  <c:v>Ica</c:v>
                </c:pt>
                <c:pt idx="13">
                  <c:v>Provincia Constitucional del Callao</c:v>
                </c:pt>
                <c:pt idx="14">
                  <c:v>Loreto</c:v>
                </c:pt>
                <c:pt idx="15">
                  <c:v>Tumbes</c:v>
                </c:pt>
                <c:pt idx="16">
                  <c:v>Madre de Dios</c:v>
                </c:pt>
                <c:pt idx="17">
                  <c:v>Junín</c:v>
                </c:pt>
                <c:pt idx="18">
                  <c:v>Lambayeque</c:v>
                </c:pt>
                <c:pt idx="19">
                  <c:v>Moquegua</c:v>
                </c:pt>
                <c:pt idx="20">
                  <c:v>Cajamarca</c:v>
                </c:pt>
                <c:pt idx="21">
                  <c:v>Lima</c:v>
                </c:pt>
              </c:strCache>
            </c:strRef>
          </c:cat>
          <c:val>
            <c:numRef>
              <c:f>'CGB Dpto'!$P$7:$P$28</c:f>
              <c:numCache>
                <c:formatCode>0%</c:formatCode>
                <c:ptCount val="22"/>
                <c:pt idx="0">
                  <c:v>0.83496527777777774</c:v>
                </c:pt>
                <c:pt idx="1">
                  <c:v>0.81837638888888886</c:v>
                </c:pt>
                <c:pt idx="2">
                  <c:v>0.79907803030303026</c:v>
                </c:pt>
                <c:pt idx="3">
                  <c:v>0.78397249999999996</c:v>
                </c:pt>
                <c:pt idx="4">
                  <c:v>0.78357166666666656</c:v>
                </c:pt>
                <c:pt idx="5">
                  <c:v>0.75576272727272731</c:v>
                </c:pt>
                <c:pt idx="6">
                  <c:v>0.75200555555555559</c:v>
                </c:pt>
                <c:pt idx="7">
                  <c:v>0.75002499999999994</c:v>
                </c:pt>
                <c:pt idx="8">
                  <c:v>0.74229666666666672</c:v>
                </c:pt>
                <c:pt idx="9">
                  <c:v>0.74</c:v>
                </c:pt>
                <c:pt idx="10">
                  <c:v>0.73896458333333326</c:v>
                </c:pt>
                <c:pt idx="11">
                  <c:v>0.73134333333333335</c:v>
                </c:pt>
                <c:pt idx="12">
                  <c:v>0.72961203703703714</c:v>
                </c:pt>
                <c:pt idx="13">
                  <c:v>0.69917437500000001</c:v>
                </c:pt>
                <c:pt idx="14">
                  <c:v>0.69241388888888888</c:v>
                </c:pt>
                <c:pt idx="15">
                  <c:v>0.64332036316472119</c:v>
                </c:pt>
                <c:pt idx="16">
                  <c:v>0.64018636363636372</c:v>
                </c:pt>
                <c:pt idx="17">
                  <c:v>0.62019012345679014</c:v>
                </c:pt>
                <c:pt idx="18">
                  <c:v>0.60012592592592595</c:v>
                </c:pt>
                <c:pt idx="19">
                  <c:v>0.48761428571428572</c:v>
                </c:pt>
                <c:pt idx="20">
                  <c:v>0.46354999999999996</c:v>
                </c:pt>
                <c:pt idx="21">
                  <c:v>0.14651207505000441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049152"/>
        <c:axId val="216047616"/>
      </c:lineChart>
      <c:catAx>
        <c:axId val="216030592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PE"/>
          </a:p>
        </c:txPr>
        <c:crossAx val="216045440"/>
        <c:crosses val="autoZero"/>
        <c:auto val="1"/>
        <c:lblAlgn val="ctr"/>
        <c:lblOffset val="100"/>
        <c:noMultiLvlLbl val="0"/>
      </c:catAx>
      <c:valAx>
        <c:axId val="21604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PE"/>
          </a:p>
        </c:txPr>
        <c:crossAx val="216030592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1622643598965306E-2"/>
                <c:y val="0.11532439715938519"/>
              </c:manualLayout>
            </c:layout>
            <c:tx>
              <c:rich>
                <a:bodyPr/>
                <a:lstStyle/>
                <a:p>
                  <a:pPr>
                    <a:defRPr sz="1000"/>
                  </a:pPr>
                  <a:r>
                    <a:rPr lang="es-PE"/>
                    <a:t> </a:t>
                  </a:r>
                </a:p>
              </c:rich>
            </c:tx>
          </c:dispUnitsLbl>
        </c:dispUnits>
      </c:valAx>
      <c:valAx>
        <c:axId val="21604761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216049152"/>
        <c:crosses val="max"/>
        <c:crossBetween val="between"/>
      </c:valAx>
      <c:catAx>
        <c:axId val="216049152"/>
        <c:scaling>
          <c:orientation val="minMax"/>
        </c:scaling>
        <c:delete val="1"/>
        <c:axPos val="b"/>
        <c:majorTickMark val="out"/>
        <c:minorTickMark val="none"/>
        <c:tickLblPos val="nextTo"/>
        <c:crossAx val="216047616"/>
        <c:crosses val="autoZero"/>
        <c:auto val="1"/>
        <c:lblAlgn val="ctr"/>
        <c:lblOffset val="100"/>
        <c:noMultiLvlLbl val="0"/>
      </c:catAx>
      <c:spPr>
        <a:ln w="12700">
          <a:solidFill>
            <a:schemeClr val="tx1"/>
          </a:solidFill>
          <a:prstDash val="dash"/>
        </a:ln>
      </c:spPr>
    </c:plotArea>
    <c:legend>
      <c:legendPos val="b"/>
      <c:layout>
        <c:manualLayout>
          <c:xMode val="edge"/>
          <c:yMode val="edge"/>
          <c:x val="0.14931686609132933"/>
          <c:y val="0.91448287563836672"/>
          <c:w val="0.64293175853018369"/>
          <c:h val="8.5517279090113738E-2"/>
        </c:manualLayout>
      </c:layout>
      <c:overlay val="0"/>
      <c:txPr>
        <a:bodyPr/>
        <a:lstStyle/>
        <a:p>
          <a:pPr>
            <a:defRPr sz="1100"/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8036921156532902E-2"/>
          <c:y val="5.5783389903643087E-2"/>
          <c:w val="0.80297132296030205"/>
          <c:h val="0.44911139962701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'JUNTOS Dpto'!$O$6</c:f>
              <c:strCache>
                <c:ptCount val="1"/>
                <c:pt idx="0">
                  <c:v>Monto Ejecutado</c:v>
                </c:pt>
              </c:strCache>
            </c:strRef>
          </c:tx>
          <c:invertIfNegative val="0"/>
          <c:cat>
            <c:strRef>
              <c:f>'JUNTOS Dpto'!$N$7:$N$25</c:f>
              <c:strCache>
                <c:ptCount val="19"/>
                <c:pt idx="0">
                  <c:v>Apurímac</c:v>
                </c:pt>
                <c:pt idx="1">
                  <c:v>Huancavelica</c:v>
                </c:pt>
                <c:pt idx="2">
                  <c:v>Ayacucho</c:v>
                </c:pt>
                <c:pt idx="3">
                  <c:v>Cusco</c:v>
                </c:pt>
                <c:pt idx="4">
                  <c:v>Huánuco</c:v>
                </c:pt>
                <c:pt idx="5">
                  <c:v>Ancash</c:v>
                </c:pt>
                <c:pt idx="6">
                  <c:v>Puno</c:v>
                </c:pt>
                <c:pt idx="7">
                  <c:v>Cajamarca</c:v>
                </c:pt>
                <c:pt idx="8">
                  <c:v>La Libertad</c:v>
                </c:pt>
                <c:pt idx="9">
                  <c:v>Junín</c:v>
                </c:pt>
                <c:pt idx="10">
                  <c:v>Piura</c:v>
                </c:pt>
                <c:pt idx="11">
                  <c:v>Loreto</c:v>
                </c:pt>
                <c:pt idx="12">
                  <c:v>Pasco</c:v>
                </c:pt>
                <c:pt idx="13">
                  <c:v>Amazonas</c:v>
                </c:pt>
                <c:pt idx="14">
                  <c:v>Lima</c:v>
                </c:pt>
                <c:pt idx="15">
                  <c:v>Ica</c:v>
                </c:pt>
                <c:pt idx="16">
                  <c:v>Arequipa</c:v>
                </c:pt>
                <c:pt idx="17">
                  <c:v>Ucayali</c:v>
                </c:pt>
                <c:pt idx="18">
                  <c:v>Lambayeque</c:v>
                </c:pt>
              </c:strCache>
            </c:strRef>
          </c:cat>
          <c:val>
            <c:numRef>
              <c:f>'JUNTOS Dpto'!$O$7:$O$25</c:f>
              <c:numCache>
                <c:formatCode>#,##0</c:formatCode>
                <c:ptCount val="19"/>
                <c:pt idx="0">
                  <c:v>40469700.5</c:v>
                </c:pt>
                <c:pt idx="1">
                  <c:v>46530893.799999997</c:v>
                </c:pt>
                <c:pt idx="2">
                  <c:v>48474983</c:v>
                </c:pt>
                <c:pt idx="3">
                  <c:v>40489803.100000001</c:v>
                </c:pt>
                <c:pt idx="4">
                  <c:v>50454496.700000003</c:v>
                </c:pt>
                <c:pt idx="5">
                  <c:v>32261517.5</c:v>
                </c:pt>
                <c:pt idx="6">
                  <c:v>30496809</c:v>
                </c:pt>
                <c:pt idx="7">
                  <c:v>90853001.599999994</c:v>
                </c:pt>
                <c:pt idx="8">
                  <c:v>43682934.700000003</c:v>
                </c:pt>
                <c:pt idx="9">
                  <c:v>17550355.099999998</c:v>
                </c:pt>
                <c:pt idx="10">
                  <c:v>33520272.299999997</c:v>
                </c:pt>
                <c:pt idx="11">
                  <c:v>14708996.800000001</c:v>
                </c:pt>
                <c:pt idx="12">
                  <c:v>3928216.8000000003</c:v>
                </c:pt>
                <c:pt idx="13">
                  <c:v>11039708.699999999</c:v>
                </c:pt>
                <c:pt idx="14">
                  <c:v>9649011.5999999996</c:v>
                </c:pt>
                <c:pt idx="15">
                  <c:v>2923</c:v>
                </c:pt>
                <c:pt idx="16">
                  <c:v>42532</c:v>
                </c:pt>
                <c:pt idx="17">
                  <c:v>17212.900000000001</c:v>
                </c:pt>
                <c:pt idx="18">
                  <c:v>1706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102784"/>
        <c:axId val="216109056"/>
      </c:barChart>
      <c:lineChart>
        <c:grouping val="standard"/>
        <c:varyColors val="0"/>
        <c:ser>
          <c:idx val="1"/>
          <c:order val="1"/>
          <c:tx>
            <c:strRef>
              <c:f>'JUNTOS Dpto'!$P$6</c:f>
              <c:strCache>
                <c:ptCount val="1"/>
                <c:pt idx="0">
                  <c:v>Ejecución Financiera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C0504D"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triangle"/>
            <c:size val="7"/>
            <c:spPr>
              <a:solidFill>
                <a:srgbClr val="C0504D"/>
              </a:solidFill>
              <a:ln w="9525" cap="flat" cmpd="sng" algn="ctr">
                <a:noFill/>
                <a:prstDash val="solid"/>
                <a:round/>
              </a:ln>
              <a:effectLst/>
              <a:extLst>
                <a:ext uri="{91240B29-F687-4F45-9708-019B960494DF}">
                  <a14:hiddenLine xmlns:a14="http://schemas.microsoft.com/office/drawing/2010/main" w="9525" cap="flat" cmpd="sng" algn="ctr">
                    <a:solidFill>
                      <a:srgbClr val="C0504D">
                        <a:shade val="95000"/>
                        <a:satMod val="105000"/>
                      </a:srgbClr>
                    </a:solidFill>
                    <a:prstDash val="solid"/>
                    <a:round/>
                  </a14:hiddenLine>
                </a:ext>
              </a:extLst>
            </c:spPr>
          </c:marker>
          <c:cat>
            <c:strRef>
              <c:f>'JUNTOS Dpto'!$N$7:$N$25</c:f>
              <c:strCache>
                <c:ptCount val="19"/>
                <c:pt idx="0">
                  <c:v>Apurímac</c:v>
                </c:pt>
                <c:pt idx="1">
                  <c:v>Huancavelica</c:v>
                </c:pt>
                <c:pt idx="2">
                  <c:v>Ayacucho</c:v>
                </c:pt>
                <c:pt idx="3">
                  <c:v>Cusco</c:v>
                </c:pt>
                <c:pt idx="4">
                  <c:v>Huánuco</c:v>
                </c:pt>
                <c:pt idx="5">
                  <c:v>Ancash</c:v>
                </c:pt>
                <c:pt idx="6">
                  <c:v>Puno</c:v>
                </c:pt>
                <c:pt idx="7">
                  <c:v>Cajamarca</c:v>
                </c:pt>
                <c:pt idx="8">
                  <c:v>La Libertad</c:v>
                </c:pt>
                <c:pt idx="9">
                  <c:v>Junín</c:v>
                </c:pt>
                <c:pt idx="10">
                  <c:v>Piura</c:v>
                </c:pt>
                <c:pt idx="11">
                  <c:v>Loreto</c:v>
                </c:pt>
                <c:pt idx="12">
                  <c:v>Pasco</c:v>
                </c:pt>
                <c:pt idx="13">
                  <c:v>Amazonas</c:v>
                </c:pt>
                <c:pt idx="14">
                  <c:v>Lima</c:v>
                </c:pt>
                <c:pt idx="15">
                  <c:v>Ica</c:v>
                </c:pt>
                <c:pt idx="16">
                  <c:v>Arequipa</c:v>
                </c:pt>
                <c:pt idx="17">
                  <c:v>Ucayali</c:v>
                </c:pt>
                <c:pt idx="18">
                  <c:v>Lambayeque</c:v>
                </c:pt>
              </c:strCache>
            </c:strRef>
          </c:cat>
          <c:val>
            <c:numRef>
              <c:f>'JUNTOS Dpto'!$P$7:$P$25</c:f>
              <c:numCache>
                <c:formatCode>0%</c:formatCode>
                <c:ptCount val="19"/>
                <c:pt idx="0">
                  <c:v>0.77897656427716777</c:v>
                </c:pt>
                <c:pt idx="1">
                  <c:v>0.77855645722623046</c:v>
                </c:pt>
                <c:pt idx="2">
                  <c:v>0.76433888825651664</c:v>
                </c:pt>
                <c:pt idx="3">
                  <c:v>0.75625165973672304</c:v>
                </c:pt>
                <c:pt idx="4">
                  <c:v>0.75092234961281168</c:v>
                </c:pt>
                <c:pt idx="5">
                  <c:v>0.73580263636220777</c:v>
                </c:pt>
                <c:pt idx="6">
                  <c:v>0.72973062800345478</c:v>
                </c:pt>
                <c:pt idx="7">
                  <c:v>0.70961694299638201</c:v>
                </c:pt>
                <c:pt idx="8">
                  <c:v>0.62200012003454097</c:v>
                </c:pt>
                <c:pt idx="9">
                  <c:v>0.61435617003620491</c:v>
                </c:pt>
                <c:pt idx="10">
                  <c:v>0.57394980623700975</c:v>
                </c:pt>
                <c:pt idx="11">
                  <c:v>0.42618348592380167</c:v>
                </c:pt>
                <c:pt idx="12">
                  <c:v>0.4051311859540272</c:v>
                </c:pt>
                <c:pt idx="13">
                  <c:v>0.19131465228164338</c:v>
                </c:pt>
                <c:pt idx="14">
                  <c:v>0.1846746096239146</c:v>
                </c:pt>
                <c:pt idx="15">
                  <c:v>6.4946895969426294E-2</c:v>
                </c:pt>
                <c:pt idx="16">
                  <c:v>3.3686524914817412E-2</c:v>
                </c:pt>
                <c:pt idx="17">
                  <c:v>7.4478156610564344E-3</c:v>
                </c:pt>
                <c:pt idx="18">
                  <c:v>2.7303601322608215E-3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193664"/>
        <c:axId val="216191744"/>
      </c:lineChart>
      <c:catAx>
        <c:axId val="216102784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PE"/>
          </a:p>
        </c:txPr>
        <c:crossAx val="216109056"/>
        <c:crosses val="autoZero"/>
        <c:auto val="1"/>
        <c:lblAlgn val="ctr"/>
        <c:lblOffset val="100"/>
        <c:noMultiLvlLbl val="0"/>
      </c:catAx>
      <c:valAx>
        <c:axId val="216109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PE"/>
          </a:p>
        </c:txPr>
        <c:crossAx val="21610278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1622643598965306E-2"/>
                <c:y val="0.11532439715938519"/>
              </c:manualLayout>
            </c:layout>
            <c:tx>
              <c:rich>
                <a:bodyPr/>
                <a:lstStyle/>
                <a:p>
                  <a:pPr>
                    <a:defRPr sz="1000"/>
                  </a:pPr>
                  <a:r>
                    <a:rPr lang="es-PE"/>
                    <a:t> </a:t>
                  </a:r>
                </a:p>
              </c:rich>
            </c:tx>
          </c:dispUnitsLbl>
        </c:dispUnits>
      </c:valAx>
      <c:valAx>
        <c:axId val="21619174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216193664"/>
        <c:crosses val="max"/>
        <c:crossBetween val="between"/>
      </c:valAx>
      <c:catAx>
        <c:axId val="216193664"/>
        <c:scaling>
          <c:orientation val="minMax"/>
        </c:scaling>
        <c:delete val="1"/>
        <c:axPos val="b"/>
        <c:majorTickMark val="out"/>
        <c:minorTickMark val="none"/>
        <c:tickLblPos val="nextTo"/>
        <c:crossAx val="216191744"/>
        <c:crosses val="autoZero"/>
        <c:auto val="1"/>
        <c:lblAlgn val="ctr"/>
        <c:lblOffset val="100"/>
        <c:noMultiLvlLbl val="0"/>
      </c:catAx>
      <c:spPr>
        <a:ln w="12700">
          <a:solidFill>
            <a:schemeClr val="tx1"/>
          </a:solidFill>
          <a:prstDash val="dash"/>
        </a:ln>
      </c:spPr>
    </c:plotArea>
    <c:legend>
      <c:legendPos val="b"/>
      <c:layout>
        <c:manualLayout>
          <c:xMode val="edge"/>
          <c:yMode val="edge"/>
          <c:x val="0.14931686609132933"/>
          <c:y val="0.91448287563836672"/>
          <c:w val="0.64293175853018369"/>
          <c:h val="8.5517279090113738E-2"/>
        </c:manualLayout>
      </c:layout>
      <c:overlay val="0"/>
      <c:txPr>
        <a:bodyPr/>
        <a:lstStyle/>
        <a:p>
          <a:pPr>
            <a:defRPr sz="1100"/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8036921156532902E-2"/>
          <c:y val="5.5783389903643087E-2"/>
          <c:w val="0.80297132296030205"/>
          <c:h val="0.44911139962701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'IPR Dpto'!$O$6</c:f>
              <c:strCache>
                <c:ptCount val="1"/>
                <c:pt idx="0">
                  <c:v>Monto Ejecutado</c:v>
                </c:pt>
              </c:strCache>
            </c:strRef>
          </c:tx>
          <c:invertIfNegative val="0"/>
          <c:cat>
            <c:strRef>
              <c:f>'IPR Dpto'!$N$7:$N$19</c:f>
              <c:strCache>
                <c:ptCount val="13"/>
                <c:pt idx="0">
                  <c:v>Piura</c:v>
                </c:pt>
                <c:pt idx="1">
                  <c:v>Lambayeque</c:v>
                </c:pt>
                <c:pt idx="2">
                  <c:v>Arequipa</c:v>
                </c:pt>
                <c:pt idx="3">
                  <c:v>Ancash</c:v>
                </c:pt>
                <c:pt idx="4">
                  <c:v>Cusco</c:v>
                </c:pt>
                <c:pt idx="5">
                  <c:v>Lima</c:v>
                </c:pt>
                <c:pt idx="6">
                  <c:v>Ica</c:v>
                </c:pt>
                <c:pt idx="7">
                  <c:v>San Martín</c:v>
                </c:pt>
                <c:pt idx="8">
                  <c:v>La Libertad</c:v>
                </c:pt>
                <c:pt idx="9">
                  <c:v>Junín</c:v>
                </c:pt>
                <c:pt idx="10">
                  <c:v>Loreto</c:v>
                </c:pt>
                <c:pt idx="11">
                  <c:v>Tacna</c:v>
                </c:pt>
                <c:pt idx="12">
                  <c:v>Ucayali</c:v>
                </c:pt>
              </c:strCache>
            </c:strRef>
          </c:cat>
          <c:val>
            <c:numRef>
              <c:f>'IPR Dpto'!$O$7:$O$19</c:f>
              <c:numCache>
                <c:formatCode>#,##0</c:formatCode>
                <c:ptCount val="13"/>
                <c:pt idx="0">
                  <c:v>6437407.8999999994</c:v>
                </c:pt>
                <c:pt idx="1">
                  <c:v>10154504.799999999</c:v>
                </c:pt>
                <c:pt idx="2">
                  <c:v>12271376.699999999</c:v>
                </c:pt>
                <c:pt idx="3">
                  <c:v>4754815.4000000004</c:v>
                </c:pt>
                <c:pt idx="4">
                  <c:v>5989917</c:v>
                </c:pt>
                <c:pt idx="5">
                  <c:v>76236137.799999997</c:v>
                </c:pt>
                <c:pt idx="6">
                  <c:v>7610675.7000000002</c:v>
                </c:pt>
                <c:pt idx="7">
                  <c:v>3362373.1</c:v>
                </c:pt>
                <c:pt idx="8">
                  <c:v>8755962.4000000004</c:v>
                </c:pt>
                <c:pt idx="9">
                  <c:v>6817435.7999999998</c:v>
                </c:pt>
                <c:pt idx="10">
                  <c:v>2422968.9</c:v>
                </c:pt>
                <c:pt idx="11">
                  <c:v>6303640.9000000004</c:v>
                </c:pt>
                <c:pt idx="12">
                  <c:v>1574067.2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357120"/>
        <c:axId val="216371584"/>
      </c:barChart>
      <c:lineChart>
        <c:grouping val="standard"/>
        <c:varyColors val="0"/>
        <c:ser>
          <c:idx val="1"/>
          <c:order val="1"/>
          <c:tx>
            <c:strRef>
              <c:f>'IPR Dpto'!$P$6</c:f>
              <c:strCache>
                <c:ptCount val="1"/>
                <c:pt idx="0">
                  <c:v>Ejecución Financiera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C0504D"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triangle"/>
            <c:size val="7"/>
            <c:spPr>
              <a:solidFill>
                <a:srgbClr val="C0504D"/>
              </a:solidFill>
              <a:ln w="9525" cap="flat" cmpd="sng" algn="ctr">
                <a:noFill/>
                <a:prstDash val="solid"/>
                <a:round/>
              </a:ln>
              <a:effectLst/>
              <a:extLst>
                <a:ext uri="{91240B29-F687-4F45-9708-019B960494DF}">
                  <a14:hiddenLine xmlns:a14="http://schemas.microsoft.com/office/drawing/2010/main" w="9525" cap="flat" cmpd="sng" algn="ctr">
                    <a:solidFill>
                      <a:srgbClr val="C0504D">
                        <a:shade val="95000"/>
                        <a:satMod val="105000"/>
                      </a:srgbClr>
                    </a:solidFill>
                    <a:prstDash val="solid"/>
                    <a:round/>
                  </a14:hiddenLine>
                </a:ext>
              </a:extLst>
            </c:spPr>
          </c:marker>
          <c:cat>
            <c:strRef>
              <c:f>'IPR Dpto'!$N$7:$N$19</c:f>
              <c:strCache>
                <c:ptCount val="13"/>
                <c:pt idx="0">
                  <c:v>Piura</c:v>
                </c:pt>
                <c:pt idx="1">
                  <c:v>Lambayeque</c:v>
                </c:pt>
                <c:pt idx="2">
                  <c:v>Arequipa</c:v>
                </c:pt>
                <c:pt idx="3">
                  <c:v>Ancash</c:v>
                </c:pt>
                <c:pt idx="4">
                  <c:v>Cusco</c:v>
                </c:pt>
                <c:pt idx="5">
                  <c:v>Lima</c:v>
                </c:pt>
                <c:pt idx="6">
                  <c:v>Ica</c:v>
                </c:pt>
                <c:pt idx="7">
                  <c:v>San Martín</c:v>
                </c:pt>
                <c:pt idx="8">
                  <c:v>La Libertad</c:v>
                </c:pt>
                <c:pt idx="9">
                  <c:v>Junín</c:v>
                </c:pt>
                <c:pt idx="10">
                  <c:v>Loreto</c:v>
                </c:pt>
                <c:pt idx="11">
                  <c:v>Tacna</c:v>
                </c:pt>
                <c:pt idx="12">
                  <c:v>Ucayali</c:v>
                </c:pt>
              </c:strCache>
            </c:strRef>
          </c:cat>
          <c:val>
            <c:numRef>
              <c:f>'IPR Dpto'!$P$7:$P$19</c:f>
              <c:numCache>
                <c:formatCode>0%</c:formatCode>
                <c:ptCount val="13"/>
                <c:pt idx="0">
                  <c:v>0.68191240528432207</c:v>
                </c:pt>
                <c:pt idx="1">
                  <c:v>0.67757938291294328</c:v>
                </c:pt>
                <c:pt idx="2">
                  <c:v>0.63576491398293788</c:v>
                </c:pt>
                <c:pt idx="3">
                  <c:v>0.62181638899623437</c:v>
                </c:pt>
                <c:pt idx="4">
                  <c:v>0.60960448740253703</c:v>
                </c:pt>
                <c:pt idx="5">
                  <c:v>0.57326718920542752</c:v>
                </c:pt>
                <c:pt idx="6">
                  <c:v>0.56624119018836527</c:v>
                </c:pt>
                <c:pt idx="7">
                  <c:v>0.54022191949015907</c:v>
                </c:pt>
                <c:pt idx="8">
                  <c:v>0.51706073918980555</c:v>
                </c:pt>
                <c:pt idx="9">
                  <c:v>0.51375820890483426</c:v>
                </c:pt>
                <c:pt idx="10">
                  <c:v>0.4545781655593803</c:v>
                </c:pt>
                <c:pt idx="11">
                  <c:v>0.44199370852304132</c:v>
                </c:pt>
                <c:pt idx="12">
                  <c:v>0.39512376836594426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607744"/>
        <c:axId val="216606208"/>
      </c:lineChart>
      <c:catAx>
        <c:axId val="216357120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PE"/>
          </a:p>
        </c:txPr>
        <c:crossAx val="216371584"/>
        <c:crosses val="autoZero"/>
        <c:auto val="1"/>
        <c:lblAlgn val="ctr"/>
        <c:lblOffset val="100"/>
        <c:noMultiLvlLbl val="0"/>
      </c:catAx>
      <c:valAx>
        <c:axId val="2163715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PE"/>
          </a:p>
        </c:txPr>
        <c:crossAx val="21635712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1622643598965306E-2"/>
                <c:y val="0.11532439715938519"/>
              </c:manualLayout>
            </c:layout>
            <c:tx>
              <c:rich>
                <a:bodyPr/>
                <a:lstStyle/>
                <a:p>
                  <a:pPr>
                    <a:defRPr sz="1000"/>
                  </a:pPr>
                  <a:r>
                    <a:rPr lang="es-PE"/>
                    <a:t> </a:t>
                  </a:r>
                </a:p>
              </c:rich>
            </c:tx>
          </c:dispUnitsLbl>
        </c:dispUnits>
      </c:valAx>
      <c:valAx>
        <c:axId val="21660620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216607744"/>
        <c:crosses val="max"/>
        <c:crossBetween val="between"/>
      </c:valAx>
      <c:catAx>
        <c:axId val="216607744"/>
        <c:scaling>
          <c:orientation val="minMax"/>
        </c:scaling>
        <c:delete val="1"/>
        <c:axPos val="b"/>
        <c:majorTickMark val="out"/>
        <c:minorTickMark val="none"/>
        <c:tickLblPos val="nextTo"/>
        <c:crossAx val="216606208"/>
        <c:crosses val="autoZero"/>
        <c:auto val="1"/>
        <c:lblAlgn val="ctr"/>
        <c:lblOffset val="100"/>
        <c:noMultiLvlLbl val="0"/>
      </c:catAx>
      <c:spPr>
        <a:ln w="12700">
          <a:solidFill>
            <a:schemeClr val="tx1"/>
          </a:solidFill>
          <a:prstDash val="dash"/>
        </a:ln>
      </c:spPr>
    </c:plotArea>
    <c:legend>
      <c:legendPos val="b"/>
      <c:layout>
        <c:manualLayout>
          <c:xMode val="edge"/>
          <c:yMode val="edge"/>
          <c:x val="0.14931686609132933"/>
          <c:y val="0.91448287563836672"/>
          <c:w val="0.64293175853018369"/>
          <c:h val="8.5517279090113738E-2"/>
        </c:manualLayout>
      </c:layout>
      <c:overlay val="0"/>
      <c:txPr>
        <a:bodyPr/>
        <a:lstStyle/>
        <a:p>
          <a:pPr>
            <a:defRPr sz="1100"/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8036921156532902E-2"/>
          <c:y val="5.5783389903643087E-2"/>
          <c:w val="0.80297132296030205"/>
          <c:h val="0.44911139962701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'PTCD Dpto'!$O$6</c:f>
              <c:strCache>
                <c:ptCount val="1"/>
                <c:pt idx="0">
                  <c:v>Monto Ejecutado</c:v>
                </c:pt>
              </c:strCache>
            </c:strRef>
          </c:tx>
          <c:invertIfNegative val="0"/>
          <c:cat>
            <c:strRef>
              <c:f>'PTCD Dpto'!$N$7:$N$26</c:f>
              <c:strCache>
                <c:ptCount val="20"/>
                <c:pt idx="0">
                  <c:v>Ucayali</c:v>
                </c:pt>
                <c:pt idx="1">
                  <c:v>Tumbes</c:v>
                </c:pt>
                <c:pt idx="2">
                  <c:v>Madre de Dios</c:v>
                </c:pt>
                <c:pt idx="3">
                  <c:v>Ayacucho</c:v>
                </c:pt>
                <c:pt idx="4">
                  <c:v>La Libertad</c:v>
                </c:pt>
                <c:pt idx="5">
                  <c:v>Amazonas</c:v>
                </c:pt>
                <c:pt idx="6">
                  <c:v>Junín</c:v>
                </c:pt>
                <c:pt idx="7">
                  <c:v>Moquegua</c:v>
                </c:pt>
                <c:pt idx="8">
                  <c:v>Apurímac</c:v>
                </c:pt>
                <c:pt idx="9">
                  <c:v>Provincia Constitucional del Callao</c:v>
                </c:pt>
                <c:pt idx="10">
                  <c:v>Huánuco</c:v>
                </c:pt>
                <c:pt idx="11">
                  <c:v>San Martín</c:v>
                </c:pt>
                <c:pt idx="12">
                  <c:v>Loreto</c:v>
                </c:pt>
                <c:pt idx="13">
                  <c:v>Arequipa</c:v>
                </c:pt>
                <c:pt idx="14">
                  <c:v>Ancash</c:v>
                </c:pt>
                <c:pt idx="15">
                  <c:v>Puno</c:v>
                </c:pt>
                <c:pt idx="16">
                  <c:v>Tacna</c:v>
                </c:pt>
                <c:pt idx="17">
                  <c:v>Lambayeque</c:v>
                </c:pt>
                <c:pt idx="18">
                  <c:v>Piura</c:v>
                </c:pt>
                <c:pt idx="19">
                  <c:v>Lima</c:v>
                </c:pt>
              </c:strCache>
            </c:strRef>
          </c:cat>
          <c:val>
            <c:numRef>
              <c:f>'PTCD Dpto'!$O$7:$O$26</c:f>
              <c:numCache>
                <c:formatCode>#,##0</c:formatCode>
                <c:ptCount val="20"/>
                <c:pt idx="0">
                  <c:v>406353.8</c:v>
                </c:pt>
                <c:pt idx="1">
                  <c:v>437473.6</c:v>
                </c:pt>
                <c:pt idx="2">
                  <c:v>353320.1</c:v>
                </c:pt>
                <c:pt idx="3">
                  <c:v>335357.60000000003</c:v>
                </c:pt>
                <c:pt idx="4">
                  <c:v>581121.29999999993</c:v>
                </c:pt>
                <c:pt idx="5">
                  <c:v>309715</c:v>
                </c:pt>
                <c:pt idx="6">
                  <c:v>310979.5</c:v>
                </c:pt>
                <c:pt idx="7">
                  <c:v>498257.5</c:v>
                </c:pt>
                <c:pt idx="8">
                  <c:v>292955.40000000002</c:v>
                </c:pt>
                <c:pt idx="9">
                  <c:v>511384.10000000003</c:v>
                </c:pt>
                <c:pt idx="10">
                  <c:v>466113.1</c:v>
                </c:pt>
                <c:pt idx="11">
                  <c:v>505599.30000000005</c:v>
                </c:pt>
                <c:pt idx="12">
                  <c:v>324806.90000000002</c:v>
                </c:pt>
                <c:pt idx="13">
                  <c:v>536698.19999999995</c:v>
                </c:pt>
                <c:pt idx="14">
                  <c:v>428632.5</c:v>
                </c:pt>
                <c:pt idx="15">
                  <c:v>268912.5</c:v>
                </c:pt>
                <c:pt idx="16">
                  <c:v>422056.3</c:v>
                </c:pt>
                <c:pt idx="17">
                  <c:v>355903.19999999995</c:v>
                </c:pt>
                <c:pt idx="18">
                  <c:v>421878.6</c:v>
                </c:pt>
                <c:pt idx="19">
                  <c:v>3608084.4000000004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263488"/>
        <c:axId val="217347584"/>
      </c:barChart>
      <c:lineChart>
        <c:grouping val="standard"/>
        <c:varyColors val="0"/>
        <c:ser>
          <c:idx val="1"/>
          <c:order val="1"/>
          <c:tx>
            <c:strRef>
              <c:f>'PTCD Dpto'!$P$6</c:f>
              <c:strCache>
                <c:ptCount val="1"/>
                <c:pt idx="0">
                  <c:v>Ejecución Financiera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C0504D"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triangle"/>
            <c:size val="7"/>
            <c:spPr>
              <a:solidFill>
                <a:srgbClr val="C0504D"/>
              </a:solidFill>
              <a:ln w="9525" cap="flat" cmpd="sng" algn="ctr">
                <a:noFill/>
                <a:prstDash val="solid"/>
                <a:round/>
              </a:ln>
              <a:effectLst/>
              <a:extLst>
                <a:ext uri="{91240B29-F687-4F45-9708-019B960494DF}">
                  <a14:hiddenLine xmlns:a14="http://schemas.microsoft.com/office/drawing/2010/main" w="9525" cap="flat" cmpd="sng" algn="ctr">
                    <a:solidFill>
                      <a:srgbClr val="C0504D">
                        <a:shade val="95000"/>
                        <a:satMod val="105000"/>
                      </a:srgbClr>
                    </a:solidFill>
                    <a:prstDash val="solid"/>
                    <a:round/>
                  </a14:hiddenLine>
                </a:ext>
              </a:extLst>
            </c:spPr>
          </c:marker>
          <c:cat>
            <c:strRef>
              <c:f>'PTCD Dpto'!$N$7:$N$26</c:f>
              <c:strCache>
                <c:ptCount val="20"/>
                <c:pt idx="0">
                  <c:v>Ucayali</c:v>
                </c:pt>
                <c:pt idx="1">
                  <c:v>Tumbes</c:v>
                </c:pt>
                <c:pt idx="2">
                  <c:v>Madre de Dios</c:v>
                </c:pt>
                <c:pt idx="3">
                  <c:v>Ayacucho</c:v>
                </c:pt>
                <c:pt idx="4">
                  <c:v>La Libertad</c:v>
                </c:pt>
                <c:pt idx="5">
                  <c:v>Amazonas</c:v>
                </c:pt>
                <c:pt idx="6">
                  <c:v>Junín</c:v>
                </c:pt>
                <c:pt idx="7">
                  <c:v>Moquegua</c:v>
                </c:pt>
                <c:pt idx="8">
                  <c:v>Apurímac</c:v>
                </c:pt>
                <c:pt idx="9">
                  <c:v>Provincia Constitucional del Callao</c:v>
                </c:pt>
                <c:pt idx="10">
                  <c:v>Huánuco</c:v>
                </c:pt>
                <c:pt idx="11">
                  <c:v>San Martín</c:v>
                </c:pt>
                <c:pt idx="12">
                  <c:v>Loreto</c:v>
                </c:pt>
                <c:pt idx="13">
                  <c:v>Arequipa</c:v>
                </c:pt>
                <c:pt idx="14">
                  <c:v>Ancash</c:v>
                </c:pt>
                <c:pt idx="15">
                  <c:v>Puno</c:v>
                </c:pt>
                <c:pt idx="16">
                  <c:v>Tacna</c:v>
                </c:pt>
                <c:pt idx="17">
                  <c:v>Lambayeque</c:v>
                </c:pt>
                <c:pt idx="18">
                  <c:v>Piura</c:v>
                </c:pt>
                <c:pt idx="19">
                  <c:v>Lima</c:v>
                </c:pt>
              </c:strCache>
            </c:strRef>
          </c:cat>
          <c:val>
            <c:numRef>
              <c:f>'PTCD Dpto'!$P$7:$P$26</c:f>
              <c:numCache>
                <c:formatCode>0%</c:formatCode>
                <c:ptCount val="20"/>
                <c:pt idx="0">
                  <c:v>0.80220354675874106</c:v>
                </c:pt>
                <c:pt idx="1">
                  <c:v>0.73806929665765175</c:v>
                </c:pt>
                <c:pt idx="2">
                  <c:v>0.69750704278181486</c:v>
                </c:pt>
                <c:pt idx="3">
                  <c:v>0.67938001268174297</c:v>
                </c:pt>
                <c:pt idx="4">
                  <c:v>0.66927714728625021</c:v>
                </c:pt>
                <c:pt idx="5">
                  <c:v>0.65864576909172112</c:v>
                </c:pt>
                <c:pt idx="6">
                  <c:v>0.61392032723518253</c:v>
                </c:pt>
                <c:pt idx="7">
                  <c:v>0.61320528314704648</c:v>
                </c:pt>
                <c:pt idx="8">
                  <c:v>0.60633959358713785</c:v>
                </c:pt>
                <c:pt idx="9">
                  <c:v>0.57588623809818751</c:v>
                </c:pt>
                <c:pt idx="10">
                  <c:v>0.57223668153793639</c:v>
                </c:pt>
                <c:pt idx="11">
                  <c:v>0.56900398280831321</c:v>
                </c:pt>
                <c:pt idx="12">
                  <c:v>0.55754141133254376</c:v>
                </c:pt>
                <c:pt idx="13">
                  <c:v>0.55468152988024744</c:v>
                </c:pt>
                <c:pt idx="14">
                  <c:v>0.54212467416173715</c:v>
                </c:pt>
                <c:pt idx="15">
                  <c:v>0.53087373925815373</c:v>
                </c:pt>
                <c:pt idx="16">
                  <c:v>0.51942450027444598</c:v>
                </c:pt>
                <c:pt idx="17">
                  <c:v>0.50620655715787266</c:v>
                </c:pt>
                <c:pt idx="18">
                  <c:v>0.50177109561489996</c:v>
                </c:pt>
                <c:pt idx="19">
                  <c:v>0.37734419071918157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388544"/>
        <c:axId val="217349504"/>
      </c:lineChart>
      <c:catAx>
        <c:axId val="217263488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PE"/>
          </a:p>
        </c:txPr>
        <c:crossAx val="217347584"/>
        <c:crosses val="autoZero"/>
        <c:auto val="1"/>
        <c:lblAlgn val="ctr"/>
        <c:lblOffset val="100"/>
        <c:noMultiLvlLbl val="0"/>
      </c:catAx>
      <c:valAx>
        <c:axId val="2173475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PE"/>
          </a:p>
        </c:txPr>
        <c:crossAx val="21726348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1622643598965306E-2"/>
                <c:y val="0.11532439715938519"/>
              </c:manualLayout>
            </c:layout>
            <c:tx>
              <c:rich>
                <a:bodyPr/>
                <a:lstStyle/>
                <a:p>
                  <a:pPr>
                    <a:defRPr sz="1000"/>
                  </a:pPr>
                  <a:r>
                    <a:rPr lang="es-PE"/>
                    <a:t> </a:t>
                  </a:r>
                </a:p>
              </c:rich>
            </c:tx>
          </c:dispUnitsLbl>
        </c:dispUnits>
      </c:valAx>
      <c:valAx>
        <c:axId val="21734950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217388544"/>
        <c:crosses val="max"/>
        <c:crossBetween val="between"/>
      </c:valAx>
      <c:catAx>
        <c:axId val="217388544"/>
        <c:scaling>
          <c:orientation val="minMax"/>
        </c:scaling>
        <c:delete val="1"/>
        <c:axPos val="b"/>
        <c:majorTickMark val="out"/>
        <c:minorTickMark val="none"/>
        <c:tickLblPos val="nextTo"/>
        <c:crossAx val="217349504"/>
        <c:crosses val="autoZero"/>
        <c:auto val="1"/>
        <c:lblAlgn val="ctr"/>
        <c:lblOffset val="100"/>
        <c:noMultiLvlLbl val="0"/>
      </c:catAx>
      <c:spPr>
        <a:ln w="12700">
          <a:solidFill>
            <a:schemeClr val="tx1"/>
          </a:solidFill>
          <a:prstDash val="dash"/>
        </a:ln>
      </c:spPr>
    </c:plotArea>
    <c:legend>
      <c:legendPos val="b"/>
      <c:layout>
        <c:manualLayout>
          <c:xMode val="edge"/>
          <c:yMode val="edge"/>
          <c:x val="0.14931686609132933"/>
          <c:y val="0.91448287563836672"/>
          <c:w val="0.64293175853018369"/>
          <c:h val="8.5517279090113738E-2"/>
        </c:manualLayout>
      </c:layout>
      <c:overlay val="0"/>
      <c:txPr>
        <a:bodyPr/>
        <a:lstStyle/>
        <a:p>
          <a:pPr>
            <a:defRPr sz="1100"/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8036921156532902E-2"/>
          <c:y val="5.5783389903643087E-2"/>
          <c:w val="0.80297132296030205"/>
          <c:h val="0.44911139962701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'ESP Dpto'!$O$6</c:f>
              <c:strCache>
                <c:ptCount val="1"/>
                <c:pt idx="0">
                  <c:v>Monto Ejecutado</c:v>
                </c:pt>
              </c:strCache>
            </c:strRef>
          </c:tx>
          <c:invertIfNegative val="0"/>
          <c:cat>
            <c:strRef>
              <c:f>'ESP Dpto'!$N$7:$N$9</c:f>
              <c:strCache>
                <c:ptCount val="3"/>
                <c:pt idx="0">
                  <c:v>Cajamarca</c:v>
                </c:pt>
                <c:pt idx="1">
                  <c:v>Lima</c:v>
                </c:pt>
                <c:pt idx="2">
                  <c:v>Huancavelica</c:v>
                </c:pt>
              </c:strCache>
            </c:strRef>
          </c:cat>
          <c:val>
            <c:numRef>
              <c:f>'ESP Dpto'!$O$7:$O$9</c:f>
              <c:numCache>
                <c:formatCode>#,##0</c:formatCode>
                <c:ptCount val="3"/>
                <c:pt idx="0">
                  <c:v>1157359.2</c:v>
                </c:pt>
                <c:pt idx="1">
                  <c:v>1478068.9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502080"/>
        <c:axId val="217504384"/>
      </c:barChart>
      <c:lineChart>
        <c:grouping val="standard"/>
        <c:varyColors val="0"/>
        <c:ser>
          <c:idx val="1"/>
          <c:order val="1"/>
          <c:tx>
            <c:strRef>
              <c:f>'ESP Dpto'!$P$6</c:f>
              <c:strCache>
                <c:ptCount val="1"/>
                <c:pt idx="0">
                  <c:v>Ejecución Financiera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C0504D"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triangle"/>
            <c:size val="7"/>
            <c:spPr>
              <a:solidFill>
                <a:srgbClr val="C0504D"/>
              </a:solidFill>
              <a:ln w="9525" cap="flat" cmpd="sng" algn="ctr">
                <a:noFill/>
                <a:prstDash val="solid"/>
                <a:round/>
              </a:ln>
              <a:effectLst/>
              <a:extLst>
                <a:ext uri="{91240B29-F687-4F45-9708-019B960494DF}">
                  <a14:hiddenLine xmlns:a14="http://schemas.microsoft.com/office/drawing/2010/main" w="9525" cap="flat" cmpd="sng" algn="ctr">
                    <a:solidFill>
                      <a:srgbClr val="C0504D">
                        <a:shade val="95000"/>
                        <a:satMod val="105000"/>
                      </a:srgbClr>
                    </a:solidFill>
                    <a:prstDash val="solid"/>
                    <a:round/>
                  </a14:hiddenLine>
                </a:ext>
              </a:extLst>
            </c:spPr>
          </c:marker>
          <c:cat>
            <c:strRef>
              <c:f>'ESP Dpto'!$N$7:$N$9</c:f>
              <c:strCache>
                <c:ptCount val="3"/>
                <c:pt idx="0">
                  <c:v>Cajamarca</c:v>
                </c:pt>
                <c:pt idx="1">
                  <c:v>Lima</c:v>
                </c:pt>
                <c:pt idx="2">
                  <c:v>Huancavelica</c:v>
                </c:pt>
              </c:strCache>
            </c:strRef>
          </c:cat>
          <c:val>
            <c:numRef>
              <c:f>'ESP Dpto'!$P$7:$P$9</c:f>
              <c:numCache>
                <c:formatCode>0%</c:formatCode>
                <c:ptCount val="3"/>
                <c:pt idx="0">
                  <c:v>0.49347413518529809</c:v>
                </c:pt>
                <c:pt idx="1">
                  <c:v>0.1819909397854774</c:v>
                </c:pt>
                <c:pt idx="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508480"/>
        <c:axId val="217506944"/>
      </c:lineChart>
      <c:catAx>
        <c:axId val="217502080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PE"/>
          </a:p>
        </c:txPr>
        <c:crossAx val="217504384"/>
        <c:crosses val="autoZero"/>
        <c:auto val="1"/>
        <c:lblAlgn val="ctr"/>
        <c:lblOffset val="100"/>
        <c:noMultiLvlLbl val="0"/>
      </c:catAx>
      <c:valAx>
        <c:axId val="2175043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PE"/>
          </a:p>
        </c:txPr>
        <c:crossAx val="21750208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1622643598965306E-2"/>
                <c:y val="0.11532439715938519"/>
              </c:manualLayout>
            </c:layout>
            <c:tx>
              <c:rich>
                <a:bodyPr/>
                <a:lstStyle/>
                <a:p>
                  <a:pPr>
                    <a:defRPr sz="1000"/>
                  </a:pPr>
                  <a:r>
                    <a:rPr lang="es-PE"/>
                    <a:t> </a:t>
                  </a:r>
                </a:p>
              </c:rich>
            </c:tx>
          </c:dispUnitsLbl>
        </c:dispUnits>
      </c:valAx>
      <c:valAx>
        <c:axId val="21750694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217508480"/>
        <c:crosses val="max"/>
        <c:crossBetween val="between"/>
      </c:valAx>
      <c:catAx>
        <c:axId val="217508480"/>
        <c:scaling>
          <c:orientation val="minMax"/>
        </c:scaling>
        <c:delete val="1"/>
        <c:axPos val="b"/>
        <c:majorTickMark val="out"/>
        <c:minorTickMark val="none"/>
        <c:tickLblPos val="nextTo"/>
        <c:crossAx val="217506944"/>
        <c:crosses val="autoZero"/>
        <c:auto val="1"/>
        <c:lblAlgn val="ctr"/>
        <c:lblOffset val="100"/>
        <c:noMultiLvlLbl val="0"/>
      </c:catAx>
      <c:spPr>
        <a:ln w="12700">
          <a:solidFill>
            <a:schemeClr val="tx1"/>
          </a:solidFill>
          <a:prstDash val="dash"/>
        </a:ln>
      </c:spPr>
    </c:plotArea>
    <c:legend>
      <c:legendPos val="b"/>
      <c:layout>
        <c:manualLayout>
          <c:xMode val="edge"/>
          <c:yMode val="edge"/>
          <c:x val="0.14931686609132933"/>
          <c:y val="0.91448287563836672"/>
          <c:w val="0.64293175853018369"/>
          <c:h val="8.5517279090113738E-2"/>
        </c:manualLayout>
      </c:layout>
      <c:overlay val="0"/>
      <c:txPr>
        <a:bodyPr/>
        <a:lstStyle/>
        <a:p>
          <a:pPr>
            <a:defRPr sz="1100"/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8036921156532902E-2"/>
          <c:y val="5.5783389903643087E-2"/>
          <c:w val="0.80297132296030205"/>
          <c:h val="0.44911139962701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'ETP Dpto'!$O$6</c:f>
              <c:strCache>
                <c:ptCount val="1"/>
                <c:pt idx="0">
                  <c:v>Monto Ejecutado</c:v>
                </c:pt>
              </c:strCache>
            </c:strRef>
          </c:tx>
          <c:invertIfNegative val="0"/>
          <c:cat>
            <c:strRef>
              <c:f>'ETP Dpto'!$N$7:$N$12</c:f>
              <c:strCache>
                <c:ptCount val="6"/>
                <c:pt idx="0">
                  <c:v>Huancavelica</c:v>
                </c:pt>
                <c:pt idx="1">
                  <c:v>Ayacucho</c:v>
                </c:pt>
                <c:pt idx="2">
                  <c:v>Moquegua</c:v>
                </c:pt>
                <c:pt idx="3">
                  <c:v>Lima</c:v>
                </c:pt>
                <c:pt idx="4">
                  <c:v>Ucayali</c:v>
                </c:pt>
                <c:pt idx="5">
                  <c:v>Huánuco</c:v>
                </c:pt>
              </c:strCache>
            </c:strRef>
          </c:cat>
          <c:val>
            <c:numRef>
              <c:f>'ETP Dpto'!$O$7:$O$12</c:f>
              <c:numCache>
                <c:formatCode>#,##0</c:formatCode>
                <c:ptCount val="6"/>
                <c:pt idx="0">
                  <c:v>600700.6</c:v>
                </c:pt>
                <c:pt idx="1">
                  <c:v>704718</c:v>
                </c:pt>
                <c:pt idx="2">
                  <c:v>56489.5</c:v>
                </c:pt>
                <c:pt idx="3">
                  <c:v>274870.10000000003</c:v>
                </c:pt>
                <c:pt idx="4">
                  <c:v>10950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034560"/>
        <c:axId val="218036864"/>
      </c:barChart>
      <c:lineChart>
        <c:grouping val="standard"/>
        <c:varyColors val="0"/>
        <c:ser>
          <c:idx val="1"/>
          <c:order val="1"/>
          <c:tx>
            <c:strRef>
              <c:f>'ETP Dpto'!$P$6</c:f>
              <c:strCache>
                <c:ptCount val="1"/>
                <c:pt idx="0">
                  <c:v>Ejecución Financiera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C0504D"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triangle"/>
            <c:size val="7"/>
            <c:spPr>
              <a:solidFill>
                <a:srgbClr val="C0504D"/>
              </a:solidFill>
              <a:ln w="9525" cap="flat" cmpd="sng" algn="ctr">
                <a:noFill/>
                <a:prstDash val="solid"/>
                <a:round/>
              </a:ln>
              <a:effectLst/>
              <a:extLst>
                <a:ext uri="{91240B29-F687-4F45-9708-019B960494DF}">
                  <a14:hiddenLine xmlns:a14="http://schemas.microsoft.com/office/drawing/2010/main" w="9525" cap="flat" cmpd="sng" algn="ctr">
                    <a:solidFill>
                      <a:srgbClr val="C0504D">
                        <a:shade val="95000"/>
                        <a:satMod val="105000"/>
                      </a:srgbClr>
                    </a:solidFill>
                    <a:prstDash val="solid"/>
                    <a:round/>
                  </a14:hiddenLine>
                </a:ext>
              </a:extLst>
            </c:spPr>
          </c:marker>
          <c:cat>
            <c:strRef>
              <c:f>'ETP Dpto'!$N$7:$N$12</c:f>
              <c:strCache>
                <c:ptCount val="6"/>
                <c:pt idx="0">
                  <c:v>Huancavelica</c:v>
                </c:pt>
                <c:pt idx="1">
                  <c:v>Ayacucho</c:v>
                </c:pt>
                <c:pt idx="2">
                  <c:v>Moquegua</c:v>
                </c:pt>
                <c:pt idx="3">
                  <c:v>Lima</c:v>
                </c:pt>
                <c:pt idx="4">
                  <c:v>Ucayali</c:v>
                </c:pt>
                <c:pt idx="5">
                  <c:v>Huánuco</c:v>
                </c:pt>
              </c:strCache>
            </c:strRef>
          </c:cat>
          <c:val>
            <c:numRef>
              <c:f>'ETP Dpto'!$P$7:$P$12</c:f>
              <c:numCache>
                <c:formatCode>0%</c:formatCode>
                <c:ptCount val="6"/>
                <c:pt idx="0">
                  <c:v>0.99999766939347623</c:v>
                </c:pt>
                <c:pt idx="1">
                  <c:v>0.97817994053617385</c:v>
                </c:pt>
                <c:pt idx="2">
                  <c:v>0.64301487746297714</c:v>
                </c:pt>
                <c:pt idx="3">
                  <c:v>0.21314038243823766</c:v>
                </c:pt>
                <c:pt idx="4">
                  <c:v>3.7921289947221874E-2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151168"/>
        <c:axId val="218149632"/>
      </c:lineChart>
      <c:catAx>
        <c:axId val="218034560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PE"/>
          </a:p>
        </c:txPr>
        <c:crossAx val="218036864"/>
        <c:crosses val="autoZero"/>
        <c:auto val="1"/>
        <c:lblAlgn val="ctr"/>
        <c:lblOffset val="100"/>
        <c:noMultiLvlLbl val="0"/>
      </c:catAx>
      <c:valAx>
        <c:axId val="2180368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PE"/>
          </a:p>
        </c:txPr>
        <c:crossAx val="21803456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1622643598965306E-2"/>
                <c:y val="0.11532439715938519"/>
              </c:manualLayout>
            </c:layout>
            <c:tx>
              <c:rich>
                <a:bodyPr/>
                <a:lstStyle/>
                <a:p>
                  <a:pPr>
                    <a:defRPr sz="1000"/>
                  </a:pPr>
                  <a:r>
                    <a:rPr lang="es-PE"/>
                    <a:t> </a:t>
                  </a:r>
                </a:p>
              </c:rich>
            </c:tx>
          </c:dispUnitsLbl>
        </c:dispUnits>
      </c:valAx>
      <c:valAx>
        <c:axId val="21814963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218151168"/>
        <c:crosses val="max"/>
        <c:crossBetween val="between"/>
      </c:valAx>
      <c:catAx>
        <c:axId val="218151168"/>
        <c:scaling>
          <c:orientation val="minMax"/>
        </c:scaling>
        <c:delete val="1"/>
        <c:axPos val="b"/>
        <c:majorTickMark val="out"/>
        <c:minorTickMark val="none"/>
        <c:tickLblPos val="nextTo"/>
        <c:crossAx val="218149632"/>
        <c:crosses val="autoZero"/>
        <c:auto val="1"/>
        <c:lblAlgn val="ctr"/>
        <c:lblOffset val="100"/>
        <c:noMultiLvlLbl val="0"/>
      </c:catAx>
      <c:spPr>
        <a:ln w="12700">
          <a:solidFill>
            <a:schemeClr val="tx1"/>
          </a:solidFill>
          <a:prstDash val="dash"/>
        </a:ln>
      </c:spPr>
    </c:plotArea>
    <c:legend>
      <c:legendPos val="b"/>
      <c:layout>
        <c:manualLayout>
          <c:xMode val="edge"/>
          <c:yMode val="edge"/>
          <c:x val="0.14931686609132933"/>
          <c:y val="0.91448287563836672"/>
          <c:w val="0.64293175853018369"/>
          <c:h val="8.5517279090113738E-2"/>
        </c:manualLayout>
      </c:layout>
      <c:overlay val="0"/>
      <c:txPr>
        <a:bodyPr/>
        <a:lstStyle/>
        <a:p>
          <a:pPr>
            <a:defRPr sz="1100"/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8036921156532902E-2"/>
          <c:y val="5.5783389903643087E-2"/>
          <c:w val="0.80297132296030205"/>
          <c:h val="0.44911139962701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 Dpto'!$O$6</c:f>
              <c:strCache>
                <c:ptCount val="1"/>
                <c:pt idx="0">
                  <c:v>Monto Ejecutado</c:v>
                </c:pt>
              </c:strCache>
            </c:strRef>
          </c:tx>
          <c:invertIfNegative val="0"/>
          <c:cat>
            <c:strRef>
              <c:f>'EST Dpto'!$N$7:$N$10</c:f>
              <c:strCache>
                <c:ptCount val="4"/>
                <c:pt idx="0">
                  <c:v>Puno</c:v>
                </c:pt>
                <c:pt idx="1">
                  <c:v>Lima</c:v>
                </c:pt>
                <c:pt idx="2">
                  <c:v>Huancavelica</c:v>
                </c:pt>
                <c:pt idx="3">
                  <c:v>Moquegua</c:v>
                </c:pt>
              </c:strCache>
            </c:strRef>
          </c:cat>
          <c:val>
            <c:numRef>
              <c:f>'EST Dpto'!$O$7:$O$10</c:f>
              <c:numCache>
                <c:formatCode>#,##0</c:formatCode>
                <c:ptCount val="4"/>
                <c:pt idx="0">
                  <c:v>191360.1</c:v>
                </c:pt>
                <c:pt idx="1">
                  <c:v>1496888.7</c:v>
                </c:pt>
                <c:pt idx="2">
                  <c:v>5060.8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28224"/>
        <c:axId val="218296320"/>
      </c:barChart>
      <c:lineChart>
        <c:grouping val="standard"/>
        <c:varyColors val="0"/>
        <c:ser>
          <c:idx val="1"/>
          <c:order val="1"/>
          <c:tx>
            <c:strRef>
              <c:f>'EST Dpto'!$P$6</c:f>
              <c:strCache>
                <c:ptCount val="1"/>
                <c:pt idx="0">
                  <c:v>Ejecución Financiera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C0504D"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triangle"/>
            <c:size val="7"/>
            <c:spPr>
              <a:solidFill>
                <a:srgbClr val="C0504D"/>
              </a:solidFill>
              <a:ln w="9525" cap="flat" cmpd="sng" algn="ctr">
                <a:noFill/>
                <a:prstDash val="solid"/>
                <a:round/>
              </a:ln>
              <a:effectLst/>
              <a:extLst>
                <a:ext uri="{91240B29-F687-4F45-9708-019B960494DF}">
                  <a14:hiddenLine xmlns:a14="http://schemas.microsoft.com/office/drawing/2010/main" w="9525" cap="flat" cmpd="sng" algn="ctr">
                    <a:solidFill>
                      <a:srgbClr val="C0504D">
                        <a:shade val="95000"/>
                        <a:satMod val="105000"/>
                      </a:srgbClr>
                    </a:solidFill>
                    <a:prstDash val="solid"/>
                    <a:round/>
                  </a14:hiddenLine>
                </a:ext>
              </a:extLst>
            </c:spPr>
          </c:marker>
          <c:cat>
            <c:strRef>
              <c:f>'EST Dpto'!$N$7:$N$10</c:f>
              <c:strCache>
                <c:ptCount val="4"/>
                <c:pt idx="0">
                  <c:v>Puno</c:v>
                </c:pt>
                <c:pt idx="1">
                  <c:v>Lima</c:v>
                </c:pt>
                <c:pt idx="2">
                  <c:v>Huancavelica</c:v>
                </c:pt>
                <c:pt idx="3">
                  <c:v>Moquegua</c:v>
                </c:pt>
              </c:strCache>
            </c:strRef>
          </c:cat>
          <c:val>
            <c:numRef>
              <c:f>'EST Dpto'!$P$7:$P$10</c:f>
              <c:numCache>
                <c:formatCode>0%</c:formatCode>
                <c:ptCount val="4"/>
                <c:pt idx="0">
                  <c:v>0.74694310104570416</c:v>
                </c:pt>
                <c:pt idx="1">
                  <c:v>0.28341683738578227</c:v>
                </c:pt>
                <c:pt idx="2">
                  <c:v>9.6970625993983414E-2</c:v>
                </c:pt>
                <c:pt idx="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316800"/>
        <c:axId val="218298240"/>
      </c:lineChart>
      <c:catAx>
        <c:axId val="218228224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PE"/>
          </a:p>
        </c:txPr>
        <c:crossAx val="218296320"/>
        <c:crosses val="autoZero"/>
        <c:auto val="1"/>
        <c:lblAlgn val="ctr"/>
        <c:lblOffset val="100"/>
        <c:noMultiLvlLbl val="0"/>
      </c:catAx>
      <c:valAx>
        <c:axId val="2182963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PE"/>
          </a:p>
        </c:txPr>
        <c:crossAx val="21822822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1622643598965306E-2"/>
                <c:y val="0.11532439715938519"/>
              </c:manualLayout>
            </c:layout>
            <c:tx>
              <c:rich>
                <a:bodyPr/>
                <a:lstStyle/>
                <a:p>
                  <a:pPr>
                    <a:defRPr sz="1000"/>
                  </a:pPr>
                  <a:r>
                    <a:rPr lang="es-PE"/>
                    <a:t> </a:t>
                  </a:r>
                </a:p>
              </c:rich>
            </c:tx>
          </c:dispUnitsLbl>
        </c:dispUnits>
      </c:valAx>
      <c:valAx>
        <c:axId val="218298240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218316800"/>
        <c:crosses val="max"/>
        <c:crossBetween val="between"/>
      </c:valAx>
      <c:catAx>
        <c:axId val="218316800"/>
        <c:scaling>
          <c:orientation val="minMax"/>
        </c:scaling>
        <c:delete val="1"/>
        <c:axPos val="b"/>
        <c:majorTickMark val="out"/>
        <c:minorTickMark val="none"/>
        <c:tickLblPos val="nextTo"/>
        <c:crossAx val="218298240"/>
        <c:crosses val="autoZero"/>
        <c:auto val="1"/>
        <c:lblAlgn val="ctr"/>
        <c:lblOffset val="100"/>
        <c:noMultiLvlLbl val="0"/>
      </c:catAx>
      <c:spPr>
        <a:ln w="12700">
          <a:solidFill>
            <a:schemeClr val="tx1"/>
          </a:solidFill>
          <a:prstDash val="dash"/>
        </a:ln>
      </c:spPr>
    </c:plotArea>
    <c:legend>
      <c:legendPos val="b"/>
      <c:layout>
        <c:manualLayout>
          <c:xMode val="edge"/>
          <c:yMode val="edge"/>
          <c:x val="0.14931686609132933"/>
          <c:y val="0.91448287563836672"/>
          <c:w val="0.64293175853018369"/>
          <c:h val="8.5517279090113738E-2"/>
        </c:manualLayout>
      </c:layout>
      <c:overlay val="0"/>
      <c:txPr>
        <a:bodyPr/>
        <a:lstStyle/>
        <a:p>
          <a:pPr>
            <a:defRPr sz="1100"/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8036921156532902E-2"/>
          <c:y val="5.5783389903643087E-2"/>
          <c:w val="0.80297132296030205"/>
          <c:h val="0.44911139962701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'FA Dpto'!$O$6</c:f>
              <c:strCache>
                <c:ptCount val="1"/>
                <c:pt idx="0">
                  <c:v>Monto Ejecutado</c:v>
                </c:pt>
              </c:strCache>
            </c:strRef>
          </c:tx>
          <c:invertIfNegative val="0"/>
          <c:cat>
            <c:strRef>
              <c:f>'FA Dpto'!$N$7:$N$22</c:f>
              <c:strCache>
                <c:ptCount val="16"/>
                <c:pt idx="0">
                  <c:v>Puno</c:v>
                </c:pt>
                <c:pt idx="1">
                  <c:v>Cusco</c:v>
                </c:pt>
                <c:pt idx="2">
                  <c:v>Madre de Dios</c:v>
                </c:pt>
                <c:pt idx="3">
                  <c:v>Loreto</c:v>
                </c:pt>
                <c:pt idx="4">
                  <c:v>Cajamarca</c:v>
                </c:pt>
                <c:pt idx="5">
                  <c:v>Arequipa</c:v>
                </c:pt>
                <c:pt idx="6">
                  <c:v>Piura</c:v>
                </c:pt>
                <c:pt idx="7">
                  <c:v>Tumbes</c:v>
                </c:pt>
                <c:pt idx="8">
                  <c:v>Pasco</c:v>
                </c:pt>
                <c:pt idx="9">
                  <c:v>Ayacucho</c:v>
                </c:pt>
                <c:pt idx="10">
                  <c:v>Lima</c:v>
                </c:pt>
                <c:pt idx="11">
                  <c:v>Junín</c:v>
                </c:pt>
                <c:pt idx="12">
                  <c:v>Lambayeque</c:v>
                </c:pt>
                <c:pt idx="13">
                  <c:v>Ancash</c:v>
                </c:pt>
                <c:pt idx="14">
                  <c:v>Apurímac</c:v>
                </c:pt>
                <c:pt idx="15">
                  <c:v>La Libertad</c:v>
                </c:pt>
              </c:strCache>
            </c:strRef>
          </c:cat>
          <c:val>
            <c:numRef>
              <c:f>'FA Dpto'!$O$7:$O$22</c:f>
              <c:numCache>
                <c:formatCode>#,##0</c:formatCode>
                <c:ptCount val="16"/>
                <c:pt idx="0">
                  <c:v>304030.90000000002</c:v>
                </c:pt>
                <c:pt idx="1">
                  <c:v>579036.79999999993</c:v>
                </c:pt>
                <c:pt idx="2">
                  <c:v>209732</c:v>
                </c:pt>
                <c:pt idx="3">
                  <c:v>228219.2</c:v>
                </c:pt>
                <c:pt idx="4">
                  <c:v>273102.8</c:v>
                </c:pt>
                <c:pt idx="5">
                  <c:v>249679.2</c:v>
                </c:pt>
                <c:pt idx="6">
                  <c:v>167625.20000000001</c:v>
                </c:pt>
                <c:pt idx="7">
                  <c:v>316521.5</c:v>
                </c:pt>
                <c:pt idx="8">
                  <c:v>154560.90000000002</c:v>
                </c:pt>
                <c:pt idx="9">
                  <c:v>52643.600000000006</c:v>
                </c:pt>
                <c:pt idx="10">
                  <c:v>13936264.9</c:v>
                </c:pt>
                <c:pt idx="11">
                  <c:v>449457.69999999995</c:v>
                </c:pt>
                <c:pt idx="12">
                  <c:v>10300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490560"/>
        <c:axId val="219506176"/>
      </c:barChart>
      <c:lineChart>
        <c:grouping val="standard"/>
        <c:varyColors val="0"/>
        <c:ser>
          <c:idx val="1"/>
          <c:order val="1"/>
          <c:tx>
            <c:strRef>
              <c:f>'FA Dpto'!$P$6</c:f>
              <c:strCache>
                <c:ptCount val="1"/>
                <c:pt idx="0">
                  <c:v>Ejecución Financiera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C0504D"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triangle"/>
            <c:size val="7"/>
            <c:spPr>
              <a:solidFill>
                <a:srgbClr val="C0504D"/>
              </a:solidFill>
              <a:ln w="9525" cap="flat" cmpd="sng" algn="ctr">
                <a:noFill/>
                <a:prstDash val="solid"/>
                <a:round/>
              </a:ln>
              <a:effectLst/>
              <a:extLst>
                <a:ext uri="{91240B29-F687-4F45-9708-019B960494DF}">
                  <a14:hiddenLine xmlns:a14="http://schemas.microsoft.com/office/drawing/2010/main" w="9525" cap="flat" cmpd="sng" algn="ctr">
                    <a:solidFill>
                      <a:srgbClr val="C0504D">
                        <a:shade val="95000"/>
                        <a:satMod val="105000"/>
                      </a:srgbClr>
                    </a:solidFill>
                    <a:prstDash val="solid"/>
                    <a:round/>
                  </a14:hiddenLine>
                </a:ext>
              </a:extLst>
            </c:spPr>
          </c:marker>
          <c:cat>
            <c:strRef>
              <c:f>'FA Dpto'!$N$7:$N$22</c:f>
              <c:strCache>
                <c:ptCount val="16"/>
                <c:pt idx="0">
                  <c:v>Puno</c:v>
                </c:pt>
                <c:pt idx="1">
                  <c:v>Cusco</c:v>
                </c:pt>
                <c:pt idx="2">
                  <c:v>Madre de Dios</c:v>
                </c:pt>
                <c:pt idx="3">
                  <c:v>Loreto</c:v>
                </c:pt>
                <c:pt idx="4">
                  <c:v>Cajamarca</c:v>
                </c:pt>
                <c:pt idx="5">
                  <c:v>Arequipa</c:v>
                </c:pt>
                <c:pt idx="6">
                  <c:v>Piura</c:v>
                </c:pt>
                <c:pt idx="7">
                  <c:v>Tumbes</c:v>
                </c:pt>
                <c:pt idx="8">
                  <c:v>Pasco</c:v>
                </c:pt>
                <c:pt idx="9">
                  <c:v>Ayacucho</c:v>
                </c:pt>
                <c:pt idx="10">
                  <c:v>Lima</c:v>
                </c:pt>
                <c:pt idx="11">
                  <c:v>Junín</c:v>
                </c:pt>
                <c:pt idx="12">
                  <c:v>Lambayeque</c:v>
                </c:pt>
                <c:pt idx="13">
                  <c:v>Ancash</c:v>
                </c:pt>
                <c:pt idx="14">
                  <c:v>Apurímac</c:v>
                </c:pt>
                <c:pt idx="15">
                  <c:v>La Libertad</c:v>
                </c:pt>
              </c:strCache>
            </c:strRef>
          </c:cat>
          <c:val>
            <c:numRef>
              <c:f>'FA Dpto'!$P$7:$P$22</c:f>
              <c:numCache>
                <c:formatCode>0%</c:formatCode>
                <c:ptCount val="16"/>
                <c:pt idx="0">
                  <c:v>0.60552706371130449</c:v>
                </c:pt>
                <c:pt idx="1">
                  <c:v>0.58584608909353408</c:v>
                </c:pt>
                <c:pt idx="2">
                  <c:v>0.5596614258114786</c:v>
                </c:pt>
                <c:pt idx="3">
                  <c:v>0.53584405948730474</c:v>
                </c:pt>
                <c:pt idx="4">
                  <c:v>0.51871081456325985</c:v>
                </c:pt>
                <c:pt idx="5">
                  <c:v>0.49030347541601704</c:v>
                </c:pt>
                <c:pt idx="6">
                  <c:v>0.47577678183691485</c:v>
                </c:pt>
                <c:pt idx="7">
                  <c:v>0.45021193371737428</c:v>
                </c:pt>
                <c:pt idx="8">
                  <c:v>0.39788009607142033</c:v>
                </c:pt>
                <c:pt idx="9">
                  <c:v>0.36880503849629753</c:v>
                </c:pt>
                <c:pt idx="10">
                  <c:v>0.36441609575635375</c:v>
                </c:pt>
                <c:pt idx="11">
                  <c:v>0.31492227449232829</c:v>
                </c:pt>
                <c:pt idx="12">
                  <c:v>0.26342710997442453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529984"/>
        <c:axId val="219508096"/>
      </c:lineChart>
      <c:catAx>
        <c:axId val="219490560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PE"/>
          </a:p>
        </c:txPr>
        <c:crossAx val="219506176"/>
        <c:crosses val="autoZero"/>
        <c:auto val="1"/>
        <c:lblAlgn val="ctr"/>
        <c:lblOffset val="100"/>
        <c:noMultiLvlLbl val="0"/>
      </c:catAx>
      <c:valAx>
        <c:axId val="219506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PE"/>
          </a:p>
        </c:txPr>
        <c:crossAx val="21949056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1622643598965306E-2"/>
                <c:y val="0.11532439715938519"/>
              </c:manualLayout>
            </c:layout>
            <c:tx>
              <c:rich>
                <a:bodyPr/>
                <a:lstStyle/>
                <a:p>
                  <a:pPr>
                    <a:defRPr sz="1000"/>
                  </a:pPr>
                  <a:r>
                    <a:rPr lang="es-PE"/>
                    <a:t> </a:t>
                  </a:r>
                </a:p>
              </c:rich>
            </c:tx>
          </c:dispUnitsLbl>
        </c:dispUnits>
      </c:valAx>
      <c:valAx>
        <c:axId val="21950809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219529984"/>
        <c:crosses val="max"/>
        <c:crossBetween val="between"/>
      </c:valAx>
      <c:catAx>
        <c:axId val="219529984"/>
        <c:scaling>
          <c:orientation val="minMax"/>
        </c:scaling>
        <c:delete val="1"/>
        <c:axPos val="b"/>
        <c:majorTickMark val="out"/>
        <c:minorTickMark val="none"/>
        <c:tickLblPos val="nextTo"/>
        <c:crossAx val="219508096"/>
        <c:crosses val="autoZero"/>
        <c:auto val="1"/>
        <c:lblAlgn val="ctr"/>
        <c:lblOffset val="100"/>
        <c:noMultiLvlLbl val="0"/>
      </c:catAx>
      <c:spPr>
        <a:ln w="12700">
          <a:solidFill>
            <a:schemeClr val="tx1"/>
          </a:solidFill>
          <a:prstDash val="dash"/>
        </a:ln>
      </c:spPr>
    </c:plotArea>
    <c:legend>
      <c:legendPos val="b"/>
      <c:layout>
        <c:manualLayout>
          <c:xMode val="edge"/>
          <c:yMode val="edge"/>
          <c:x val="0.14931686609132933"/>
          <c:y val="0.91448287563836672"/>
          <c:w val="0.64293175853018369"/>
          <c:h val="8.5517279090113738E-2"/>
        </c:manualLayout>
      </c:layout>
      <c:overlay val="0"/>
      <c:txPr>
        <a:bodyPr/>
        <a:lstStyle/>
        <a:p>
          <a:pPr>
            <a:defRPr sz="1100"/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8036921156532902E-2"/>
          <c:y val="5.5783389903643087E-2"/>
          <c:w val="0.80297132296030205"/>
          <c:h val="0.44911139962701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'CDB Dpto'!$O$6</c:f>
              <c:strCache>
                <c:ptCount val="1"/>
                <c:pt idx="0">
                  <c:v>Monto Ejecutado</c:v>
                </c:pt>
              </c:strCache>
            </c:strRef>
          </c:tx>
          <c:invertIfNegative val="0"/>
          <c:cat>
            <c:strRef>
              <c:f>'CDB Dpto'!$N$7:$N$23</c:f>
              <c:strCache>
                <c:ptCount val="17"/>
                <c:pt idx="0">
                  <c:v>La Libertad</c:v>
                </c:pt>
                <c:pt idx="1">
                  <c:v>San Martín</c:v>
                </c:pt>
                <c:pt idx="2">
                  <c:v>Madre de Dios</c:v>
                </c:pt>
                <c:pt idx="3">
                  <c:v>Loreto</c:v>
                </c:pt>
                <c:pt idx="4">
                  <c:v>Ayacucho</c:v>
                </c:pt>
                <c:pt idx="5">
                  <c:v>Huánuco</c:v>
                </c:pt>
                <c:pt idx="6">
                  <c:v>Lambayeque</c:v>
                </c:pt>
                <c:pt idx="7">
                  <c:v>Puno</c:v>
                </c:pt>
                <c:pt idx="8">
                  <c:v>Amazonas</c:v>
                </c:pt>
                <c:pt idx="9">
                  <c:v>Arequipa</c:v>
                </c:pt>
                <c:pt idx="10">
                  <c:v>Lima</c:v>
                </c:pt>
                <c:pt idx="11">
                  <c:v>Ancash</c:v>
                </c:pt>
                <c:pt idx="12">
                  <c:v>Pasco</c:v>
                </c:pt>
                <c:pt idx="13">
                  <c:v>Apurímac</c:v>
                </c:pt>
                <c:pt idx="14">
                  <c:v>Cusco</c:v>
                </c:pt>
                <c:pt idx="15">
                  <c:v>Junín</c:v>
                </c:pt>
                <c:pt idx="16">
                  <c:v>Huancavelica</c:v>
                </c:pt>
              </c:strCache>
            </c:strRef>
          </c:cat>
          <c:val>
            <c:numRef>
              <c:f>'CDB Dpto'!$O$7:$O$23</c:f>
              <c:numCache>
                <c:formatCode>#,##0</c:formatCode>
                <c:ptCount val="17"/>
                <c:pt idx="0">
                  <c:v>306906.40000000002</c:v>
                </c:pt>
                <c:pt idx="1">
                  <c:v>533542.30000000005</c:v>
                </c:pt>
                <c:pt idx="2">
                  <c:v>1954851.5999999999</c:v>
                </c:pt>
                <c:pt idx="3">
                  <c:v>1556451.5</c:v>
                </c:pt>
                <c:pt idx="4">
                  <c:v>138469.20000000001</c:v>
                </c:pt>
                <c:pt idx="5">
                  <c:v>410656.7</c:v>
                </c:pt>
                <c:pt idx="6">
                  <c:v>444356.2</c:v>
                </c:pt>
                <c:pt idx="7">
                  <c:v>708855.8</c:v>
                </c:pt>
                <c:pt idx="8">
                  <c:v>181550.99999999997</c:v>
                </c:pt>
                <c:pt idx="9">
                  <c:v>377404.7</c:v>
                </c:pt>
                <c:pt idx="10">
                  <c:v>480964.49999999994</c:v>
                </c:pt>
                <c:pt idx="11">
                  <c:v>789813.9</c:v>
                </c:pt>
                <c:pt idx="12">
                  <c:v>304654.39999999997</c:v>
                </c:pt>
                <c:pt idx="13">
                  <c:v>210002.6</c:v>
                </c:pt>
                <c:pt idx="14">
                  <c:v>2230654.2999999998</c:v>
                </c:pt>
                <c:pt idx="15">
                  <c:v>745210.3</c:v>
                </c:pt>
                <c:pt idx="16">
                  <c:v>886066.20000000007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754880"/>
        <c:axId val="219757952"/>
      </c:barChart>
      <c:lineChart>
        <c:grouping val="standard"/>
        <c:varyColors val="0"/>
        <c:ser>
          <c:idx val="1"/>
          <c:order val="1"/>
          <c:tx>
            <c:strRef>
              <c:f>'CDB Dpto'!$P$6</c:f>
              <c:strCache>
                <c:ptCount val="1"/>
                <c:pt idx="0">
                  <c:v>Ejecución Financiera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C0504D"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triangle"/>
            <c:size val="7"/>
            <c:spPr>
              <a:solidFill>
                <a:srgbClr val="C0504D"/>
              </a:solidFill>
              <a:ln w="9525" cap="flat" cmpd="sng" algn="ctr">
                <a:noFill/>
                <a:prstDash val="solid"/>
                <a:round/>
              </a:ln>
              <a:effectLst/>
              <a:extLst>
                <a:ext uri="{91240B29-F687-4F45-9708-019B960494DF}">
                  <a14:hiddenLine xmlns:a14="http://schemas.microsoft.com/office/drawing/2010/main" w="9525" cap="flat" cmpd="sng" algn="ctr">
                    <a:solidFill>
                      <a:srgbClr val="C0504D">
                        <a:shade val="95000"/>
                        <a:satMod val="105000"/>
                      </a:srgbClr>
                    </a:solidFill>
                    <a:prstDash val="solid"/>
                    <a:round/>
                  </a14:hiddenLine>
                </a:ext>
              </a:extLst>
            </c:spPr>
          </c:marker>
          <c:cat>
            <c:strRef>
              <c:f>'CDB Dpto'!$N$7:$N$23</c:f>
              <c:strCache>
                <c:ptCount val="17"/>
                <c:pt idx="0">
                  <c:v>La Libertad</c:v>
                </c:pt>
                <c:pt idx="1">
                  <c:v>San Martín</c:v>
                </c:pt>
                <c:pt idx="2">
                  <c:v>Madre de Dios</c:v>
                </c:pt>
                <c:pt idx="3">
                  <c:v>Loreto</c:v>
                </c:pt>
                <c:pt idx="4">
                  <c:v>Ayacucho</c:v>
                </c:pt>
                <c:pt idx="5">
                  <c:v>Huánuco</c:v>
                </c:pt>
                <c:pt idx="6">
                  <c:v>Lambayeque</c:v>
                </c:pt>
                <c:pt idx="7">
                  <c:v>Puno</c:v>
                </c:pt>
                <c:pt idx="8">
                  <c:v>Amazonas</c:v>
                </c:pt>
                <c:pt idx="9">
                  <c:v>Arequipa</c:v>
                </c:pt>
                <c:pt idx="10">
                  <c:v>Lima</c:v>
                </c:pt>
                <c:pt idx="11">
                  <c:v>Ancash</c:v>
                </c:pt>
                <c:pt idx="12">
                  <c:v>Pasco</c:v>
                </c:pt>
                <c:pt idx="13">
                  <c:v>Apurímac</c:v>
                </c:pt>
                <c:pt idx="14">
                  <c:v>Cusco</c:v>
                </c:pt>
                <c:pt idx="15">
                  <c:v>Junín</c:v>
                </c:pt>
                <c:pt idx="16">
                  <c:v>Huancavelica</c:v>
                </c:pt>
              </c:strCache>
            </c:strRef>
          </c:cat>
          <c:val>
            <c:numRef>
              <c:f>'CDB Dpto'!$P$7:$P$23</c:f>
              <c:numCache>
                <c:formatCode>0%</c:formatCode>
                <c:ptCount val="17"/>
                <c:pt idx="0">
                  <c:v>0.73739416247801559</c:v>
                </c:pt>
                <c:pt idx="1">
                  <c:v>0.72758777749443282</c:v>
                </c:pt>
                <c:pt idx="2">
                  <c:v>0.71283317452902939</c:v>
                </c:pt>
                <c:pt idx="3">
                  <c:v>0.71076037518722834</c:v>
                </c:pt>
                <c:pt idx="4">
                  <c:v>0.70797091816387681</c:v>
                </c:pt>
                <c:pt idx="5">
                  <c:v>0.70779448872097517</c:v>
                </c:pt>
                <c:pt idx="6">
                  <c:v>0.70556136877154485</c:v>
                </c:pt>
                <c:pt idx="7">
                  <c:v>0.70500926942601172</c:v>
                </c:pt>
                <c:pt idx="8">
                  <c:v>0.67582276454844259</c:v>
                </c:pt>
                <c:pt idx="9">
                  <c:v>0.66399833210763182</c:v>
                </c:pt>
                <c:pt idx="10">
                  <c:v>0.6611559398454897</c:v>
                </c:pt>
                <c:pt idx="11">
                  <c:v>0.64984346601217224</c:v>
                </c:pt>
                <c:pt idx="12">
                  <c:v>0.64207112102122921</c:v>
                </c:pt>
                <c:pt idx="13">
                  <c:v>0.64092597396651974</c:v>
                </c:pt>
                <c:pt idx="14">
                  <c:v>0.61320356840272405</c:v>
                </c:pt>
                <c:pt idx="15">
                  <c:v>0.57368175113703201</c:v>
                </c:pt>
                <c:pt idx="16">
                  <c:v>0.42451714782202088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828224"/>
        <c:axId val="219774336"/>
      </c:lineChart>
      <c:catAx>
        <c:axId val="219754880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PE"/>
          </a:p>
        </c:txPr>
        <c:crossAx val="219757952"/>
        <c:crosses val="autoZero"/>
        <c:auto val="1"/>
        <c:lblAlgn val="ctr"/>
        <c:lblOffset val="100"/>
        <c:noMultiLvlLbl val="0"/>
      </c:catAx>
      <c:valAx>
        <c:axId val="21975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PE"/>
          </a:p>
        </c:txPr>
        <c:crossAx val="21975488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1622643598965306E-2"/>
                <c:y val="0.11532439715938519"/>
              </c:manualLayout>
            </c:layout>
            <c:tx>
              <c:rich>
                <a:bodyPr/>
                <a:lstStyle/>
                <a:p>
                  <a:pPr>
                    <a:defRPr sz="1000"/>
                  </a:pPr>
                  <a:r>
                    <a:rPr lang="es-PE"/>
                    <a:t> </a:t>
                  </a:r>
                </a:p>
              </c:rich>
            </c:tx>
          </c:dispUnitsLbl>
        </c:dispUnits>
      </c:valAx>
      <c:valAx>
        <c:axId val="21977433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219828224"/>
        <c:crosses val="max"/>
        <c:crossBetween val="between"/>
      </c:valAx>
      <c:catAx>
        <c:axId val="219828224"/>
        <c:scaling>
          <c:orientation val="minMax"/>
        </c:scaling>
        <c:delete val="1"/>
        <c:axPos val="b"/>
        <c:majorTickMark val="out"/>
        <c:minorTickMark val="none"/>
        <c:tickLblPos val="nextTo"/>
        <c:crossAx val="219774336"/>
        <c:crosses val="autoZero"/>
        <c:auto val="1"/>
        <c:lblAlgn val="ctr"/>
        <c:lblOffset val="100"/>
        <c:noMultiLvlLbl val="0"/>
      </c:catAx>
      <c:spPr>
        <a:ln w="12700">
          <a:solidFill>
            <a:schemeClr val="tx1"/>
          </a:solidFill>
          <a:prstDash val="dash"/>
        </a:ln>
      </c:spPr>
    </c:plotArea>
    <c:legend>
      <c:legendPos val="b"/>
      <c:layout>
        <c:manualLayout>
          <c:xMode val="edge"/>
          <c:yMode val="edge"/>
          <c:x val="0.14931686609132933"/>
          <c:y val="0.91448287563836672"/>
          <c:w val="0.64293175853018369"/>
          <c:h val="8.5517279090113738E-2"/>
        </c:manualLayout>
      </c:layout>
      <c:overlay val="0"/>
      <c:txPr>
        <a:bodyPr/>
        <a:lstStyle/>
        <a:p>
          <a:pPr>
            <a:defRPr sz="1100"/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8036921156532902E-2"/>
          <c:y val="5.5783389903643087E-2"/>
          <c:w val="0.80297132296030205"/>
          <c:h val="0.44911139962701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'PPF Dpto'!$O$6</c:f>
              <c:strCache>
                <c:ptCount val="1"/>
                <c:pt idx="0">
                  <c:v>Monto Ejecutado</c:v>
                </c:pt>
              </c:strCache>
            </c:strRef>
          </c:tx>
          <c:invertIfNegative val="0"/>
          <c:cat>
            <c:strRef>
              <c:f>'PPF Dpto'!$N$7:$N$30</c:f>
              <c:strCache>
                <c:ptCount val="24"/>
                <c:pt idx="0">
                  <c:v>Madre de Dios</c:v>
                </c:pt>
                <c:pt idx="1">
                  <c:v>Lambayeque</c:v>
                </c:pt>
                <c:pt idx="2">
                  <c:v>Piura</c:v>
                </c:pt>
                <c:pt idx="3">
                  <c:v>Ucayali</c:v>
                </c:pt>
                <c:pt idx="4">
                  <c:v>Tumbes</c:v>
                </c:pt>
                <c:pt idx="5">
                  <c:v>Apurímac</c:v>
                </c:pt>
                <c:pt idx="6">
                  <c:v>Ancash</c:v>
                </c:pt>
                <c:pt idx="7">
                  <c:v>San Martín</c:v>
                </c:pt>
                <c:pt idx="8">
                  <c:v>Amazonas</c:v>
                </c:pt>
                <c:pt idx="9">
                  <c:v>Loreto</c:v>
                </c:pt>
                <c:pt idx="10">
                  <c:v>Ica</c:v>
                </c:pt>
                <c:pt idx="11">
                  <c:v>Moquegua</c:v>
                </c:pt>
                <c:pt idx="12">
                  <c:v>Cajamarca</c:v>
                </c:pt>
                <c:pt idx="13">
                  <c:v>La Libertad</c:v>
                </c:pt>
                <c:pt idx="14">
                  <c:v>Ayacucho</c:v>
                </c:pt>
                <c:pt idx="15">
                  <c:v>Huancavelica</c:v>
                </c:pt>
                <c:pt idx="16">
                  <c:v>Tacna</c:v>
                </c:pt>
                <c:pt idx="17">
                  <c:v>Cusco</c:v>
                </c:pt>
                <c:pt idx="18">
                  <c:v>Junín</c:v>
                </c:pt>
                <c:pt idx="19">
                  <c:v>Huánuco</c:v>
                </c:pt>
                <c:pt idx="20">
                  <c:v>Puno</c:v>
                </c:pt>
                <c:pt idx="21">
                  <c:v>Pasco</c:v>
                </c:pt>
                <c:pt idx="22">
                  <c:v>Lima</c:v>
                </c:pt>
                <c:pt idx="23">
                  <c:v>Arequipa</c:v>
                </c:pt>
              </c:strCache>
            </c:strRef>
          </c:cat>
          <c:val>
            <c:numRef>
              <c:f>'PPF Dpto'!$O$7:$O$30</c:f>
              <c:numCache>
                <c:formatCode>#,##0</c:formatCode>
                <c:ptCount val="24"/>
                <c:pt idx="0">
                  <c:v>272253.7</c:v>
                </c:pt>
                <c:pt idx="1">
                  <c:v>809901.29999999993</c:v>
                </c:pt>
                <c:pt idx="2">
                  <c:v>770822.6</c:v>
                </c:pt>
                <c:pt idx="3">
                  <c:v>362889</c:v>
                </c:pt>
                <c:pt idx="4">
                  <c:v>228859.40000000002</c:v>
                </c:pt>
                <c:pt idx="5">
                  <c:v>394018.3</c:v>
                </c:pt>
                <c:pt idx="6">
                  <c:v>578764.1</c:v>
                </c:pt>
                <c:pt idx="7">
                  <c:v>893736.89999999991</c:v>
                </c:pt>
                <c:pt idx="8">
                  <c:v>683864.8</c:v>
                </c:pt>
                <c:pt idx="9">
                  <c:v>375686.8</c:v>
                </c:pt>
                <c:pt idx="10">
                  <c:v>2735353.2</c:v>
                </c:pt>
                <c:pt idx="11">
                  <c:v>84296.200000000012</c:v>
                </c:pt>
                <c:pt idx="12">
                  <c:v>472850.3</c:v>
                </c:pt>
                <c:pt idx="13">
                  <c:v>574389.5</c:v>
                </c:pt>
                <c:pt idx="14">
                  <c:v>417308.10000000003</c:v>
                </c:pt>
                <c:pt idx="15">
                  <c:v>651840.20000000007</c:v>
                </c:pt>
                <c:pt idx="16">
                  <c:v>276718</c:v>
                </c:pt>
                <c:pt idx="17">
                  <c:v>655687.5</c:v>
                </c:pt>
                <c:pt idx="18">
                  <c:v>1026788.2999999999</c:v>
                </c:pt>
                <c:pt idx="19">
                  <c:v>1167488.1000000001</c:v>
                </c:pt>
                <c:pt idx="20">
                  <c:v>494639.89999999997</c:v>
                </c:pt>
                <c:pt idx="21">
                  <c:v>854930.6</c:v>
                </c:pt>
                <c:pt idx="22">
                  <c:v>12963655.6</c:v>
                </c:pt>
                <c:pt idx="23">
                  <c:v>614516.60000000009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292992"/>
        <c:axId val="220319744"/>
      </c:barChart>
      <c:lineChart>
        <c:grouping val="standard"/>
        <c:varyColors val="0"/>
        <c:ser>
          <c:idx val="1"/>
          <c:order val="1"/>
          <c:tx>
            <c:strRef>
              <c:f>'PPF Dpto'!$P$6</c:f>
              <c:strCache>
                <c:ptCount val="1"/>
                <c:pt idx="0">
                  <c:v>Ejecución Financiera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C0504D"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triangle"/>
            <c:size val="7"/>
            <c:spPr>
              <a:solidFill>
                <a:srgbClr val="C0504D"/>
              </a:solidFill>
              <a:ln w="9525" cap="flat" cmpd="sng" algn="ctr">
                <a:noFill/>
                <a:prstDash val="solid"/>
                <a:round/>
              </a:ln>
              <a:effectLst/>
              <a:extLst>
                <a:ext uri="{91240B29-F687-4F45-9708-019B960494DF}">
                  <a14:hiddenLine xmlns:a14="http://schemas.microsoft.com/office/drawing/2010/main" w="9525" cap="flat" cmpd="sng" algn="ctr">
                    <a:solidFill>
                      <a:srgbClr val="C0504D">
                        <a:shade val="95000"/>
                        <a:satMod val="105000"/>
                      </a:srgbClr>
                    </a:solidFill>
                    <a:prstDash val="solid"/>
                    <a:round/>
                  </a14:hiddenLine>
                </a:ext>
              </a:extLst>
            </c:spPr>
          </c:marker>
          <c:cat>
            <c:strRef>
              <c:f>'PPF Dpto'!$N$7:$N$30</c:f>
              <c:strCache>
                <c:ptCount val="24"/>
                <c:pt idx="0">
                  <c:v>Madre de Dios</c:v>
                </c:pt>
                <c:pt idx="1">
                  <c:v>Lambayeque</c:v>
                </c:pt>
                <c:pt idx="2">
                  <c:v>Piura</c:v>
                </c:pt>
                <c:pt idx="3">
                  <c:v>Ucayali</c:v>
                </c:pt>
                <c:pt idx="4">
                  <c:v>Tumbes</c:v>
                </c:pt>
                <c:pt idx="5">
                  <c:v>Apurímac</c:v>
                </c:pt>
                <c:pt idx="6">
                  <c:v>Ancash</c:v>
                </c:pt>
                <c:pt idx="7">
                  <c:v>San Martín</c:v>
                </c:pt>
                <c:pt idx="8">
                  <c:v>Amazonas</c:v>
                </c:pt>
                <c:pt idx="9">
                  <c:v>Loreto</c:v>
                </c:pt>
                <c:pt idx="10">
                  <c:v>Ica</c:v>
                </c:pt>
                <c:pt idx="11">
                  <c:v>Moquegua</c:v>
                </c:pt>
                <c:pt idx="12">
                  <c:v>Cajamarca</c:v>
                </c:pt>
                <c:pt idx="13">
                  <c:v>La Libertad</c:v>
                </c:pt>
                <c:pt idx="14">
                  <c:v>Ayacucho</c:v>
                </c:pt>
                <c:pt idx="15">
                  <c:v>Huancavelica</c:v>
                </c:pt>
                <c:pt idx="16">
                  <c:v>Tacna</c:v>
                </c:pt>
                <c:pt idx="17">
                  <c:v>Cusco</c:v>
                </c:pt>
                <c:pt idx="18">
                  <c:v>Junín</c:v>
                </c:pt>
                <c:pt idx="19">
                  <c:v>Huánuco</c:v>
                </c:pt>
                <c:pt idx="20">
                  <c:v>Puno</c:v>
                </c:pt>
                <c:pt idx="21">
                  <c:v>Pasco</c:v>
                </c:pt>
                <c:pt idx="22">
                  <c:v>Lima</c:v>
                </c:pt>
                <c:pt idx="23">
                  <c:v>Arequipa</c:v>
                </c:pt>
              </c:strCache>
            </c:strRef>
          </c:cat>
          <c:val>
            <c:numRef>
              <c:f>'PPF Dpto'!$P$7:$P$30</c:f>
              <c:numCache>
                <c:formatCode>0%</c:formatCode>
                <c:ptCount val="24"/>
                <c:pt idx="0">
                  <c:v>0.93694167122655958</c:v>
                </c:pt>
                <c:pt idx="1">
                  <c:v>0.91753868010137196</c:v>
                </c:pt>
                <c:pt idx="2">
                  <c:v>0.89734146520342672</c:v>
                </c:pt>
                <c:pt idx="3">
                  <c:v>0.87283708311084818</c:v>
                </c:pt>
                <c:pt idx="4">
                  <c:v>0.85211838690580366</c:v>
                </c:pt>
                <c:pt idx="5">
                  <c:v>0.81539134897542764</c:v>
                </c:pt>
                <c:pt idx="6">
                  <c:v>0.81515611179655323</c:v>
                </c:pt>
                <c:pt idx="7">
                  <c:v>0.80192239879478822</c:v>
                </c:pt>
                <c:pt idx="8">
                  <c:v>0.78841038186666546</c:v>
                </c:pt>
                <c:pt idx="9">
                  <c:v>0.78060085729898876</c:v>
                </c:pt>
                <c:pt idx="10">
                  <c:v>0.75626985643234368</c:v>
                </c:pt>
                <c:pt idx="11">
                  <c:v>0.75417993773037983</c:v>
                </c:pt>
                <c:pt idx="12">
                  <c:v>0.75242395407010421</c:v>
                </c:pt>
                <c:pt idx="13">
                  <c:v>0.75140858981419822</c:v>
                </c:pt>
                <c:pt idx="14">
                  <c:v>0.73624892599368741</c:v>
                </c:pt>
                <c:pt idx="15">
                  <c:v>0.67984222125111216</c:v>
                </c:pt>
                <c:pt idx="16">
                  <c:v>0.64539738219406839</c:v>
                </c:pt>
                <c:pt idx="17">
                  <c:v>0.64350593269410072</c:v>
                </c:pt>
                <c:pt idx="18">
                  <c:v>0.63671384198675829</c:v>
                </c:pt>
                <c:pt idx="19">
                  <c:v>0.57982530070518401</c:v>
                </c:pt>
                <c:pt idx="20">
                  <c:v>0.52578699584697919</c:v>
                </c:pt>
                <c:pt idx="21">
                  <c:v>0.43948702816852175</c:v>
                </c:pt>
                <c:pt idx="22">
                  <c:v>0.3796030501054492</c:v>
                </c:pt>
                <c:pt idx="23">
                  <c:v>0.36959091690954565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372992"/>
        <c:axId val="220321664"/>
      </c:lineChart>
      <c:catAx>
        <c:axId val="220292992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PE"/>
          </a:p>
        </c:txPr>
        <c:crossAx val="220319744"/>
        <c:crosses val="autoZero"/>
        <c:auto val="1"/>
        <c:lblAlgn val="ctr"/>
        <c:lblOffset val="100"/>
        <c:noMultiLvlLbl val="0"/>
      </c:catAx>
      <c:valAx>
        <c:axId val="2203197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PE"/>
          </a:p>
        </c:txPr>
        <c:crossAx val="220292992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1622643598965306E-2"/>
                <c:y val="0.11532439715938519"/>
              </c:manualLayout>
            </c:layout>
            <c:tx>
              <c:rich>
                <a:bodyPr/>
                <a:lstStyle/>
                <a:p>
                  <a:pPr>
                    <a:defRPr sz="1000"/>
                  </a:pPr>
                  <a:r>
                    <a:rPr lang="es-PE"/>
                    <a:t> </a:t>
                  </a:r>
                </a:p>
              </c:rich>
            </c:tx>
          </c:dispUnitsLbl>
        </c:dispUnits>
      </c:valAx>
      <c:valAx>
        <c:axId val="22032166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220372992"/>
        <c:crosses val="max"/>
        <c:crossBetween val="between"/>
      </c:valAx>
      <c:catAx>
        <c:axId val="220372992"/>
        <c:scaling>
          <c:orientation val="minMax"/>
        </c:scaling>
        <c:delete val="1"/>
        <c:axPos val="b"/>
        <c:majorTickMark val="out"/>
        <c:minorTickMark val="none"/>
        <c:tickLblPos val="nextTo"/>
        <c:crossAx val="220321664"/>
        <c:crosses val="autoZero"/>
        <c:auto val="1"/>
        <c:lblAlgn val="ctr"/>
        <c:lblOffset val="100"/>
        <c:noMultiLvlLbl val="0"/>
      </c:catAx>
      <c:spPr>
        <a:ln w="12700">
          <a:solidFill>
            <a:schemeClr val="tx1"/>
          </a:solidFill>
          <a:prstDash val="dash"/>
        </a:ln>
      </c:spPr>
    </c:plotArea>
    <c:legend>
      <c:legendPos val="b"/>
      <c:layout>
        <c:manualLayout>
          <c:xMode val="edge"/>
          <c:yMode val="edge"/>
          <c:x val="0.14931686609132933"/>
          <c:y val="0.91448287563836672"/>
          <c:w val="0.64293175853018369"/>
          <c:h val="8.5517279090113738E-2"/>
        </c:manualLayout>
      </c:layout>
      <c:overlay val="0"/>
      <c:txPr>
        <a:bodyPr/>
        <a:lstStyle/>
        <a:p>
          <a:pPr>
            <a:defRPr sz="1100"/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8036921156532902E-2"/>
          <c:y val="5.5783389903643087E-2"/>
          <c:w val="0.80297132296030205"/>
          <c:h val="0.44911139962701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'BFH Dpto'!$O$6</c:f>
              <c:strCache>
                <c:ptCount val="1"/>
                <c:pt idx="0">
                  <c:v>Monto Ejecutado</c:v>
                </c:pt>
              </c:strCache>
            </c:strRef>
          </c:tx>
          <c:invertIfNegative val="0"/>
          <c:cat>
            <c:strRef>
              <c:f>'BFH Dpto'!$N$7:$N$30</c:f>
              <c:strCache>
                <c:ptCount val="24"/>
                <c:pt idx="0">
                  <c:v>Ica</c:v>
                </c:pt>
                <c:pt idx="1">
                  <c:v>Lima</c:v>
                </c:pt>
                <c:pt idx="2">
                  <c:v>Amazonas</c:v>
                </c:pt>
                <c:pt idx="3">
                  <c:v>Ancash</c:v>
                </c:pt>
                <c:pt idx="4">
                  <c:v>Apurímac</c:v>
                </c:pt>
                <c:pt idx="5">
                  <c:v>Arequipa</c:v>
                </c:pt>
                <c:pt idx="6">
                  <c:v>Ayacucho</c:v>
                </c:pt>
                <c:pt idx="7">
                  <c:v>Cajamarca</c:v>
                </c:pt>
                <c:pt idx="8">
                  <c:v>Provincia Constitucional del Callao</c:v>
                </c:pt>
                <c:pt idx="9">
                  <c:v>Cusco</c:v>
                </c:pt>
                <c:pt idx="10">
                  <c:v>Huancavelica</c:v>
                </c:pt>
                <c:pt idx="11">
                  <c:v>Huánuco</c:v>
                </c:pt>
                <c:pt idx="12">
                  <c:v>Junín</c:v>
                </c:pt>
                <c:pt idx="13">
                  <c:v>La Libertad</c:v>
                </c:pt>
                <c:pt idx="14">
                  <c:v>Lambayeque</c:v>
                </c:pt>
                <c:pt idx="15">
                  <c:v>Loreto</c:v>
                </c:pt>
                <c:pt idx="16">
                  <c:v>Madre de Dios</c:v>
                </c:pt>
                <c:pt idx="17">
                  <c:v>Moquegua</c:v>
                </c:pt>
                <c:pt idx="18">
                  <c:v>Piura</c:v>
                </c:pt>
                <c:pt idx="19">
                  <c:v>Puno</c:v>
                </c:pt>
                <c:pt idx="20">
                  <c:v>San Martín</c:v>
                </c:pt>
                <c:pt idx="21">
                  <c:v>Tacna</c:v>
                </c:pt>
                <c:pt idx="22">
                  <c:v>Tumbes</c:v>
                </c:pt>
                <c:pt idx="23">
                  <c:v>Ucayali</c:v>
                </c:pt>
              </c:strCache>
            </c:strRef>
          </c:cat>
          <c:val>
            <c:numRef>
              <c:f>'BFH Dpto'!$O$7:$O$30</c:f>
              <c:numCache>
                <c:formatCode>#,##0</c:formatCode>
                <c:ptCount val="24"/>
                <c:pt idx="0">
                  <c:v>3604665</c:v>
                </c:pt>
                <c:pt idx="1">
                  <c:v>150722176.5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906624"/>
        <c:axId val="220908544"/>
      </c:barChart>
      <c:lineChart>
        <c:grouping val="standard"/>
        <c:varyColors val="0"/>
        <c:ser>
          <c:idx val="1"/>
          <c:order val="1"/>
          <c:tx>
            <c:strRef>
              <c:f>'BFH Dpto'!$P$6</c:f>
              <c:strCache>
                <c:ptCount val="1"/>
                <c:pt idx="0">
                  <c:v>Ejecución Financiera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C0504D"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triangle"/>
            <c:size val="7"/>
            <c:spPr>
              <a:solidFill>
                <a:srgbClr val="C0504D"/>
              </a:solidFill>
              <a:ln w="9525" cap="flat" cmpd="sng" algn="ctr">
                <a:noFill/>
                <a:prstDash val="solid"/>
                <a:round/>
              </a:ln>
              <a:effectLst/>
              <a:extLst>
                <a:ext uri="{91240B29-F687-4F45-9708-019B960494DF}">
                  <a14:hiddenLine xmlns:a14="http://schemas.microsoft.com/office/drawing/2010/main" w="9525" cap="flat" cmpd="sng" algn="ctr">
                    <a:solidFill>
                      <a:srgbClr val="C0504D">
                        <a:shade val="95000"/>
                        <a:satMod val="105000"/>
                      </a:srgbClr>
                    </a:solidFill>
                    <a:prstDash val="solid"/>
                    <a:round/>
                  </a14:hiddenLine>
                </a:ext>
              </a:extLst>
            </c:spPr>
          </c:marker>
          <c:cat>
            <c:strRef>
              <c:f>'BFH Dpto'!$N$7:$N$30</c:f>
              <c:strCache>
                <c:ptCount val="24"/>
                <c:pt idx="0">
                  <c:v>Ica</c:v>
                </c:pt>
                <c:pt idx="1">
                  <c:v>Lima</c:v>
                </c:pt>
                <c:pt idx="2">
                  <c:v>Amazonas</c:v>
                </c:pt>
                <c:pt idx="3">
                  <c:v>Ancash</c:v>
                </c:pt>
                <c:pt idx="4">
                  <c:v>Apurímac</c:v>
                </c:pt>
                <c:pt idx="5">
                  <c:v>Arequipa</c:v>
                </c:pt>
                <c:pt idx="6">
                  <c:v>Ayacucho</c:v>
                </c:pt>
                <c:pt idx="7">
                  <c:v>Cajamarca</c:v>
                </c:pt>
                <c:pt idx="8">
                  <c:v>Provincia Constitucional del Callao</c:v>
                </c:pt>
                <c:pt idx="9">
                  <c:v>Cusco</c:v>
                </c:pt>
                <c:pt idx="10">
                  <c:v>Huancavelica</c:v>
                </c:pt>
                <c:pt idx="11">
                  <c:v>Huánuco</c:v>
                </c:pt>
                <c:pt idx="12">
                  <c:v>Junín</c:v>
                </c:pt>
                <c:pt idx="13">
                  <c:v>La Libertad</c:v>
                </c:pt>
                <c:pt idx="14">
                  <c:v>Lambayeque</c:v>
                </c:pt>
                <c:pt idx="15">
                  <c:v>Loreto</c:v>
                </c:pt>
                <c:pt idx="16">
                  <c:v>Madre de Dios</c:v>
                </c:pt>
                <c:pt idx="17">
                  <c:v>Moquegua</c:v>
                </c:pt>
                <c:pt idx="18">
                  <c:v>Piura</c:v>
                </c:pt>
                <c:pt idx="19">
                  <c:v>Puno</c:v>
                </c:pt>
                <c:pt idx="20">
                  <c:v>San Martín</c:v>
                </c:pt>
                <c:pt idx="21">
                  <c:v>Tacna</c:v>
                </c:pt>
                <c:pt idx="22">
                  <c:v>Tumbes</c:v>
                </c:pt>
                <c:pt idx="23">
                  <c:v>Ucayali</c:v>
                </c:pt>
              </c:strCache>
            </c:strRef>
          </c:cat>
          <c:val>
            <c:numRef>
              <c:f>'BFH Dpto'!$P$7:$P$30</c:f>
              <c:numCache>
                <c:formatCode>0%</c:formatCode>
                <c:ptCount val="24"/>
                <c:pt idx="0">
                  <c:v>0.9419439453376105</c:v>
                </c:pt>
                <c:pt idx="1">
                  <c:v>0.50908919148626686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912640"/>
        <c:axId val="220911104"/>
      </c:lineChart>
      <c:catAx>
        <c:axId val="220906624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PE"/>
          </a:p>
        </c:txPr>
        <c:crossAx val="220908544"/>
        <c:crosses val="autoZero"/>
        <c:auto val="1"/>
        <c:lblAlgn val="ctr"/>
        <c:lblOffset val="100"/>
        <c:noMultiLvlLbl val="0"/>
      </c:catAx>
      <c:valAx>
        <c:axId val="220908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PE"/>
          </a:p>
        </c:txPr>
        <c:crossAx val="22090662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1622643598965306E-2"/>
                <c:y val="0.11532439715938519"/>
              </c:manualLayout>
            </c:layout>
            <c:tx>
              <c:rich>
                <a:bodyPr/>
                <a:lstStyle/>
                <a:p>
                  <a:pPr>
                    <a:defRPr sz="1000"/>
                  </a:pPr>
                  <a:r>
                    <a:rPr lang="es-PE"/>
                    <a:t> </a:t>
                  </a:r>
                </a:p>
              </c:rich>
            </c:tx>
          </c:dispUnitsLbl>
        </c:dispUnits>
      </c:valAx>
      <c:valAx>
        <c:axId val="22091110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220912640"/>
        <c:crosses val="max"/>
        <c:crossBetween val="between"/>
      </c:valAx>
      <c:catAx>
        <c:axId val="220912640"/>
        <c:scaling>
          <c:orientation val="minMax"/>
        </c:scaling>
        <c:delete val="1"/>
        <c:axPos val="b"/>
        <c:majorTickMark val="out"/>
        <c:minorTickMark val="none"/>
        <c:tickLblPos val="nextTo"/>
        <c:crossAx val="220911104"/>
        <c:crosses val="autoZero"/>
        <c:auto val="1"/>
        <c:lblAlgn val="ctr"/>
        <c:lblOffset val="100"/>
        <c:noMultiLvlLbl val="0"/>
      </c:catAx>
      <c:spPr>
        <a:ln w="12700">
          <a:solidFill>
            <a:schemeClr val="tx1"/>
          </a:solidFill>
          <a:prstDash val="dash"/>
        </a:ln>
      </c:spPr>
    </c:plotArea>
    <c:legend>
      <c:legendPos val="b"/>
      <c:layout>
        <c:manualLayout>
          <c:xMode val="edge"/>
          <c:yMode val="edge"/>
          <c:x val="0.14931686609132933"/>
          <c:y val="0.91448287563836672"/>
          <c:w val="0.64293175853018369"/>
          <c:h val="8.5517279090113738E-2"/>
        </c:manualLayout>
      </c:layout>
      <c:overlay val="0"/>
      <c:txPr>
        <a:bodyPr/>
        <a:lstStyle/>
        <a:p>
          <a:pPr>
            <a:defRPr sz="1100"/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8036921156532902E-2"/>
          <c:y val="5.5783389903643087E-2"/>
          <c:w val="0.80297132296030205"/>
          <c:h val="0.44911139962701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'HU Dpto'!$O$6</c:f>
              <c:strCache>
                <c:ptCount val="1"/>
                <c:pt idx="0">
                  <c:v>Monto Ejecutado</c:v>
                </c:pt>
              </c:strCache>
            </c:strRef>
          </c:tx>
          <c:invertIfNegative val="0"/>
          <c:cat>
            <c:strRef>
              <c:f>'HU Dpto'!$N$7</c:f>
              <c:strCache>
                <c:ptCount val="1"/>
                <c:pt idx="0">
                  <c:v>Lima</c:v>
                </c:pt>
              </c:strCache>
            </c:strRef>
          </c:cat>
          <c:val>
            <c:numRef>
              <c:f>'HU Dpto'!$O$7</c:f>
              <c:numCache>
                <c:formatCode>#,##0</c:formatCode>
                <c:ptCount val="1"/>
                <c:pt idx="0">
                  <c:v>1104300.2000000002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996736"/>
        <c:axId val="221003776"/>
      </c:barChart>
      <c:lineChart>
        <c:grouping val="standard"/>
        <c:varyColors val="0"/>
        <c:ser>
          <c:idx val="1"/>
          <c:order val="1"/>
          <c:tx>
            <c:strRef>
              <c:f>'HU Dpto'!$P$6</c:f>
              <c:strCache>
                <c:ptCount val="1"/>
                <c:pt idx="0">
                  <c:v>Ejecución Financiera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C0504D"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triangle"/>
            <c:size val="7"/>
            <c:spPr>
              <a:solidFill>
                <a:srgbClr val="C0504D"/>
              </a:solidFill>
              <a:ln w="9525" cap="flat" cmpd="sng" algn="ctr">
                <a:noFill/>
                <a:prstDash val="solid"/>
                <a:round/>
              </a:ln>
              <a:effectLst/>
              <a:extLst>
                <a:ext uri="{91240B29-F687-4F45-9708-019B960494DF}">
                  <a14:hiddenLine xmlns:a14="http://schemas.microsoft.com/office/drawing/2010/main" w="9525" cap="flat" cmpd="sng" algn="ctr">
                    <a:solidFill>
                      <a:srgbClr val="C0504D">
                        <a:shade val="95000"/>
                        <a:satMod val="105000"/>
                      </a:srgbClr>
                    </a:solidFill>
                    <a:prstDash val="solid"/>
                    <a:round/>
                  </a14:hiddenLine>
                </a:ext>
              </a:extLst>
            </c:spPr>
          </c:marker>
          <c:cat>
            <c:strRef>
              <c:f>'HU Dpto'!$N$7</c:f>
              <c:strCache>
                <c:ptCount val="1"/>
                <c:pt idx="0">
                  <c:v>Lima</c:v>
                </c:pt>
              </c:strCache>
            </c:strRef>
          </c:cat>
          <c:val>
            <c:numRef>
              <c:f>'HU Dpto'!$P$7</c:f>
              <c:numCache>
                <c:formatCode>0%</c:formatCode>
                <c:ptCount val="1"/>
                <c:pt idx="0">
                  <c:v>9.2857929075996104E-2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044736"/>
        <c:axId val="221005696"/>
      </c:lineChart>
      <c:catAx>
        <c:axId val="220996736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PE"/>
          </a:p>
        </c:txPr>
        <c:crossAx val="221003776"/>
        <c:crosses val="autoZero"/>
        <c:auto val="1"/>
        <c:lblAlgn val="ctr"/>
        <c:lblOffset val="100"/>
        <c:noMultiLvlLbl val="0"/>
      </c:catAx>
      <c:valAx>
        <c:axId val="2210037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PE"/>
          </a:p>
        </c:txPr>
        <c:crossAx val="22099673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1622643598965306E-2"/>
                <c:y val="0.11532439715938519"/>
              </c:manualLayout>
            </c:layout>
            <c:tx>
              <c:rich>
                <a:bodyPr/>
                <a:lstStyle/>
                <a:p>
                  <a:pPr>
                    <a:defRPr sz="1000"/>
                  </a:pPr>
                  <a:r>
                    <a:rPr lang="es-PE"/>
                    <a:t> </a:t>
                  </a:r>
                </a:p>
              </c:rich>
            </c:tx>
          </c:dispUnitsLbl>
        </c:dispUnits>
      </c:valAx>
      <c:valAx>
        <c:axId val="22100569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221044736"/>
        <c:crosses val="max"/>
        <c:crossBetween val="between"/>
      </c:valAx>
      <c:catAx>
        <c:axId val="221044736"/>
        <c:scaling>
          <c:orientation val="minMax"/>
        </c:scaling>
        <c:delete val="1"/>
        <c:axPos val="b"/>
        <c:majorTickMark val="out"/>
        <c:minorTickMark val="none"/>
        <c:tickLblPos val="nextTo"/>
        <c:crossAx val="221005696"/>
        <c:crosses val="autoZero"/>
        <c:auto val="1"/>
        <c:lblAlgn val="ctr"/>
        <c:lblOffset val="100"/>
        <c:noMultiLvlLbl val="0"/>
      </c:catAx>
      <c:spPr>
        <a:ln w="12700">
          <a:solidFill>
            <a:schemeClr val="tx1"/>
          </a:solidFill>
          <a:prstDash val="dash"/>
        </a:ln>
      </c:spPr>
    </c:plotArea>
    <c:legend>
      <c:legendPos val="b"/>
      <c:layout>
        <c:manualLayout>
          <c:xMode val="edge"/>
          <c:yMode val="edge"/>
          <c:x val="0.14931686609132933"/>
          <c:y val="0.91448287563836672"/>
          <c:w val="0.64293175853018369"/>
          <c:h val="8.5517279090113738E-2"/>
        </c:manualLayout>
      </c:layout>
      <c:overlay val="0"/>
      <c:txPr>
        <a:bodyPr/>
        <a:lstStyle/>
        <a:p>
          <a:pPr>
            <a:defRPr sz="1100"/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8036921156532902E-2"/>
          <c:y val="5.5783389903643087E-2"/>
          <c:w val="0.80297132296030205"/>
          <c:h val="0.44911139962701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'TT Dpto'!$O$6</c:f>
              <c:strCache>
                <c:ptCount val="1"/>
                <c:pt idx="0">
                  <c:v>Monto Ejecutado</c:v>
                </c:pt>
              </c:strCache>
            </c:strRef>
          </c:tx>
          <c:invertIfNegative val="0"/>
          <c:cat>
            <c:strRef>
              <c:f>'TT Dpto'!$N$7:$N$31</c:f>
              <c:strCache>
                <c:ptCount val="25"/>
                <c:pt idx="0">
                  <c:v>Madre de Dios</c:v>
                </c:pt>
                <c:pt idx="1">
                  <c:v>Amazonas</c:v>
                </c:pt>
                <c:pt idx="2">
                  <c:v>Ayacucho</c:v>
                </c:pt>
                <c:pt idx="3">
                  <c:v>Apurímac</c:v>
                </c:pt>
                <c:pt idx="4">
                  <c:v>Cusco</c:v>
                </c:pt>
                <c:pt idx="5">
                  <c:v>Cajamarca</c:v>
                </c:pt>
                <c:pt idx="6">
                  <c:v>Junín</c:v>
                </c:pt>
                <c:pt idx="7">
                  <c:v>Lambayeque</c:v>
                </c:pt>
                <c:pt idx="8">
                  <c:v>Puno</c:v>
                </c:pt>
                <c:pt idx="9">
                  <c:v>Ancash</c:v>
                </c:pt>
                <c:pt idx="10">
                  <c:v>Tumbes</c:v>
                </c:pt>
                <c:pt idx="11">
                  <c:v>San Martín</c:v>
                </c:pt>
                <c:pt idx="12">
                  <c:v>Arequipa</c:v>
                </c:pt>
                <c:pt idx="13">
                  <c:v>Piura</c:v>
                </c:pt>
                <c:pt idx="14">
                  <c:v>Loreto</c:v>
                </c:pt>
                <c:pt idx="15">
                  <c:v>Ica</c:v>
                </c:pt>
                <c:pt idx="16">
                  <c:v>Huancavelica</c:v>
                </c:pt>
                <c:pt idx="17">
                  <c:v>La Libertad</c:v>
                </c:pt>
                <c:pt idx="18">
                  <c:v>Lima</c:v>
                </c:pt>
                <c:pt idx="19">
                  <c:v>Huánuco</c:v>
                </c:pt>
                <c:pt idx="20">
                  <c:v>Ucayali</c:v>
                </c:pt>
                <c:pt idx="21">
                  <c:v>Pasco</c:v>
                </c:pt>
                <c:pt idx="22">
                  <c:v>Moquegua</c:v>
                </c:pt>
                <c:pt idx="23">
                  <c:v>Provincia Constitucional del Callao</c:v>
                </c:pt>
                <c:pt idx="24">
                  <c:v>Tacna</c:v>
                </c:pt>
              </c:strCache>
            </c:strRef>
          </c:cat>
          <c:val>
            <c:numRef>
              <c:f>'TT Dpto'!$O$7:$O$31</c:f>
              <c:numCache>
                <c:formatCode>#,##0</c:formatCode>
                <c:ptCount val="25"/>
                <c:pt idx="0">
                  <c:v>247996421.89999998</c:v>
                </c:pt>
                <c:pt idx="1">
                  <c:v>222147488.80000001</c:v>
                </c:pt>
                <c:pt idx="2">
                  <c:v>519002632.5</c:v>
                </c:pt>
                <c:pt idx="3">
                  <c:v>212046922.60000002</c:v>
                </c:pt>
                <c:pt idx="4">
                  <c:v>607647807.10000002</c:v>
                </c:pt>
                <c:pt idx="5">
                  <c:v>587272689.5</c:v>
                </c:pt>
                <c:pt idx="6">
                  <c:v>173870120.39999998</c:v>
                </c:pt>
                <c:pt idx="7">
                  <c:v>73166614.600000009</c:v>
                </c:pt>
                <c:pt idx="8">
                  <c:v>393663980.5</c:v>
                </c:pt>
                <c:pt idx="9">
                  <c:v>71341259.5</c:v>
                </c:pt>
                <c:pt idx="10">
                  <c:v>26375386.799999997</c:v>
                </c:pt>
                <c:pt idx="11">
                  <c:v>155978842.5</c:v>
                </c:pt>
                <c:pt idx="12">
                  <c:v>116183425.30000001</c:v>
                </c:pt>
                <c:pt idx="13">
                  <c:v>202940203.80000001</c:v>
                </c:pt>
                <c:pt idx="14">
                  <c:v>53211526.600000001</c:v>
                </c:pt>
                <c:pt idx="15">
                  <c:v>90811977.800000012</c:v>
                </c:pt>
                <c:pt idx="16">
                  <c:v>143287195</c:v>
                </c:pt>
                <c:pt idx="17">
                  <c:v>131154639.8</c:v>
                </c:pt>
                <c:pt idx="18">
                  <c:v>456178407.89999998</c:v>
                </c:pt>
                <c:pt idx="19">
                  <c:v>81659365.400000006</c:v>
                </c:pt>
                <c:pt idx="20">
                  <c:v>15793936.699999999</c:v>
                </c:pt>
                <c:pt idx="21">
                  <c:v>37099622.900000006</c:v>
                </c:pt>
                <c:pt idx="22">
                  <c:v>15390760.9</c:v>
                </c:pt>
                <c:pt idx="23">
                  <c:v>803093.00000000012</c:v>
                </c:pt>
                <c:pt idx="24">
                  <c:v>15437047.5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230592"/>
        <c:axId val="221446528"/>
      </c:barChart>
      <c:lineChart>
        <c:grouping val="standard"/>
        <c:varyColors val="0"/>
        <c:ser>
          <c:idx val="1"/>
          <c:order val="1"/>
          <c:tx>
            <c:strRef>
              <c:f>'TT Dpto'!$P$6</c:f>
              <c:strCache>
                <c:ptCount val="1"/>
                <c:pt idx="0">
                  <c:v>Ejecución Financiera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C0504D"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triangle"/>
            <c:size val="7"/>
            <c:spPr>
              <a:solidFill>
                <a:srgbClr val="C0504D"/>
              </a:solidFill>
              <a:ln w="9525" cap="flat" cmpd="sng" algn="ctr">
                <a:noFill/>
                <a:prstDash val="solid"/>
                <a:round/>
              </a:ln>
              <a:effectLst/>
              <a:extLst>
                <a:ext uri="{91240B29-F687-4F45-9708-019B960494DF}">
                  <a14:hiddenLine xmlns:a14="http://schemas.microsoft.com/office/drawing/2010/main" w="9525" cap="flat" cmpd="sng" algn="ctr">
                    <a:solidFill>
                      <a:srgbClr val="C0504D">
                        <a:shade val="95000"/>
                        <a:satMod val="105000"/>
                      </a:srgbClr>
                    </a:solidFill>
                    <a:prstDash val="solid"/>
                    <a:round/>
                  </a14:hiddenLine>
                </a:ext>
              </a:extLst>
            </c:spPr>
          </c:marker>
          <c:cat>
            <c:strRef>
              <c:f>'TT Dpto'!$N$7:$N$31</c:f>
              <c:strCache>
                <c:ptCount val="25"/>
                <c:pt idx="0">
                  <c:v>Madre de Dios</c:v>
                </c:pt>
                <c:pt idx="1">
                  <c:v>Amazonas</c:v>
                </c:pt>
                <c:pt idx="2">
                  <c:v>Ayacucho</c:v>
                </c:pt>
                <c:pt idx="3">
                  <c:v>Apurímac</c:v>
                </c:pt>
                <c:pt idx="4">
                  <c:v>Cusco</c:v>
                </c:pt>
                <c:pt idx="5">
                  <c:v>Cajamarca</c:v>
                </c:pt>
                <c:pt idx="6">
                  <c:v>Junín</c:v>
                </c:pt>
                <c:pt idx="7">
                  <c:v>Lambayeque</c:v>
                </c:pt>
                <c:pt idx="8">
                  <c:v>Puno</c:v>
                </c:pt>
                <c:pt idx="9">
                  <c:v>Ancash</c:v>
                </c:pt>
                <c:pt idx="10">
                  <c:v>Tumbes</c:v>
                </c:pt>
                <c:pt idx="11">
                  <c:v>San Martín</c:v>
                </c:pt>
                <c:pt idx="12">
                  <c:v>Arequipa</c:v>
                </c:pt>
                <c:pt idx="13">
                  <c:v>Piura</c:v>
                </c:pt>
                <c:pt idx="14">
                  <c:v>Loreto</c:v>
                </c:pt>
                <c:pt idx="15">
                  <c:v>Ica</c:v>
                </c:pt>
                <c:pt idx="16">
                  <c:v>Huancavelica</c:v>
                </c:pt>
                <c:pt idx="17">
                  <c:v>La Libertad</c:v>
                </c:pt>
                <c:pt idx="18">
                  <c:v>Lima</c:v>
                </c:pt>
                <c:pt idx="19">
                  <c:v>Huánuco</c:v>
                </c:pt>
                <c:pt idx="20">
                  <c:v>Ucayali</c:v>
                </c:pt>
                <c:pt idx="21">
                  <c:v>Pasco</c:v>
                </c:pt>
                <c:pt idx="22">
                  <c:v>Moquegua</c:v>
                </c:pt>
                <c:pt idx="23">
                  <c:v>Provincia Constitucional del Callao</c:v>
                </c:pt>
                <c:pt idx="24">
                  <c:v>Tacna</c:v>
                </c:pt>
              </c:strCache>
            </c:strRef>
          </c:cat>
          <c:val>
            <c:numRef>
              <c:f>'TT Dpto'!$P$7:$P$31</c:f>
              <c:numCache>
                <c:formatCode>0%</c:formatCode>
                <c:ptCount val="25"/>
                <c:pt idx="0">
                  <c:v>0.88673039589854663</c:v>
                </c:pt>
                <c:pt idx="1">
                  <c:v>0.74745736641222138</c:v>
                </c:pt>
                <c:pt idx="2">
                  <c:v>0.69101610786991652</c:v>
                </c:pt>
                <c:pt idx="3">
                  <c:v>0.65948748199639917</c:v>
                </c:pt>
                <c:pt idx="4">
                  <c:v>0.65855926628154449</c:v>
                </c:pt>
                <c:pt idx="5">
                  <c:v>0.64538442698960363</c:v>
                </c:pt>
                <c:pt idx="6">
                  <c:v>0.62198346465240928</c:v>
                </c:pt>
                <c:pt idx="7">
                  <c:v>0.60317547464241639</c:v>
                </c:pt>
                <c:pt idx="8">
                  <c:v>0.58857739912792029</c:v>
                </c:pt>
                <c:pt idx="9">
                  <c:v>0.55581991335143355</c:v>
                </c:pt>
                <c:pt idx="10">
                  <c:v>0.54866234545500492</c:v>
                </c:pt>
                <c:pt idx="11">
                  <c:v>0.54238157168887391</c:v>
                </c:pt>
                <c:pt idx="12">
                  <c:v>0.53417370614487536</c:v>
                </c:pt>
                <c:pt idx="13">
                  <c:v>0.5278978278217572</c:v>
                </c:pt>
                <c:pt idx="14">
                  <c:v>0.51474825691951365</c:v>
                </c:pt>
                <c:pt idx="15">
                  <c:v>0.49813778527860203</c:v>
                </c:pt>
                <c:pt idx="16">
                  <c:v>0.49763861876306581</c:v>
                </c:pt>
                <c:pt idx="17">
                  <c:v>0.46806147764125688</c:v>
                </c:pt>
                <c:pt idx="18">
                  <c:v>0.44077362619474414</c:v>
                </c:pt>
                <c:pt idx="19">
                  <c:v>0.43157645820597168</c:v>
                </c:pt>
                <c:pt idx="20">
                  <c:v>0.34977509574948912</c:v>
                </c:pt>
                <c:pt idx="21">
                  <c:v>0.31660940430120216</c:v>
                </c:pt>
                <c:pt idx="22">
                  <c:v>0.27910432541716057</c:v>
                </c:pt>
                <c:pt idx="23">
                  <c:v>0.21022512949075134</c:v>
                </c:pt>
                <c:pt idx="24">
                  <c:v>0.13266729662454768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460352"/>
        <c:axId val="221448832"/>
      </c:lineChart>
      <c:catAx>
        <c:axId val="221230592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PE"/>
          </a:p>
        </c:txPr>
        <c:crossAx val="221446528"/>
        <c:crosses val="autoZero"/>
        <c:auto val="1"/>
        <c:lblAlgn val="ctr"/>
        <c:lblOffset val="100"/>
        <c:noMultiLvlLbl val="0"/>
      </c:catAx>
      <c:valAx>
        <c:axId val="2214465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PE"/>
          </a:p>
        </c:txPr>
        <c:crossAx val="221230592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1622643598965306E-2"/>
                <c:y val="0.11532439715938519"/>
              </c:manualLayout>
            </c:layout>
            <c:tx>
              <c:rich>
                <a:bodyPr/>
                <a:lstStyle/>
                <a:p>
                  <a:pPr>
                    <a:defRPr sz="1000"/>
                  </a:pPr>
                  <a:r>
                    <a:rPr lang="es-PE"/>
                    <a:t> </a:t>
                  </a:r>
                </a:p>
              </c:rich>
            </c:tx>
          </c:dispUnitsLbl>
        </c:dispUnits>
      </c:valAx>
      <c:valAx>
        <c:axId val="22144883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221460352"/>
        <c:crosses val="max"/>
        <c:crossBetween val="between"/>
      </c:valAx>
      <c:catAx>
        <c:axId val="221460352"/>
        <c:scaling>
          <c:orientation val="minMax"/>
        </c:scaling>
        <c:delete val="1"/>
        <c:axPos val="b"/>
        <c:majorTickMark val="out"/>
        <c:minorTickMark val="none"/>
        <c:tickLblPos val="nextTo"/>
        <c:crossAx val="221448832"/>
        <c:crosses val="autoZero"/>
        <c:auto val="1"/>
        <c:lblAlgn val="ctr"/>
        <c:lblOffset val="100"/>
        <c:noMultiLvlLbl val="0"/>
      </c:catAx>
      <c:spPr>
        <a:ln w="12700">
          <a:solidFill>
            <a:schemeClr val="tx1"/>
          </a:solidFill>
          <a:prstDash val="dash"/>
        </a:ln>
      </c:spPr>
    </c:plotArea>
    <c:legend>
      <c:legendPos val="b"/>
      <c:layout>
        <c:manualLayout>
          <c:xMode val="edge"/>
          <c:yMode val="edge"/>
          <c:x val="0.14931686609132933"/>
          <c:y val="0.91448287563836672"/>
          <c:w val="0.64293175853018369"/>
          <c:h val="8.5517279090113738E-2"/>
        </c:manualLayout>
      </c:layout>
      <c:overlay val="0"/>
      <c:txPr>
        <a:bodyPr/>
        <a:lstStyle/>
        <a:p>
          <a:pPr>
            <a:defRPr sz="1100"/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8036921156532902E-2"/>
          <c:y val="5.5783389903643087E-2"/>
          <c:w val="0.80297132296030205"/>
          <c:h val="0.44911139962701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'CPE Dpto'!$O$6</c:f>
              <c:strCache>
                <c:ptCount val="1"/>
                <c:pt idx="0">
                  <c:v>Monto Ejecutado</c:v>
                </c:pt>
              </c:strCache>
            </c:strRef>
          </c:tx>
          <c:invertIfNegative val="0"/>
          <c:cat>
            <c:strRef>
              <c:f>'CPE Dpto'!$N$7:$N$8</c:f>
              <c:strCache>
                <c:ptCount val="2"/>
                <c:pt idx="0">
                  <c:v>EXTERIOR</c:v>
                </c:pt>
                <c:pt idx="1">
                  <c:v>Lima</c:v>
                </c:pt>
              </c:strCache>
            </c:strRef>
          </c:cat>
          <c:val>
            <c:numRef>
              <c:f>'CPE Dpto'!$O$7:$O$8</c:f>
              <c:numCache>
                <c:formatCode>#,##0</c:formatCode>
                <c:ptCount val="2"/>
                <c:pt idx="0">
                  <c:v>98299441</c:v>
                </c:pt>
                <c:pt idx="1">
                  <c:v>708430.9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718784"/>
        <c:axId val="221729152"/>
      </c:barChart>
      <c:lineChart>
        <c:grouping val="standard"/>
        <c:varyColors val="0"/>
        <c:ser>
          <c:idx val="1"/>
          <c:order val="1"/>
          <c:tx>
            <c:strRef>
              <c:f>'CPE Dpto'!$P$6</c:f>
              <c:strCache>
                <c:ptCount val="1"/>
                <c:pt idx="0">
                  <c:v>Ejecución Financiera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C0504D"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triangle"/>
            <c:size val="7"/>
            <c:spPr>
              <a:solidFill>
                <a:srgbClr val="C0504D"/>
              </a:solidFill>
              <a:ln w="9525" cap="flat" cmpd="sng" algn="ctr">
                <a:noFill/>
                <a:prstDash val="solid"/>
                <a:round/>
              </a:ln>
              <a:effectLst/>
              <a:extLst>
                <a:ext uri="{91240B29-F687-4F45-9708-019B960494DF}">
                  <a14:hiddenLine xmlns:a14="http://schemas.microsoft.com/office/drawing/2010/main" w="9525" cap="flat" cmpd="sng" algn="ctr">
                    <a:solidFill>
                      <a:srgbClr val="C0504D">
                        <a:shade val="95000"/>
                        <a:satMod val="105000"/>
                      </a:srgbClr>
                    </a:solidFill>
                    <a:prstDash val="solid"/>
                    <a:round/>
                  </a14:hiddenLine>
                </a:ext>
              </a:extLst>
            </c:spPr>
          </c:marker>
          <c:cat>
            <c:strRef>
              <c:f>'CPE Dpto'!$N$7:$N$8</c:f>
              <c:strCache>
                <c:ptCount val="2"/>
                <c:pt idx="0">
                  <c:v>EXTERIOR</c:v>
                </c:pt>
                <c:pt idx="1">
                  <c:v>Lima</c:v>
                </c:pt>
              </c:strCache>
            </c:strRef>
          </c:cat>
          <c:val>
            <c:numRef>
              <c:f>'CPE Dpto'!$P$7:$P$8</c:f>
              <c:numCache>
                <c:formatCode>0%</c:formatCode>
                <c:ptCount val="2"/>
                <c:pt idx="0">
                  <c:v>0.62782026385922074</c:v>
                </c:pt>
                <c:pt idx="1">
                  <c:v>0.47179659820453396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768704"/>
        <c:axId val="221767168"/>
      </c:lineChart>
      <c:catAx>
        <c:axId val="221718784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PE"/>
          </a:p>
        </c:txPr>
        <c:crossAx val="221729152"/>
        <c:crosses val="autoZero"/>
        <c:auto val="1"/>
        <c:lblAlgn val="ctr"/>
        <c:lblOffset val="100"/>
        <c:noMultiLvlLbl val="0"/>
      </c:catAx>
      <c:valAx>
        <c:axId val="2217291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PE"/>
          </a:p>
        </c:txPr>
        <c:crossAx val="22171878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1622643598965306E-2"/>
                <c:y val="0.11532439715938519"/>
              </c:manualLayout>
            </c:layout>
            <c:tx>
              <c:rich>
                <a:bodyPr/>
                <a:lstStyle/>
                <a:p>
                  <a:pPr>
                    <a:defRPr sz="1000"/>
                  </a:pPr>
                  <a:r>
                    <a:rPr lang="es-PE"/>
                    <a:t> </a:t>
                  </a:r>
                </a:p>
              </c:rich>
            </c:tx>
          </c:dispUnitsLbl>
        </c:dispUnits>
      </c:valAx>
      <c:valAx>
        <c:axId val="22176716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221768704"/>
        <c:crosses val="max"/>
        <c:crossBetween val="between"/>
      </c:valAx>
      <c:catAx>
        <c:axId val="221768704"/>
        <c:scaling>
          <c:orientation val="minMax"/>
        </c:scaling>
        <c:delete val="1"/>
        <c:axPos val="b"/>
        <c:majorTickMark val="out"/>
        <c:minorTickMark val="none"/>
        <c:tickLblPos val="nextTo"/>
        <c:crossAx val="221767168"/>
        <c:crosses val="autoZero"/>
        <c:auto val="1"/>
        <c:lblAlgn val="ctr"/>
        <c:lblOffset val="100"/>
        <c:noMultiLvlLbl val="0"/>
      </c:catAx>
      <c:spPr>
        <a:ln w="12700">
          <a:solidFill>
            <a:schemeClr val="tx1"/>
          </a:solidFill>
          <a:prstDash val="dash"/>
        </a:ln>
      </c:spPr>
    </c:plotArea>
    <c:legend>
      <c:legendPos val="b"/>
      <c:layout>
        <c:manualLayout>
          <c:xMode val="edge"/>
          <c:yMode val="edge"/>
          <c:x val="0.14931686609132933"/>
          <c:y val="0.91448287563836672"/>
          <c:w val="0.64293175853018369"/>
          <c:h val="8.5517279090113738E-2"/>
        </c:manualLayout>
      </c:layout>
      <c:overlay val="0"/>
      <c:txPr>
        <a:bodyPr/>
        <a:lstStyle/>
        <a:p>
          <a:pPr>
            <a:defRPr sz="1100"/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8036921156532902E-2"/>
          <c:y val="5.5783389903643087E-2"/>
          <c:w val="0.80297132296030205"/>
          <c:h val="0.44911139962701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'IPD Dpto'!$O$6</c:f>
              <c:strCache>
                <c:ptCount val="1"/>
                <c:pt idx="0">
                  <c:v>Monto Ejecutado</c:v>
                </c:pt>
              </c:strCache>
            </c:strRef>
          </c:tx>
          <c:invertIfNegative val="0"/>
          <c:cat>
            <c:strRef>
              <c:f>'IPD Dpto'!$N$7:$N$31</c:f>
              <c:strCache>
                <c:ptCount val="25"/>
                <c:pt idx="0">
                  <c:v>Cusco</c:v>
                </c:pt>
                <c:pt idx="1">
                  <c:v>Tumbes</c:v>
                </c:pt>
                <c:pt idx="2">
                  <c:v>Loreto</c:v>
                </c:pt>
                <c:pt idx="3">
                  <c:v>Madre de Dios</c:v>
                </c:pt>
                <c:pt idx="4">
                  <c:v>Ayacucho</c:v>
                </c:pt>
                <c:pt idx="5">
                  <c:v>Amazonas</c:v>
                </c:pt>
                <c:pt idx="6">
                  <c:v>La Libertad</c:v>
                </c:pt>
                <c:pt idx="7">
                  <c:v>Cajamarca</c:v>
                </c:pt>
                <c:pt idx="8">
                  <c:v>Lima</c:v>
                </c:pt>
                <c:pt idx="9">
                  <c:v>Piura</c:v>
                </c:pt>
                <c:pt idx="10">
                  <c:v>Ica</c:v>
                </c:pt>
                <c:pt idx="11">
                  <c:v>Puno</c:v>
                </c:pt>
                <c:pt idx="12">
                  <c:v>Huancavelica</c:v>
                </c:pt>
                <c:pt idx="13">
                  <c:v>Tacna</c:v>
                </c:pt>
                <c:pt idx="14">
                  <c:v>Provincia Constitucional del Callao</c:v>
                </c:pt>
                <c:pt idx="15">
                  <c:v>Huánuco</c:v>
                </c:pt>
                <c:pt idx="16">
                  <c:v>Junín</c:v>
                </c:pt>
                <c:pt idx="17">
                  <c:v>Apurímac</c:v>
                </c:pt>
                <c:pt idx="18">
                  <c:v>Ucayali</c:v>
                </c:pt>
                <c:pt idx="19">
                  <c:v>Pasco</c:v>
                </c:pt>
                <c:pt idx="20">
                  <c:v>San Martín</c:v>
                </c:pt>
                <c:pt idx="21">
                  <c:v>Moquegua</c:v>
                </c:pt>
                <c:pt idx="22">
                  <c:v>Lambayeque</c:v>
                </c:pt>
                <c:pt idx="23">
                  <c:v>Ancash</c:v>
                </c:pt>
                <c:pt idx="24">
                  <c:v>Arequipa</c:v>
                </c:pt>
              </c:strCache>
            </c:strRef>
          </c:cat>
          <c:val>
            <c:numRef>
              <c:f>'IPD Dpto'!$O$7:$O$31</c:f>
              <c:numCache>
                <c:formatCode>#,##0</c:formatCode>
                <c:ptCount val="25"/>
                <c:pt idx="0">
                  <c:v>14034963.100000001</c:v>
                </c:pt>
                <c:pt idx="1">
                  <c:v>1858866.4000000001</c:v>
                </c:pt>
                <c:pt idx="2">
                  <c:v>1261963.2000000002</c:v>
                </c:pt>
                <c:pt idx="3">
                  <c:v>166223.70000000001</c:v>
                </c:pt>
                <c:pt idx="4">
                  <c:v>781494.5</c:v>
                </c:pt>
                <c:pt idx="5">
                  <c:v>457698</c:v>
                </c:pt>
                <c:pt idx="6">
                  <c:v>11487893.600000001</c:v>
                </c:pt>
                <c:pt idx="7">
                  <c:v>4506843.5</c:v>
                </c:pt>
                <c:pt idx="8">
                  <c:v>44883515.399999999</c:v>
                </c:pt>
                <c:pt idx="9">
                  <c:v>2995651.6999999997</c:v>
                </c:pt>
                <c:pt idx="10">
                  <c:v>7629213.8999999994</c:v>
                </c:pt>
                <c:pt idx="11">
                  <c:v>6049224.4000000004</c:v>
                </c:pt>
                <c:pt idx="12">
                  <c:v>1490108.3</c:v>
                </c:pt>
                <c:pt idx="13">
                  <c:v>642795.69999999995</c:v>
                </c:pt>
                <c:pt idx="14">
                  <c:v>84033.8</c:v>
                </c:pt>
                <c:pt idx="15">
                  <c:v>556131.39999999991</c:v>
                </c:pt>
                <c:pt idx="16">
                  <c:v>1907568.7999999998</c:v>
                </c:pt>
                <c:pt idx="17">
                  <c:v>77999.399999999994</c:v>
                </c:pt>
                <c:pt idx="18">
                  <c:v>78019.3</c:v>
                </c:pt>
                <c:pt idx="19">
                  <c:v>1950787.1</c:v>
                </c:pt>
                <c:pt idx="20">
                  <c:v>1011854.9</c:v>
                </c:pt>
                <c:pt idx="21">
                  <c:v>401853.4</c:v>
                </c:pt>
                <c:pt idx="22">
                  <c:v>2434333.3000000003</c:v>
                </c:pt>
                <c:pt idx="23">
                  <c:v>1141179.8999999999</c:v>
                </c:pt>
                <c:pt idx="24">
                  <c:v>4736441.8999999994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019968"/>
        <c:axId val="222022272"/>
      </c:barChart>
      <c:lineChart>
        <c:grouping val="standard"/>
        <c:varyColors val="0"/>
        <c:ser>
          <c:idx val="1"/>
          <c:order val="1"/>
          <c:tx>
            <c:strRef>
              <c:f>'IPD Dpto'!$P$6</c:f>
              <c:strCache>
                <c:ptCount val="1"/>
                <c:pt idx="0">
                  <c:v>Ejecución Financiera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C0504D"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triangle"/>
            <c:size val="7"/>
            <c:spPr>
              <a:solidFill>
                <a:srgbClr val="C0504D"/>
              </a:solidFill>
              <a:ln w="9525" cap="flat" cmpd="sng" algn="ctr">
                <a:noFill/>
                <a:prstDash val="solid"/>
                <a:round/>
              </a:ln>
              <a:effectLst/>
              <a:extLst>
                <a:ext uri="{91240B29-F687-4F45-9708-019B960494DF}">
                  <a14:hiddenLine xmlns:a14="http://schemas.microsoft.com/office/drawing/2010/main" w="9525" cap="flat" cmpd="sng" algn="ctr">
                    <a:solidFill>
                      <a:srgbClr val="C0504D">
                        <a:shade val="95000"/>
                        <a:satMod val="105000"/>
                      </a:srgbClr>
                    </a:solidFill>
                    <a:prstDash val="solid"/>
                    <a:round/>
                  </a14:hiddenLine>
                </a:ext>
              </a:extLst>
            </c:spPr>
          </c:marker>
          <c:cat>
            <c:strRef>
              <c:f>'IPD Dpto'!$N$7:$N$31</c:f>
              <c:strCache>
                <c:ptCount val="25"/>
                <c:pt idx="0">
                  <c:v>Cusco</c:v>
                </c:pt>
                <c:pt idx="1">
                  <c:v>Tumbes</c:v>
                </c:pt>
                <c:pt idx="2">
                  <c:v>Loreto</c:v>
                </c:pt>
                <c:pt idx="3">
                  <c:v>Madre de Dios</c:v>
                </c:pt>
                <c:pt idx="4">
                  <c:v>Ayacucho</c:v>
                </c:pt>
                <c:pt idx="5">
                  <c:v>Amazonas</c:v>
                </c:pt>
                <c:pt idx="6">
                  <c:v>La Libertad</c:v>
                </c:pt>
                <c:pt idx="7">
                  <c:v>Cajamarca</c:v>
                </c:pt>
                <c:pt idx="8">
                  <c:v>Lima</c:v>
                </c:pt>
                <c:pt idx="9">
                  <c:v>Piura</c:v>
                </c:pt>
                <c:pt idx="10">
                  <c:v>Ica</c:v>
                </c:pt>
                <c:pt idx="11">
                  <c:v>Puno</c:v>
                </c:pt>
                <c:pt idx="12">
                  <c:v>Huancavelica</c:v>
                </c:pt>
                <c:pt idx="13">
                  <c:v>Tacna</c:v>
                </c:pt>
                <c:pt idx="14">
                  <c:v>Provincia Constitucional del Callao</c:v>
                </c:pt>
                <c:pt idx="15">
                  <c:v>Huánuco</c:v>
                </c:pt>
                <c:pt idx="16">
                  <c:v>Junín</c:v>
                </c:pt>
                <c:pt idx="17">
                  <c:v>Apurímac</c:v>
                </c:pt>
                <c:pt idx="18">
                  <c:v>Ucayali</c:v>
                </c:pt>
                <c:pt idx="19">
                  <c:v>Pasco</c:v>
                </c:pt>
                <c:pt idx="20">
                  <c:v>San Martín</c:v>
                </c:pt>
                <c:pt idx="21">
                  <c:v>Moquegua</c:v>
                </c:pt>
                <c:pt idx="22">
                  <c:v>Lambayeque</c:v>
                </c:pt>
                <c:pt idx="23">
                  <c:v>Ancash</c:v>
                </c:pt>
                <c:pt idx="24">
                  <c:v>Arequipa</c:v>
                </c:pt>
              </c:strCache>
            </c:strRef>
          </c:cat>
          <c:val>
            <c:numRef>
              <c:f>'IPD Dpto'!$P$7:$P$31</c:f>
              <c:numCache>
                <c:formatCode>0%</c:formatCode>
                <c:ptCount val="25"/>
                <c:pt idx="0">
                  <c:v>0.69388926922020244</c:v>
                </c:pt>
                <c:pt idx="1">
                  <c:v>0.65157813119990138</c:v>
                </c:pt>
                <c:pt idx="2">
                  <c:v>0.6501064309867689</c:v>
                </c:pt>
                <c:pt idx="3">
                  <c:v>0.55422125012086443</c:v>
                </c:pt>
                <c:pt idx="4">
                  <c:v>0.54836062525479823</c:v>
                </c:pt>
                <c:pt idx="5">
                  <c:v>0.48676362986659405</c:v>
                </c:pt>
                <c:pt idx="6">
                  <c:v>0.43254536402937815</c:v>
                </c:pt>
                <c:pt idx="7">
                  <c:v>0.42189898393423653</c:v>
                </c:pt>
                <c:pt idx="8">
                  <c:v>0.41731667760270569</c:v>
                </c:pt>
                <c:pt idx="9">
                  <c:v>0.41077785085000856</c:v>
                </c:pt>
                <c:pt idx="10">
                  <c:v>0.40495311879470136</c:v>
                </c:pt>
                <c:pt idx="11">
                  <c:v>0.39224797867505506</c:v>
                </c:pt>
                <c:pt idx="12">
                  <c:v>0.3456973321993429</c:v>
                </c:pt>
                <c:pt idx="13">
                  <c:v>0.32239922198348064</c:v>
                </c:pt>
                <c:pt idx="14">
                  <c:v>0.31987408120772415</c:v>
                </c:pt>
                <c:pt idx="15">
                  <c:v>0.31598536583425707</c:v>
                </c:pt>
                <c:pt idx="16">
                  <c:v>0.26033059633276678</c:v>
                </c:pt>
                <c:pt idx="17">
                  <c:v>0.19878029511455439</c:v>
                </c:pt>
                <c:pt idx="18">
                  <c:v>0.18136220463289052</c:v>
                </c:pt>
                <c:pt idx="19">
                  <c:v>0.16705112313679349</c:v>
                </c:pt>
                <c:pt idx="20">
                  <c:v>0.15068838876269328</c:v>
                </c:pt>
                <c:pt idx="21">
                  <c:v>9.5590004298361994E-2</c:v>
                </c:pt>
                <c:pt idx="22">
                  <c:v>9.2581199500190836E-2</c:v>
                </c:pt>
                <c:pt idx="23">
                  <c:v>8.5264219882155171E-2</c:v>
                </c:pt>
                <c:pt idx="24">
                  <c:v>6.9435737444577525E-2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038656"/>
        <c:axId val="222036736"/>
      </c:lineChart>
      <c:catAx>
        <c:axId val="222019968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PE"/>
          </a:p>
        </c:txPr>
        <c:crossAx val="222022272"/>
        <c:crosses val="autoZero"/>
        <c:auto val="1"/>
        <c:lblAlgn val="ctr"/>
        <c:lblOffset val="100"/>
        <c:noMultiLvlLbl val="0"/>
      </c:catAx>
      <c:valAx>
        <c:axId val="2220222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PE"/>
          </a:p>
        </c:txPr>
        <c:crossAx val="22201996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1622643598965306E-2"/>
                <c:y val="0.11532439715938519"/>
              </c:manualLayout>
            </c:layout>
            <c:tx>
              <c:rich>
                <a:bodyPr/>
                <a:lstStyle/>
                <a:p>
                  <a:pPr>
                    <a:defRPr sz="1000"/>
                  </a:pPr>
                  <a:r>
                    <a:rPr lang="es-PE"/>
                    <a:t> </a:t>
                  </a:r>
                </a:p>
              </c:rich>
            </c:tx>
          </c:dispUnitsLbl>
        </c:dispUnits>
      </c:valAx>
      <c:valAx>
        <c:axId val="22203673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222038656"/>
        <c:crosses val="max"/>
        <c:crossBetween val="between"/>
      </c:valAx>
      <c:catAx>
        <c:axId val="222038656"/>
        <c:scaling>
          <c:orientation val="minMax"/>
        </c:scaling>
        <c:delete val="1"/>
        <c:axPos val="b"/>
        <c:majorTickMark val="out"/>
        <c:minorTickMark val="none"/>
        <c:tickLblPos val="nextTo"/>
        <c:crossAx val="222036736"/>
        <c:crosses val="autoZero"/>
        <c:auto val="1"/>
        <c:lblAlgn val="ctr"/>
        <c:lblOffset val="100"/>
        <c:noMultiLvlLbl val="0"/>
      </c:catAx>
      <c:spPr>
        <a:ln w="12700">
          <a:solidFill>
            <a:schemeClr val="tx1"/>
          </a:solidFill>
          <a:prstDash val="dash"/>
        </a:ln>
      </c:spPr>
    </c:plotArea>
    <c:legend>
      <c:legendPos val="b"/>
      <c:layout>
        <c:manualLayout>
          <c:xMode val="edge"/>
          <c:yMode val="edge"/>
          <c:x val="0.14931686609132933"/>
          <c:y val="0.91448287563836672"/>
          <c:w val="0.64293175853018369"/>
          <c:h val="8.5517279090113738E-2"/>
        </c:manualLayout>
      </c:layout>
      <c:overlay val="0"/>
      <c:txPr>
        <a:bodyPr/>
        <a:lstStyle/>
        <a:p>
          <a:pPr>
            <a:defRPr sz="1100"/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8036921156532902E-2"/>
          <c:y val="5.5783389903643087E-2"/>
          <c:w val="0.80297132296030205"/>
          <c:h val="0.44911139962701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'INPE Dpto'!$O$6</c:f>
              <c:strCache>
                <c:ptCount val="1"/>
                <c:pt idx="0">
                  <c:v>Monto Ejecutado</c:v>
                </c:pt>
              </c:strCache>
            </c:strRef>
          </c:tx>
          <c:invertIfNegative val="0"/>
          <c:cat>
            <c:strRef>
              <c:f>'INPE Dpto'!$N$7:$N$11</c:f>
              <c:strCache>
                <c:ptCount val="5"/>
                <c:pt idx="0">
                  <c:v>Arequipa</c:v>
                </c:pt>
                <c:pt idx="1">
                  <c:v>Junín</c:v>
                </c:pt>
                <c:pt idx="2">
                  <c:v>Huánuco</c:v>
                </c:pt>
                <c:pt idx="3">
                  <c:v>Lima</c:v>
                </c:pt>
                <c:pt idx="4">
                  <c:v>Piura</c:v>
                </c:pt>
              </c:strCache>
            </c:strRef>
          </c:cat>
          <c:val>
            <c:numRef>
              <c:f>'INPE Dpto'!$O$7:$O$11</c:f>
              <c:numCache>
                <c:formatCode>#,##0</c:formatCode>
                <c:ptCount val="5"/>
                <c:pt idx="0">
                  <c:v>24475.5</c:v>
                </c:pt>
                <c:pt idx="1">
                  <c:v>24566.9</c:v>
                </c:pt>
                <c:pt idx="2">
                  <c:v>14500</c:v>
                </c:pt>
                <c:pt idx="3">
                  <c:v>7621.7000000000007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167424"/>
        <c:axId val="222212096"/>
      </c:barChart>
      <c:lineChart>
        <c:grouping val="standard"/>
        <c:varyColors val="0"/>
        <c:ser>
          <c:idx val="1"/>
          <c:order val="1"/>
          <c:tx>
            <c:strRef>
              <c:f>'INPE Dpto'!$P$6</c:f>
              <c:strCache>
                <c:ptCount val="1"/>
                <c:pt idx="0">
                  <c:v>Ejecución Financiera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C0504D"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triangle"/>
            <c:size val="7"/>
            <c:spPr>
              <a:solidFill>
                <a:srgbClr val="C0504D"/>
              </a:solidFill>
              <a:ln w="9525" cap="flat" cmpd="sng" algn="ctr">
                <a:noFill/>
                <a:prstDash val="solid"/>
                <a:round/>
              </a:ln>
              <a:effectLst/>
              <a:extLst>
                <a:ext uri="{91240B29-F687-4F45-9708-019B960494DF}">
                  <a14:hiddenLine xmlns:a14="http://schemas.microsoft.com/office/drawing/2010/main" w="9525" cap="flat" cmpd="sng" algn="ctr">
                    <a:solidFill>
                      <a:srgbClr val="C0504D">
                        <a:shade val="95000"/>
                        <a:satMod val="105000"/>
                      </a:srgbClr>
                    </a:solidFill>
                    <a:prstDash val="solid"/>
                    <a:round/>
                  </a14:hiddenLine>
                </a:ext>
              </a:extLst>
            </c:spPr>
          </c:marker>
          <c:cat>
            <c:strRef>
              <c:f>'INPE Dpto'!$N$7:$N$11</c:f>
              <c:strCache>
                <c:ptCount val="5"/>
                <c:pt idx="0">
                  <c:v>Arequipa</c:v>
                </c:pt>
                <c:pt idx="1">
                  <c:v>Junín</c:v>
                </c:pt>
                <c:pt idx="2">
                  <c:v>Huánuco</c:v>
                </c:pt>
                <c:pt idx="3">
                  <c:v>Lima</c:v>
                </c:pt>
                <c:pt idx="4">
                  <c:v>Piura</c:v>
                </c:pt>
              </c:strCache>
            </c:strRef>
          </c:cat>
          <c:val>
            <c:numRef>
              <c:f>'INPE Dpto'!$P$7:$P$11</c:f>
              <c:numCache>
                <c:formatCode>0%</c:formatCode>
                <c:ptCount val="5"/>
                <c:pt idx="0">
                  <c:v>0.65971698113207544</c:v>
                </c:pt>
                <c:pt idx="1">
                  <c:v>0.65686898395721927</c:v>
                </c:pt>
                <c:pt idx="2">
                  <c:v>0.39900935608145294</c:v>
                </c:pt>
                <c:pt idx="3">
                  <c:v>0.13802426657008332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300800"/>
        <c:axId val="222288128"/>
      </c:lineChart>
      <c:catAx>
        <c:axId val="222167424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PE"/>
          </a:p>
        </c:txPr>
        <c:crossAx val="222212096"/>
        <c:crosses val="autoZero"/>
        <c:auto val="1"/>
        <c:lblAlgn val="ctr"/>
        <c:lblOffset val="100"/>
        <c:noMultiLvlLbl val="0"/>
      </c:catAx>
      <c:valAx>
        <c:axId val="222212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PE"/>
          </a:p>
        </c:txPr>
        <c:crossAx val="22216742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1622643598965306E-2"/>
                <c:y val="0.11532439715938519"/>
              </c:manualLayout>
            </c:layout>
            <c:tx>
              <c:rich>
                <a:bodyPr/>
                <a:lstStyle/>
                <a:p>
                  <a:pPr>
                    <a:defRPr sz="1000"/>
                  </a:pPr>
                  <a:r>
                    <a:rPr lang="es-PE"/>
                    <a:t> </a:t>
                  </a:r>
                </a:p>
              </c:rich>
            </c:tx>
          </c:dispUnitsLbl>
        </c:dispUnits>
      </c:valAx>
      <c:valAx>
        <c:axId val="22228812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222300800"/>
        <c:crosses val="max"/>
        <c:crossBetween val="between"/>
      </c:valAx>
      <c:catAx>
        <c:axId val="222300800"/>
        <c:scaling>
          <c:orientation val="minMax"/>
        </c:scaling>
        <c:delete val="1"/>
        <c:axPos val="b"/>
        <c:majorTickMark val="out"/>
        <c:minorTickMark val="none"/>
        <c:tickLblPos val="nextTo"/>
        <c:crossAx val="222288128"/>
        <c:crosses val="autoZero"/>
        <c:auto val="1"/>
        <c:lblAlgn val="ctr"/>
        <c:lblOffset val="100"/>
        <c:noMultiLvlLbl val="0"/>
      </c:catAx>
      <c:spPr>
        <a:ln w="12700">
          <a:solidFill>
            <a:schemeClr val="tx1"/>
          </a:solidFill>
          <a:prstDash val="dash"/>
        </a:ln>
      </c:spPr>
    </c:plotArea>
    <c:legend>
      <c:legendPos val="b"/>
      <c:layout>
        <c:manualLayout>
          <c:xMode val="edge"/>
          <c:yMode val="edge"/>
          <c:x val="0.14931686609132933"/>
          <c:y val="0.91448287563836672"/>
          <c:w val="0.64293175853018369"/>
          <c:h val="8.5517279090113738E-2"/>
        </c:manualLayout>
      </c:layout>
      <c:overlay val="0"/>
      <c:txPr>
        <a:bodyPr/>
        <a:lstStyle/>
        <a:p>
          <a:pPr>
            <a:defRPr sz="1100"/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8036921156532902E-2"/>
          <c:y val="5.5783389903643087E-2"/>
          <c:w val="0.80297132296030205"/>
          <c:h val="0.44911139962701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'OC Dpto'!$O$6</c:f>
              <c:strCache>
                <c:ptCount val="1"/>
                <c:pt idx="0">
                  <c:v>Monto Ejecutado</c:v>
                </c:pt>
              </c:strCache>
            </c:strRef>
          </c:tx>
          <c:invertIfNegative val="0"/>
          <c:cat>
            <c:strRef>
              <c:f>'OC Dpto'!$N$7</c:f>
              <c:strCache>
                <c:ptCount val="1"/>
                <c:pt idx="0">
                  <c:v>Lima</c:v>
                </c:pt>
              </c:strCache>
            </c:strRef>
          </c:cat>
          <c:val>
            <c:numRef>
              <c:f>'OC Dpto'!$O$7</c:f>
              <c:numCache>
                <c:formatCode>#,##0</c:formatCode>
                <c:ptCount val="1"/>
                <c:pt idx="0">
                  <c:v>113886.8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627712"/>
        <c:axId val="222683136"/>
      </c:barChart>
      <c:lineChart>
        <c:grouping val="standard"/>
        <c:varyColors val="0"/>
        <c:ser>
          <c:idx val="1"/>
          <c:order val="1"/>
          <c:tx>
            <c:strRef>
              <c:f>'OC Dpto'!$P$6</c:f>
              <c:strCache>
                <c:ptCount val="1"/>
                <c:pt idx="0">
                  <c:v>Ejecución Financiera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C0504D"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triangle"/>
            <c:size val="7"/>
            <c:spPr>
              <a:solidFill>
                <a:srgbClr val="C0504D"/>
              </a:solidFill>
              <a:ln w="9525" cap="flat" cmpd="sng" algn="ctr">
                <a:noFill/>
                <a:prstDash val="solid"/>
                <a:round/>
              </a:ln>
              <a:effectLst/>
              <a:extLst>
                <a:ext uri="{91240B29-F687-4F45-9708-019B960494DF}">
                  <a14:hiddenLine xmlns:a14="http://schemas.microsoft.com/office/drawing/2010/main" w="9525" cap="flat" cmpd="sng" algn="ctr">
                    <a:solidFill>
                      <a:srgbClr val="C0504D">
                        <a:shade val="95000"/>
                        <a:satMod val="105000"/>
                      </a:srgbClr>
                    </a:solidFill>
                    <a:prstDash val="solid"/>
                    <a:round/>
                  </a14:hiddenLine>
                </a:ext>
              </a:extLst>
            </c:spPr>
          </c:marker>
          <c:cat>
            <c:strRef>
              <c:f>'OC Dpto'!$N$7</c:f>
              <c:strCache>
                <c:ptCount val="1"/>
                <c:pt idx="0">
                  <c:v>Lima</c:v>
                </c:pt>
              </c:strCache>
            </c:strRef>
          </c:cat>
          <c:val>
            <c:numRef>
              <c:f>'OC Dpto'!$P$7</c:f>
              <c:numCache>
                <c:formatCode>0%</c:formatCode>
                <c:ptCount val="1"/>
                <c:pt idx="0">
                  <c:v>0.19887089704837191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782208"/>
        <c:axId val="222686208"/>
      </c:lineChart>
      <c:catAx>
        <c:axId val="222627712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PE"/>
          </a:p>
        </c:txPr>
        <c:crossAx val="222683136"/>
        <c:crosses val="autoZero"/>
        <c:auto val="1"/>
        <c:lblAlgn val="ctr"/>
        <c:lblOffset val="100"/>
        <c:noMultiLvlLbl val="0"/>
      </c:catAx>
      <c:valAx>
        <c:axId val="2226831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PE"/>
          </a:p>
        </c:txPr>
        <c:crossAx val="222627712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1622643598965306E-2"/>
                <c:y val="0.11532439715938519"/>
              </c:manualLayout>
            </c:layout>
            <c:tx>
              <c:rich>
                <a:bodyPr/>
                <a:lstStyle/>
                <a:p>
                  <a:pPr>
                    <a:defRPr sz="1000"/>
                  </a:pPr>
                  <a:r>
                    <a:rPr lang="es-PE"/>
                    <a:t> </a:t>
                  </a:r>
                </a:p>
              </c:rich>
            </c:tx>
          </c:dispUnitsLbl>
        </c:dispUnits>
      </c:valAx>
      <c:valAx>
        <c:axId val="22268620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222782208"/>
        <c:crosses val="max"/>
        <c:crossBetween val="between"/>
      </c:valAx>
      <c:catAx>
        <c:axId val="222782208"/>
        <c:scaling>
          <c:orientation val="minMax"/>
        </c:scaling>
        <c:delete val="1"/>
        <c:axPos val="b"/>
        <c:majorTickMark val="out"/>
        <c:minorTickMark val="none"/>
        <c:tickLblPos val="nextTo"/>
        <c:crossAx val="222686208"/>
        <c:crosses val="autoZero"/>
        <c:auto val="1"/>
        <c:lblAlgn val="ctr"/>
        <c:lblOffset val="100"/>
        <c:noMultiLvlLbl val="0"/>
      </c:catAx>
      <c:spPr>
        <a:ln w="12700">
          <a:solidFill>
            <a:schemeClr val="tx1"/>
          </a:solidFill>
          <a:prstDash val="dash"/>
        </a:ln>
      </c:spPr>
    </c:plotArea>
    <c:legend>
      <c:legendPos val="b"/>
      <c:layout>
        <c:manualLayout>
          <c:xMode val="edge"/>
          <c:yMode val="edge"/>
          <c:x val="0.14931686609132933"/>
          <c:y val="0.91448287563836672"/>
          <c:w val="0.64293175853018369"/>
          <c:h val="8.5517279090113738E-2"/>
        </c:manualLayout>
      </c:layout>
      <c:overlay val="0"/>
      <c:txPr>
        <a:bodyPr/>
        <a:lstStyle/>
        <a:p>
          <a:pPr>
            <a:defRPr sz="1100"/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8036921156532902E-2"/>
          <c:y val="5.5783389903643087E-2"/>
          <c:w val="0.80297132296030205"/>
          <c:h val="0.44911139962701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'UNI Dpto'!$O$6</c:f>
              <c:strCache>
                <c:ptCount val="1"/>
                <c:pt idx="0">
                  <c:v>Monto Ejecutado</c:v>
                </c:pt>
              </c:strCache>
            </c:strRef>
          </c:tx>
          <c:invertIfNegative val="0"/>
          <c:cat>
            <c:strRef>
              <c:f>'UNI Dpto'!$N$7:$N$31</c:f>
              <c:strCache>
                <c:ptCount val="25"/>
                <c:pt idx="0">
                  <c:v>Ica</c:v>
                </c:pt>
                <c:pt idx="1">
                  <c:v>La Libertad</c:v>
                </c:pt>
                <c:pt idx="2">
                  <c:v>Arequipa</c:v>
                </c:pt>
                <c:pt idx="3">
                  <c:v>Huánuco</c:v>
                </c:pt>
                <c:pt idx="4">
                  <c:v>Provincia Constitucional del Callao</c:v>
                </c:pt>
                <c:pt idx="5">
                  <c:v>Lima</c:v>
                </c:pt>
                <c:pt idx="6">
                  <c:v>Loreto</c:v>
                </c:pt>
                <c:pt idx="7">
                  <c:v>Lambayeque</c:v>
                </c:pt>
                <c:pt idx="8">
                  <c:v>Piura</c:v>
                </c:pt>
                <c:pt idx="9">
                  <c:v>San Martín</c:v>
                </c:pt>
                <c:pt idx="10">
                  <c:v>Tumbes</c:v>
                </c:pt>
                <c:pt idx="11">
                  <c:v>Ancash</c:v>
                </c:pt>
                <c:pt idx="12">
                  <c:v>Amazonas</c:v>
                </c:pt>
                <c:pt idx="13">
                  <c:v>Cajamarca</c:v>
                </c:pt>
                <c:pt idx="14">
                  <c:v>Junín</c:v>
                </c:pt>
                <c:pt idx="15">
                  <c:v>Tacna</c:v>
                </c:pt>
                <c:pt idx="16">
                  <c:v>Ucayali</c:v>
                </c:pt>
                <c:pt idx="17">
                  <c:v>Puno</c:v>
                </c:pt>
                <c:pt idx="18">
                  <c:v>Cusco</c:v>
                </c:pt>
                <c:pt idx="19">
                  <c:v>Ayacucho</c:v>
                </c:pt>
                <c:pt idx="20">
                  <c:v>Apurímac</c:v>
                </c:pt>
                <c:pt idx="21">
                  <c:v>Madre de Dios</c:v>
                </c:pt>
                <c:pt idx="22">
                  <c:v>Huancavelica</c:v>
                </c:pt>
                <c:pt idx="23">
                  <c:v>Pasco</c:v>
                </c:pt>
                <c:pt idx="24">
                  <c:v>Moquegua</c:v>
                </c:pt>
              </c:strCache>
            </c:strRef>
          </c:cat>
          <c:val>
            <c:numRef>
              <c:f>'UNI Dpto'!$O$7:$O$31</c:f>
              <c:numCache>
                <c:formatCode>#,##0</c:formatCode>
                <c:ptCount val="25"/>
                <c:pt idx="0">
                  <c:v>49163772.199999996</c:v>
                </c:pt>
                <c:pt idx="1">
                  <c:v>51950003.399999999</c:v>
                </c:pt>
                <c:pt idx="2">
                  <c:v>69370582.900000006</c:v>
                </c:pt>
                <c:pt idx="3">
                  <c:v>43071842</c:v>
                </c:pt>
                <c:pt idx="4">
                  <c:v>41195536.199999996</c:v>
                </c:pt>
                <c:pt idx="5">
                  <c:v>382473765.89999998</c:v>
                </c:pt>
                <c:pt idx="6">
                  <c:v>39170417</c:v>
                </c:pt>
                <c:pt idx="7">
                  <c:v>43490074.200000003</c:v>
                </c:pt>
                <c:pt idx="8">
                  <c:v>42335660.100000001</c:v>
                </c:pt>
                <c:pt idx="9">
                  <c:v>17324018.199999999</c:v>
                </c:pt>
                <c:pt idx="10">
                  <c:v>20891136.799999997</c:v>
                </c:pt>
                <c:pt idx="11">
                  <c:v>54785150.5</c:v>
                </c:pt>
                <c:pt idx="12">
                  <c:v>7752038.0999999996</c:v>
                </c:pt>
                <c:pt idx="13">
                  <c:v>25212876.600000001</c:v>
                </c:pt>
                <c:pt idx="14">
                  <c:v>37556453.5</c:v>
                </c:pt>
                <c:pt idx="15">
                  <c:v>22851113.199999999</c:v>
                </c:pt>
                <c:pt idx="16">
                  <c:v>14422757.1</c:v>
                </c:pt>
                <c:pt idx="17">
                  <c:v>45975664.199999996</c:v>
                </c:pt>
                <c:pt idx="18">
                  <c:v>52925571.5</c:v>
                </c:pt>
                <c:pt idx="19">
                  <c:v>20514126.899999999</c:v>
                </c:pt>
                <c:pt idx="20">
                  <c:v>8785972.8999999985</c:v>
                </c:pt>
                <c:pt idx="21">
                  <c:v>4484652.5999999996</c:v>
                </c:pt>
                <c:pt idx="22">
                  <c:v>11505795.4</c:v>
                </c:pt>
                <c:pt idx="23">
                  <c:v>21721966.699999999</c:v>
                </c:pt>
                <c:pt idx="24">
                  <c:v>3336931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898432"/>
        <c:axId val="222999680"/>
      </c:barChart>
      <c:lineChart>
        <c:grouping val="standard"/>
        <c:varyColors val="0"/>
        <c:ser>
          <c:idx val="1"/>
          <c:order val="1"/>
          <c:tx>
            <c:strRef>
              <c:f>'UNI Dpto'!$P$6</c:f>
              <c:strCache>
                <c:ptCount val="1"/>
                <c:pt idx="0">
                  <c:v>Ejecución Financiera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C0504D"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triangle"/>
            <c:size val="7"/>
            <c:spPr>
              <a:solidFill>
                <a:srgbClr val="C0504D"/>
              </a:solidFill>
              <a:ln w="9525" cap="flat" cmpd="sng" algn="ctr">
                <a:noFill/>
                <a:prstDash val="solid"/>
                <a:round/>
              </a:ln>
              <a:effectLst/>
              <a:extLst>
                <a:ext uri="{91240B29-F687-4F45-9708-019B960494DF}">
                  <a14:hiddenLine xmlns:a14="http://schemas.microsoft.com/office/drawing/2010/main" w="9525" cap="flat" cmpd="sng" algn="ctr">
                    <a:solidFill>
                      <a:srgbClr val="C0504D">
                        <a:shade val="95000"/>
                        <a:satMod val="105000"/>
                      </a:srgbClr>
                    </a:solidFill>
                    <a:prstDash val="solid"/>
                    <a:round/>
                  </a14:hiddenLine>
                </a:ext>
              </a:extLst>
            </c:spPr>
          </c:marker>
          <c:cat>
            <c:strRef>
              <c:f>'UNI Dpto'!$N$7:$N$31</c:f>
              <c:strCache>
                <c:ptCount val="25"/>
                <c:pt idx="0">
                  <c:v>Ica</c:v>
                </c:pt>
                <c:pt idx="1">
                  <c:v>La Libertad</c:v>
                </c:pt>
                <c:pt idx="2">
                  <c:v>Arequipa</c:v>
                </c:pt>
                <c:pt idx="3">
                  <c:v>Huánuco</c:v>
                </c:pt>
                <c:pt idx="4">
                  <c:v>Provincia Constitucional del Callao</c:v>
                </c:pt>
                <c:pt idx="5">
                  <c:v>Lima</c:v>
                </c:pt>
                <c:pt idx="6">
                  <c:v>Loreto</c:v>
                </c:pt>
                <c:pt idx="7">
                  <c:v>Lambayeque</c:v>
                </c:pt>
                <c:pt idx="8">
                  <c:v>Piura</c:v>
                </c:pt>
                <c:pt idx="9">
                  <c:v>San Martín</c:v>
                </c:pt>
                <c:pt idx="10">
                  <c:v>Tumbes</c:v>
                </c:pt>
                <c:pt idx="11">
                  <c:v>Ancash</c:v>
                </c:pt>
                <c:pt idx="12">
                  <c:v>Amazonas</c:v>
                </c:pt>
                <c:pt idx="13">
                  <c:v>Cajamarca</c:v>
                </c:pt>
                <c:pt idx="14">
                  <c:v>Junín</c:v>
                </c:pt>
                <c:pt idx="15">
                  <c:v>Tacna</c:v>
                </c:pt>
                <c:pt idx="16">
                  <c:v>Ucayali</c:v>
                </c:pt>
                <c:pt idx="17">
                  <c:v>Puno</c:v>
                </c:pt>
                <c:pt idx="18">
                  <c:v>Cusco</c:v>
                </c:pt>
                <c:pt idx="19">
                  <c:v>Ayacucho</c:v>
                </c:pt>
                <c:pt idx="20">
                  <c:v>Apurímac</c:v>
                </c:pt>
                <c:pt idx="21">
                  <c:v>Madre de Dios</c:v>
                </c:pt>
                <c:pt idx="22">
                  <c:v>Huancavelica</c:v>
                </c:pt>
                <c:pt idx="23">
                  <c:v>Pasco</c:v>
                </c:pt>
                <c:pt idx="24">
                  <c:v>Moquegua</c:v>
                </c:pt>
              </c:strCache>
            </c:strRef>
          </c:cat>
          <c:val>
            <c:numRef>
              <c:f>'UNI Dpto'!$P$7:$P$31</c:f>
              <c:numCache>
                <c:formatCode>0%</c:formatCode>
                <c:ptCount val="25"/>
                <c:pt idx="0">
                  <c:v>0.77717500540234286</c:v>
                </c:pt>
                <c:pt idx="1">
                  <c:v>0.73770221239932066</c:v>
                </c:pt>
                <c:pt idx="2">
                  <c:v>0.73651420745414709</c:v>
                </c:pt>
                <c:pt idx="3">
                  <c:v>0.69972723176920149</c:v>
                </c:pt>
                <c:pt idx="4">
                  <c:v>0.66649824760727483</c:v>
                </c:pt>
                <c:pt idx="5">
                  <c:v>0.66163651057928141</c:v>
                </c:pt>
                <c:pt idx="6">
                  <c:v>0.60407709607238869</c:v>
                </c:pt>
                <c:pt idx="7">
                  <c:v>0.60111492876261197</c:v>
                </c:pt>
                <c:pt idx="8">
                  <c:v>0.59796378391740779</c:v>
                </c:pt>
                <c:pt idx="9">
                  <c:v>0.57630227827779479</c:v>
                </c:pt>
                <c:pt idx="10">
                  <c:v>0.56623702845003276</c:v>
                </c:pt>
                <c:pt idx="11">
                  <c:v>0.53493439599579395</c:v>
                </c:pt>
                <c:pt idx="12">
                  <c:v>0.52842514538777496</c:v>
                </c:pt>
                <c:pt idx="13">
                  <c:v>0.52503479702692202</c:v>
                </c:pt>
                <c:pt idx="14">
                  <c:v>0.5210440514007163</c:v>
                </c:pt>
                <c:pt idx="15">
                  <c:v>0.47527737323394437</c:v>
                </c:pt>
                <c:pt idx="16">
                  <c:v>0.4557865995408496</c:v>
                </c:pt>
                <c:pt idx="17">
                  <c:v>0.45076988177508737</c:v>
                </c:pt>
                <c:pt idx="18">
                  <c:v>0.31334018666194174</c:v>
                </c:pt>
                <c:pt idx="19">
                  <c:v>0.27739402380624756</c:v>
                </c:pt>
                <c:pt idx="20">
                  <c:v>0.26586261184889098</c:v>
                </c:pt>
                <c:pt idx="21">
                  <c:v>0.26259334203754725</c:v>
                </c:pt>
                <c:pt idx="22">
                  <c:v>0.26066931264543686</c:v>
                </c:pt>
                <c:pt idx="23">
                  <c:v>0.18520194383729227</c:v>
                </c:pt>
                <c:pt idx="24">
                  <c:v>8.5177049147688616E-2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037696"/>
        <c:axId val="223035776"/>
      </c:lineChart>
      <c:catAx>
        <c:axId val="222898432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PE"/>
          </a:p>
        </c:txPr>
        <c:crossAx val="222999680"/>
        <c:crosses val="autoZero"/>
        <c:auto val="1"/>
        <c:lblAlgn val="ctr"/>
        <c:lblOffset val="100"/>
        <c:noMultiLvlLbl val="0"/>
      </c:catAx>
      <c:valAx>
        <c:axId val="2229996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PE"/>
          </a:p>
        </c:txPr>
        <c:crossAx val="222898432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1622643598965306E-2"/>
                <c:y val="0.11532439715938519"/>
              </c:manualLayout>
            </c:layout>
            <c:tx>
              <c:rich>
                <a:bodyPr/>
                <a:lstStyle/>
                <a:p>
                  <a:pPr>
                    <a:defRPr sz="1000"/>
                  </a:pPr>
                  <a:r>
                    <a:rPr lang="es-PE"/>
                    <a:t> </a:t>
                  </a:r>
                </a:p>
              </c:rich>
            </c:tx>
          </c:dispUnitsLbl>
        </c:dispUnits>
      </c:valAx>
      <c:valAx>
        <c:axId val="22303577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223037696"/>
        <c:crosses val="max"/>
        <c:crossBetween val="between"/>
      </c:valAx>
      <c:catAx>
        <c:axId val="223037696"/>
        <c:scaling>
          <c:orientation val="minMax"/>
        </c:scaling>
        <c:delete val="1"/>
        <c:axPos val="b"/>
        <c:majorTickMark val="out"/>
        <c:minorTickMark val="none"/>
        <c:tickLblPos val="nextTo"/>
        <c:crossAx val="223035776"/>
        <c:crosses val="autoZero"/>
        <c:auto val="1"/>
        <c:lblAlgn val="ctr"/>
        <c:lblOffset val="100"/>
        <c:noMultiLvlLbl val="0"/>
      </c:catAx>
      <c:spPr>
        <a:ln w="12700">
          <a:solidFill>
            <a:schemeClr val="tx1"/>
          </a:solidFill>
          <a:prstDash val="dash"/>
        </a:ln>
      </c:spPr>
    </c:plotArea>
    <c:legend>
      <c:legendPos val="b"/>
      <c:layout>
        <c:manualLayout>
          <c:xMode val="edge"/>
          <c:yMode val="edge"/>
          <c:x val="0.14931686609132933"/>
          <c:y val="0.91448287563836672"/>
          <c:w val="0.64293175853018369"/>
          <c:h val="8.5517279090113738E-2"/>
        </c:manualLayout>
      </c:layout>
      <c:overlay val="0"/>
      <c:txPr>
        <a:bodyPr/>
        <a:lstStyle/>
        <a:p>
          <a:pPr>
            <a:defRPr sz="1100"/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8036921156532902E-2"/>
          <c:y val="5.5783389903643087E-2"/>
          <c:w val="0.80297132296030205"/>
          <c:h val="0.44911139962701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'PJF Dpto'!$O$6</c:f>
              <c:strCache>
                <c:ptCount val="1"/>
                <c:pt idx="0">
                  <c:v>Monto Ejecutado</c:v>
                </c:pt>
              </c:strCache>
            </c:strRef>
          </c:tx>
          <c:invertIfNegative val="0"/>
          <c:cat>
            <c:strRef>
              <c:f>'PJF Dpto'!$N$7:$N$30</c:f>
              <c:strCache>
                <c:ptCount val="24"/>
                <c:pt idx="0">
                  <c:v>Ica</c:v>
                </c:pt>
                <c:pt idx="1">
                  <c:v>Lima</c:v>
                </c:pt>
                <c:pt idx="2">
                  <c:v>Apurímac</c:v>
                </c:pt>
                <c:pt idx="3">
                  <c:v>Puno</c:v>
                </c:pt>
                <c:pt idx="4">
                  <c:v>Tumbes</c:v>
                </c:pt>
                <c:pt idx="5">
                  <c:v>Huancavelica</c:v>
                </c:pt>
                <c:pt idx="6">
                  <c:v>Lambayeque</c:v>
                </c:pt>
                <c:pt idx="7">
                  <c:v>Junín</c:v>
                </c:pt>
                <c:pt idx="8">
                  <c:v>Ancash</c:v>
                </c:pt>
                <c:pt idx="9">
                  <c:v>La Libertad</c:v>
                </c:pt>
                <c:pt idx="10">
                  <c:v>Cusco</c:v>
                </c:pt>
                <c:pt idx="11">
                  <c:v>Provincia Constitucional del Callao</c:v>
                </c:pt>
                <c:pt idx="12">
                  <c:v>Cajamarca</c:v>
                </c:pt>
                <c:pt idx="13">
                  <c:v>Ayacucho</c:v>
                </c:pt>
                <c:pt idx="14">
                  <c:v>Tacna</c:v>
                </c:pt>
                <c:pt idx="15">
                  <c:v>Moquegua</c:v>
                </c:pt>
                <c:pt idx="16">
                  <c:v>Huánuco</c:v>
                </c:pt>
                <c:pt idx="17">
                  <c:v>Piura</c:v>
                </c:pt>
                <c:pt idx="18">
                  <c:v>Arequipa</c:v>
                </c:pt>
                <c:pt idx="19">
                  <c:v>Ucayali</c:v>
                </c:pt>
                <c:pt idx="20">
                  <c:v>San Martín</c:v>
                </c:pt>
                <c:pt idx="21">
                  <c:v>Pasco</c:v>
                </c:pt>
                <c:pt idx="22">
                  <c:v>Loreto</c:v>
                </c:pt>
                <c:pt idx="23">
                  <c:v>Madre de Dios</c:v>
                </c:pt>
              </c:strCache>
            </c:strRef>
          </c:cat>
          <c:val>
            <c:numRef>
              <c:f>'PJF Dpto'!$O$7:$O$30</c:f>
              <c:numCache>
                <c:formatCode>#,##0</c:formatCode>
                <c:ptCount val="24"/>
                <c:pt idx="0">
                  <c:v>1259315.2999999998</c:v>
                </c:pt>
                <c:pt idx="1">
                  <c:v>15453726.5</c:v>
                </c:pt>
                <c:pt idx="2">
                  <c:v>739473.5</c:v>
                </c:pt>
                <c:pt idx="3">
                  <c:v>801835.6</c:v>
                </c:pt>
                <c:pt idx="4">
                  <c:v>386245.39999999997</c:v>
                </c:pt>
                <c:pt idx="5">
                  <c:v>237381.80000000002</c:v>
                </c:pt>
                <c:pt idx="6">
                  <c:v>1153866.2</c:v>
                </c:pt>
                <c:pt idx="7">
                  <c:v>771083.5</c:v>
                </c:pt>
                <c:pt idx="8">
                  <c:v>1191522.7</c:v>
                </c:pt>
                <c:pt idx="9">
                  <c:v>1683980.6</c:v>
                </c:pt>
                <c:pt idx="10">
                  <c:v>989084.90000000014</c:v>
                </c:pt>
                <c:pt idx="11">
                  <c:v>2008180.5999999999</c:v>
                </c:pt>
                <c:pt idx="12">
                  <c:v>623260.80000000005</c:v>
                </c:pt>
                <c:pt idx="13">
                  <c:v>448612.4</c:v>
                </c:pt>
                <c:pt idx="14">
                  <c:v>603661.9</c:v>
                </c:pt>
                <c:pt idx="15">
                  <c:v>458523.99999999994</c:v>
                </c:pt>
                <c:pt idx="16">
                  <c:v>492053.9</c:v>
                </c:pt>
                <c:pt idx="17">
                  <c:v>969751.29999999993</c:v>
                </c:pt>
                <c:pt idx="18">
                  <c:v>1096706.7</c:v>
                </c:pt>
                <c:pt idx="19">
                  <c:v>572546.6</c:v>
                </c:pt>
                <c:pt idx="20">
                  <c:v>198905.59999999998</c:v>
                </c:pt>
                <c:pt idx="21">
                  <c:v>280781.3</c:v>
                </c:pt>
                <c:pt idx="22">
                  <c:v>643077.6</c:v>
                </c:pt>
                <c:pt idx="23">
                  <c:v>352543.60000000003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236864"/>
        <c:axId val="223238784"/>
      </c:barChart>
      <c:lineChart>
        <c:grouping val="standard"/>
        <c:varyColors val="0"/>
        <c:ser>
          <c:idx val="1"/>
          <c:order val="1"/>
          <c:tx>
            <c:strRef>
              <c:f>'PJF Dpto'!$P$6</c:f>
              <c:strCache>
                <c:ptCount val="1"/>
                <c:pt idx="0">
                  <c:v>Ejecución Financiera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C0504D"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triangle"/>
            <c:size val="7"/>
            <c:spPr>
              <a:solidFill>
                <a:srgbClr val="C0504D"/>
              </a:solidFill>
              <a:ln w="9525" cap="flat" cmpd="sng" algn="ctr">
                <a:noFill/>
                <a:prstDash val="solid"/>
                <a:round/>
              </a:ln>
              <a:effectLst/>
              <a:extLst>
                <a:ext uri="{91240B29-F687-4F45-9708-019B960494DF}">
                  <a14:hiddenLine xmlns:a14="http://schemas.microsoft.com/office/drawing/2010/main" w="9525" cap="flat" cmpd="sng" algn="ctr">
                    <a:solidFill>
                      <a:srgbClr val="C0504D">
                        <a:shade val="95000"/>
                        <a:satMod val="105000"/>
                      </a:srgbClr>
                    </a:solidFill>
                    <a:prstDash val="solid"/>
                    <a:round/>
                  </a14:hiddenLine>
                </a:ext>
              </a:extLst>
            </c:spPr>
          </c:marker>
          <c:cat>
            <c:strRef>
              <c:f>'PJF Dpto'!$N$7:$N$30</c:f>
              <c:strCache>
                <c:ptCount val="24"/>
                <c:pt idx="0">
                  <c:v>Ica</c:v>
                </c:pt>
                <c:pt idx="1">
                  <c:v>Lima</c:v>
                </c:pt>
                <c:pt idx="2">
                  <c:v>Apurímac</c:v>
                </c:pt>
                <c:pt idx="3">
                  <c:v>Puno</c:v>
                </c:pt>
                <c:pt idx="4">
                  <c:v>Tumbes</c:v>
                </c:pt>
                <c:pt idx="5">
                  <c:v>Huancavelica</c:v>
                </c:pt>
                <c:pt idx="6">
                  <c:v>Lambayeque</c:v>
                </c:pt>
                <c:pt idx="7">
                  <c:v>Junín</c:v>
                </c:pt>
                <c:pt idx="8">
                  <c:v>Ancash</c:v>
                </c:pt>
                <c:pt idx="9">
                  <c:v>La Libertad</c:v>
                </c:pt>
                <c:pt idx="10">
                  <c:v>Cusco</c:v>
                </c:pt>
                <c:pt idx="11">
                  <c:v>Provincia Constitucional del Callao</c:v>
                </c:pt>
                <c:pt idx="12">
                  <c:v>Cajamarca</c:v>
                </c:pt>
                <c:pt idx="13">
                  <c:v>Ayacucho</c:v>
                </c:pt>
                <c:pt idx="14">
                  <c:v>Tacna</c:v>
                </c:pt>
                <c:pt idx="15">
                  <c:v>Moquegua</c:v>
                </c:pt>
                <c:pt idx="16">
                  <c:v>Huánuco</c:v>
                </c:pt>
                <c:pt idx="17">
                  <c:v>Piura</c:v>
                </c:pt>
                <c:pt idx="18">
                  <c:v>Arequipa</c:v>
                </c:pt>
                <c:pt idx="19">
                  <c:v>Ucayali</c:v>
                </c:pt>
                <c:pt idx="20">
                  <c:v>San Martín</c:v>
                </c:pt>
                <c:pt idx="21">
                  <c:v>Pasco</c:v>
                </c:pt>
                <c:pt idx="22">
                  <c:v>Loreto</c:v>
                </c:pt>
                <c:pt idx="23">
                  <c:v>Madre de Dios</c:v>
                </c:pt>
              </c:strCache>
            </c:strRef>
          </c:cat>
          <c:val>
            <c:numRef>
              <c:f>'PJF Dpto'!$P$7:$P$30</c:f>
              <c:numCache>
                <c:formatCode>0%</c:formatCode>
                <c:ptCount val="24"/>
                <c:pt idx="0">
                  <c:v>0.86691074982428618</c:v>
                </c:pt>
                <c:pt idx="1">
                  <c:v>0.84595128999180413</c:v>
                </c:pt>
                <c:pt idx="2">
                  <c:v>0.83357682088672302</c:v>
                </c:pt>
                <c:pt idx="3">
                  <c:v>0.82912286252868139</c:v>
                </c:pt>
                <c:pt idx="4">
                  <c:v>0.80680586714125169</c:v>
                </c:pt>
                <c:pt idx="5">
                  <c:v>0.77790820372664304</c:v>
                </c:pt>
                <c:pt idx="6">
                  <c:v>0.77716081146613503</c:v>
                </c:pt>
                <c:pt idx="7">
                  <c:v>0.77046943585961991</c:v>
                </c:pt>
                <c:pt idx="8">
                  <c:v>0.75837277878658849</c:v>
                </c:pt>
                <c:pt idx="9">
                  <c:v>0.75587158294080525</c:v>
                </c:pt>
                <c:pt idx="10">
                  <c:v>0.748277860366239</c:v>
                </c:pt>
                <c:pt idx="11">
                  <c:v>0.74617937014451086</c:v>
                </c:pt>
                <c:pt idx="12">
                  <c:v>0.73700150531353215</c:v>
                </c:pt>
                <c:pt idx="13">
                  <c:v>0.72560006728517268</c:v>
                </c:pt>
                <c:pt idx="14">
                  <c:v>0.7010121596183615</c:v>
                </c:pt>
                <c:pt idx="15">
                  <c:v>0.70046868602924539</c:v>
                </c:pt>
                <c:pt idx="16">
                  <c:v>0.67237287463942497</c:v>
                </c:pt>
                <c:pt idx="17">
                  <c:v>0.64518254366910277</c:v>
                </c:pt>
                <c:pt idx="18">
                  <c:v>0.60375978137720465</c:v>
                </c:pt>
                <c:pt idx="19">
                  <c:v>0.59302800832346758</c:v>
                </c:pt>
                <c:pt idx="20">
                  <c:v>0.5180953174774755</c:v>
                </c:pt>
                <c:pt idx="21">
                  <c:v>0.48225565717720809</c:v>
                </c:pt>
                <c:pt idx="22">
                  <c:v>0.31013692605067306</c:v>
                </c:pt>
                <c:pt idx="23">
                  <c:v>0.17068865929867016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476736"/>
        <c:axId val="223308032"/>
      </c:lineChart>
      <c:catAx>
        <c:axId val="223236864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PE"/>
          </a:p>
        </c:txPr>
        <c:crossAx val="223238784"/>
        <c:crosses val="autoZero"/>
        <c:auto val="1"/>
        <c:lblAlgn val="ctr"/>
        <c:lblOffset val="100"/>
        <c:noMultiLvlLbl val="0"/>
      </c:catAx>
      <c:valAx>
        <c:axId val="2232387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PE"/>
          </a:p>
        </c:txPr>
        <c:crossAx val="22323686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1622643598965306E-2"/>
                <c:y val="0.11532439715938519"/>
              </c:manualLayout>
            </c:layout>
            <c:tx>
              <c:rich>
                <a:bodyPr/>
                <a:lstStyle/>
                <a:p>
                  <a:pPr>
                    <a:defRPr sz="1000"/>
                  </a:pPr>
                  <a:r>
                    <a:rPr lang="es-PE"/>
                    <a:t> </a:t>
                  </a:r>
                </a:p>
              </c:rich>
            </c:tx>
          </c:dispUnitsLbl>
        </c:dispUnits>
      </c:valAx>
      <c:valAx>
        <c:axId val="22330803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223476736"/>
        <c:crosses val="max"/>
        <c:crossBetween val="between"/>
      </c:valAx>
      <c:catAx>
        <c:axId val="223476736"/>
        <c:scaling>
          <c:orientation val="minMax"/>
        </c:scaling>
        <c:delete val="1"/>
        <c:axPos val="b"/>
        <c:majorTickMark val="out"/>
        <c:minorTickMark val="none"/>
        <c:tickLblPos val="nextTo"/>
        <c:crossAx val="223308032"/>
        <c:crosses val="autoZero"/>
        <c:auto val="1"/>
        <c:lblAlgn val="ctr"/>
        <c:lblOffset val="100"/>
        <c:noMultiLvlLbl val="0"/>
      </c:catAx>
      <c:spPr>
        <a:ln w="12700">
          <a:solidFill>
            <a:schemeClr val="tx1"/>
          </a:solidFill>
          <a:prstDash val="dash"/>
        </a:ln>
      </c:spPr>
    </c:plotArea>
    <c:legend>
      <c:legendPos val="b"/>
      <c:layout>
        <c:manualLayout>
          <c:xMode val="edge"/>
          <c:yMode val="edge"/>
          <c:x val="0.14931686609132933"/>
          <c:y val="0.91448287563836672"/>
          <c:w val="0.64293175853018369"/>
          <c:h val="8.5517279090113738E-2"/>
        </c:manualLayout>
      </c:layout>
      <c:overlay val="0"/>
      <c:txPr>
        <a:bodyPr/>
        <a:lstStyle/>
        <a:p>
          <a:pPr>
            <a:defRPr sz="1100"/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8036921156532902E-2"/>
          <c:y val="5.5783389903643087E-2"/>
          <c:w val="0.80297132296030205"/>
          <c:h val="0.44911139962701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'DES Dpto'!$O$6</c:f>
              <c:strCache>
                <c:ptCount val="1"/>
                <c:pt idx="0">
                  <c:v>Monto Ejecutado</c:v>
                </c:pt>
              </c:strCache>
            </c:strRef>
          </c:tx>
          <c:invertIfNegative val="0"/>
          <c:cat>
            <c:strRef>
              <c:f>'DES Dpto'!$N$7:$N$31</c:f>
              <c:strCache>
                <c:ptCount val="25"/>
                <c:pt idx="0">
                  <c:v>Apurímac</c:v>
                </c:pt>
                <c:pt idx="1">
                  <c:v>Cajamarca</c:v>
                </c:pt>
                <c:pt idx="2">
                  <c:v>Puno</c:v>
                </c:pt>
                <c:pt idx="3">
                  <c:v>Provincia Constitucional del Callao</c:v>
                </c:pt>
                <c:pt idx="4">
                  <c:v>Moquegua</c:v>
                </c:pt>
                <c:pt idx="5">
                  <c:v>Amazonas</c:v>
                </c:pt>
                <c:pt idx="6">
                  <c:v>Cusco</c:v>
                </c:pt>
                <c:pt idx="7">
                  <c:v>Huánuco</c:v>
                </c:pt>
                <c:pt idx="8">
                  <c:v>Ica</c:v>
                </c:pt>
                <c:pt idx="9">
                  <c:v>Tumbes</c:v>
                </c:pt>
                <c:pt idx="10">
                  <c:v>San Martín</c:v>
                </c:pt>
                <c:pt idx="11">
                  <c:v>Tacna</c:v>
                </c:pt>
                <c:pt idx="12">
                  <c:v>Huancavelica</c:v>
                </c:pt>
                <c:pt idx="13">
                  <c:v>Arequipa</c:v>
                </c:pt>
                <c:pt idx="14">
                  <c:v>Madre de Dios</c:v>
                </c:pt>
                <c:pt idx="15">
                  <c:v>Pasco</c:v>
                </c:pt>
                <c:pt idx="16">
                  <c:v>La Libertad</c:v>
                </c:pt>
                <c:pt idx="17">
                  <c:v>Loreto</c:v>
                </c:pt>
                <c:pt idx="18">
                  <c:v>Junín</c:v>
                </c:pt>
                <c:pt idx="19">
                  <c:v>Lima</c:v>
                </c:pt>
                <c:pt idx="20">
                  <c:v>Ayacucho</c:v>
                </c:pt>
                <c:pt idx="21">
                  <c:v>Lambayeque</c:v>
                </c:pt>
                <c:pt idx="22">
                  <c:v>Ancash</c:v>
                </c:pt>
                <c:pt idx="23">
                  <c:v>Piura</c:v>
                </c:pt>
                <c:pt idx="24">
                  <c:v>Ucayali</c:v>
                </c:pt>
              </c:strCache>
            </c:strRef>
          </c:cat>
          <c:val>
            <c:numRef>
              <c:f>'DES Dpto'!$O$7:$O$31</c:f>
              <c:numCache>
                <c:formatCode>#,##0</c:formatCode>
                <c:ptCount val="25"/>
                <c:pt idx="0">
                  <c:v>1384138.4000000001</c:v>
                </c:pt>
                <c:pt idx="1">
                  <c:v>8645680.5</c:v>
                </c:pt>
                <c:pt idx="2">
                  <c:v>3282980.6</c:v>
                </c:pt>
                <c:pt idx="3">
                  <c:v>1316929.3999999999</c:v>
                </c:pt>
                <c:pt idx="4">
                  <c:v>931417.1</c:v>
                </c:pt>
                <c:pt idx="5">
                  <c:v>430256.2</c:v>
                </c:pt>
                <c:pt idx="6">
                  <c:v>6690403.4999999991</c:v>
                </c:pt>
                <c:pt idx="7">
                  <c:v>2868797.3999999994</c:v>
                </c:pt>
                <c:pt idx="8">
                  <c:v>3395503.9</c:v>
                </c:pt>
                <c:pt idx="9">
                  <c:v>1189902.3999999999</c:v>
                </c:pt>
                <c:pt idx="10">
                  <c:v>1420528.8</c:v>
                </c:pt>
                <c:pt idx="11">
                  <c:v>581779.5</c:v>
                </c:pt>
                <c:pt idx="12">
                  <c:v>3801568.1999999997</c:v>
                </c:pt>
                <c:pt idx="13">
                  <c:v>11497885.4</c:v>
                </c:pt>
                <c:pt idx="14">
                  <c:v>303584.2</c:v>
                </c:pt>
                <c:pt idx="15">
                  <c:v>757813.5</c:v>
                </c:pt>
                <c:pt idx="16">
                  <c:v>1866613.4000000001</c:v>
                </c:pt>
                <c:pt idx="17">
                  <c:v>238460.5</c:v>
                </c:pt>
                <c:pt idx="18">
                  <c:v>1853023.5999999999</c:v>
                </c:pt>
                <c:pt idx="19">
                  <c:v>20007780</c:v>
                </c:pt>
                <c:pt idx="20">
                  <c:v>2940570.1</c:v>
                </c:pt>
                <c:pt idx="21">
                  <c:v>1973578.6</c:v>
                </c:pt>
                <c:pt idx="22">
                  <c:v>271596.59999999998</c:v>
                </c:pt>
                <c:pt idx="23">
                  <c:v>3800569.3</c:v>
                </c:pt>
                <c:pt idx="2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302208"/>
        <c:axId val="224304128"/>
      </c:barChart>
      <c:lineChart>
        <c:grouping val="standard"/>
        <c:varyColors val="0"/>
        <c:ser>
          <c:idx val="1"/>
          <c:order val="1"/>
          <c:tx>
            <c:strRef>
              <c:f>'DES Dpto'!$P$6</c:f>
              <c:strCache>
                <c:ptCount val="1"/>
                <c:pt idx="0">
                  <c:v>Ejecución Financiera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C0504D"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triangle"/>
            <c:size val="7"/>
            <c:spPr>
              <a:solidFill>
                <a:srgbClr val="C0504D"/>
              </a:solidFill>
              <a:ln w="9525" cap="flat" cmpd="sng" algn="ctr">
                <a:noFill/>
                <a:prstDash val="solid"/>
                <a:round/>
              </a:ln>
              <a:effectLst/>
              <a:extLst>
                <a:ext uri="{91240B29-F687-4F45-9708-019B960494DF}">
                  <a14:hiddenLine xmlns:a14="http://schemas.microsoft.com/office/drawing/2010/main" w="9525" cap="flat" cmpd="sng" algn="ctr">
                    <a:solidFill>
                      <a:srgbClr val="C0504D">
                        <a:shade val="95000"/>
                        <a:satMod val="105000"/>
                      </a:srgbClr>
                    </a:solidFill>
                    <a:prstDash val="solid"/>
                    <a:round/>
                  </a14:hiddenLine>
                </a:ext>
              </a:extLst>
            </c:spPr>
          </c:marker>
          <c:cat>
            <c:strRef>
              <c:f>'DES Dpto'!$N$7:$N$31</c:f>
              <c:strCache>
                <c:ptCount val="25"/>
                <c:pt idx="0">
                  <c:v>Apurímac</c:v>
                </c:pt>
                <c:pt idx="1">
                  <c:v>Cajamarca</c:v>
                </c:pt>
                <c:pt idx="2">
                  <c:v>Puno</c:v>
                </c:pt>
                <c:pt idx="3">
                  <c:v>Provincia Constitucional del Callao</c:v>
                </c:pt>
                <c:pt idx="4">
                  <c:v>Moquegua</c:v>
                </c:pt>
                <c:pt idx="5">
                  <c:v>Amazonas</c:v>
                </c:pt>
                <c:pt idx="6">
                  <c:v>Cusco</c:v>
                </c:pt>
                <c:pt idx="7">
                  <c:v>Huánuco</c:v>
                </c:pt>
                <c:pt idx="8">
                  <c:v>Ica</c:v>
                </c:pt>
                <c:pt idx="9">
                  <c:v>Tumbes</c:v>
                </c:pt>
                <c:pt idx="10">
                  <c:v>San Martín</c:v>
                </c:pt>
                <c:pt idx="11">
                  <c:v>Tacna</c:v>
                </c:pt>
                <c:pt idx="12">
                  <c:v>Huancavelica</c:v>
                </c:pt>
                <c:pt idx="13">
                  <c:v>Arequipa</c:v>
                </c:pt>
                <c:pt idx="14">
                  <c:v>Madre de Dios</c:v>
                </c:pt>
                <c:pt idx="15">
                  <c:v>Pasco</c:v>
                </c:pt>
                <c:pt idx="16">
                  <c:v>La Libertad</c:v>
                </c:pt>
                <c:pt idx="17">
                  <c:v>Loreto</c:v>
                </c:pt>
                <c:pt idx="18">
                  <c:v>Junín</c:v>
                </c:pt>
                <c:pt idx="19">
                  <c:v>Lima</c:v>
                </c:pt>
                <c:pt idx="20">
                  <c:v>Ayacucho</c:v>
                </c:pt>
                <c:pt idx="21">
                  <c:v>Lambayeque</c:v>
                </c:pt>
                <c:pt idx="22">
                  <c:v>Ancash</c:v>
                </c:pt>
                <c:pt idx="23">
                  <c:v>Piura</c:v>
                </c:pt>
                <c:pt idx="24">
                  <c:v>Ucayali</c:v>
                </c:pt>
              </c:strCache>
            </c:strRef>
          </c:cat>
          <c:val>
            <c:numRef>
              <c:f>'DES Dpto'!$P$7:$P$31</c:f>
              <c:numCache>
                <c:formatCode>0%</c:formatCode>
                <c:ptCount val="25"/>
                <c:pt idx="0">
                  <c:v>0.85534783035896922</c:v>
                </c:pt>
                <c:pt idx="1">
                  <c:v>0.66873196663889589</c:v>
                </c:pt>
                <c:pt idx="2">
                  <c:v>0.62065345761599988</c:v>
                </c:pt>
                <c:pt idx="3">
                  <c:v>0.61033490969154414</c:v>
                </c:pt>
                <c:pt idx="4">
                  <c:v>0.60087859301254376</c:v>
                </c:pt>
                <c:pt idx="5">
                  <c:v>0.60044518129624513</c:v>
                </c:pt>
                <c:pt idx="6">
                  <c:v>0.54530182347223832</c:v>
                </c:pt>
                <c:pt idx="7">
                  <c:v>0.53285042172266406</c:v>
                </c:pt>
                <c:pt idx="8">
                  <c:v>0.53088003094438374</c:v>
                </c:pt>
                <c:pt idx="9">
                  <c:v>0.52346268614694136</c:v>
                </c:pt>
                <c:pt idx="10">
                  <c:v>0.51154354459899476</c:v>
                </c:pt>
                <c:pt idx="11">
                  <c:v>0.49284301998549712</c:v>
                </c:pt>
                <c:pt idx="12">
                  <c:v>0.4365578202794379</c:v>
                </c:pt>
                <c:pt idx="13">
                  <c:v>0.41290566060231321</c:v>
                </c:pt>
                <c:pt idx="14">
                  <c:v>0.37669646313741451</c:v>
                </c:pt>
                <c:pt idx="15">
                  <c:v>0.36553017330780102</c:v>
                </c:pt>
                <c:pt idx="16">
                  <c:v>0.36228269453631701</c:v>
                </c:pt>
                <c:pt idx="17">
                  <c:v>0.28710533032816099</c:v>
                </c:pt>
                <c:pt idx="18">
                  <c:v>0.28634837227781279</c:v>
                </c:pt>
                <c:pt idx="19">
                  <c:v>0.2589775446862202</c:v>
                </c:pt>
                <c:pt idx="20">
                  <c:v>0.23336774443408778</c:v>
                </c:pt>
                <c:pt idx="21">
                  <c:v>0.22948655083299663</c:v>
                </c:pt>
                <c:pt idx="22">
                  <c:v>0.11892050703855331</c:v>
                </c:pt>
                <c:pt idx="23">
                  <c:v>9.3849515434932654E-2</c:v>
                </c:pt>
                <c:pt idx="2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78880"/>
        <c:axId val="224364800"/>
      </c:lineChart>
      <c:catAx>
        <c:axId val="224302208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PE"/>
          </a:p>
        </c:txPr>
        <c:crossAx val="224304128"/>
        <c:crosses val="autoZero"/>
        <c:auto val="1"/>
        <c:lblAlgn val="ctr"/>
        <c:lblOffset val="100"/>
        <c:noMultiLvlLbl val="0"/>
      </c:catAx>
      <c:valAx>
        <c:axId val="2243041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PE"/>
          </a:p>
        </c:txPr>
        <c:crossAx val="22430220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1622643598965306E-2"/>
                <c:y val="0.11532439715938519"/>
              </c:manualLayout>
            </c:layout>
            <c:tx>
              <c:rich>
                <a:bodyPr/>
                <a:lstStyle/>
                <a:p>
                  <a:pPr>
                    <a:defRPr sz="1000"/>
                  </a:pPr>
                  <a:r>
                    <a:rPr lang="es-PE"/>
                    <a:t> </a:t>
                  </a:r>
                </a:p>
              </c:rich>
            </c:tx>
          </c:dispUnitsLbl>
        </c:dispUnits>
      </c:valAx>
      <c:valAx>
        <c:axId val="224364800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224378880"/>
        <c:crosses val="max"/>
        <c:crossBetween val="between"/>
      </c:valAx>
      <c:catAx>
        <c:axId val="224378880"/>
        <c:scaling>
          <c:orientation val="minMax"/>
        </c:scaling>
        <c:delete val="1"/>
        <c:axPos val="b"/>
        <c:majorTickMark val="out"/>
        <c:minorTickMark val="none"/>
        <c:tickLblPos val="nextTo"/>
        <c:crossAx val="224364800"/>
        <c:crosses val="autoZero"/>
        <c:auto val="1"/>
        <c:lblAlgn val="ctr"/>
        <c:lblOffset val="100"/>
        <c:noMultiLvlLbl val="0"/>
      </c:catAx>
      <c:spPr>
        <a:ln w="12700">
          <a:solidFill>
            <a:schemeClr val="tx1"/>
          </a:solidFill>
          <a:prstDash val="dash"/>
        </a:ln>
      </c:spPr>
    </c:plotArea>
    <c:legend>
      <c:legendPos val="b"/>
      <c:layout>
        <c:manualLayout>
          <c:xMode val="edge"/>
          <c:yMode val="edge"/>
          <c:x val="0.14931686609132933"/>
          <c:y val="0.91448287563836672"/>
          <c:w val="0.64293175853018369"/>
          <c:h val="8.5517279090113738E-2"/>
        </c:manualLayout>
      </c:layout>
      <c:overlay val="0"/>
      <c:txPr>
        <a:bodyPr/>
        <a:lstStyle/>
        <a:p>
          <a:pPr>
            <a:defRPr sz="1100"/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8036921156532902E-2"/>
          <c:y val="5.5783389903643087E-2"/>
          <c:w val="0.80297132296030205"/>
          <c:h val="0.44911139962701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'DDHH Dpto'!$O$6</c:f>
              <c:strCache>
                <c:ptCount val="1"/>
                <c:pt idx="0">
                  <c:v>Monto Ejecutado</c:v>
                </c:pt>
              </c:strCache>
            </c:strRef>
          </c:tx>
          <c:invertIfNegative val="0"/>
          <c:cat>
            <c:strRef>
              <c:f>'DDHH Dpto'!$N$7</c:f>
              <c:strCache>
                <c:ptCount val="1"/>
                <c:pt idx="0">
                  <c:v>Lima</c:v>
                </c:pt>
              </c:strCache>
            </c:strRef>
          </c:cat>
          <c:val>
            <c:numRef>
              <c:f>'DDHH Dpto'!$O$7</c:f>
              <c:numCache>
                <c:formatCode>#,##0</c:formatCode>
                <c:ptCount val="1"/>
                <c:pt idx="0">
                  <c:v>7097264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673792"/>
        <c:axId val="224676096"/>
      </c:barChart>
      <c:lineChart>
        <c:grouping val="standard"/>
        <c:varyColors val="0"/>
        <c:ser>
          <c:idx val="1"/>
          <c:order val="1"/>
          <c:tx>
            <c:strRef>
              <c:f>'DDHH Dpto'!$P$6</c:f>
              <c:strCache>
                <c:ptCount val="1"/>
                <c:pt idx="0">
                  <c:v>Ejecución Financiera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C0504D"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triangle"/>
            <c:size val="7"/>
            <c:spPr>
              <a:solidFill>
                <a:srgbClr val="C0504D"/>
              </a:solidFill>
              <a:ln w="9525" cap="flat" cmpd="sng" algn="ctr">
                <a:noFill/>
                <a:prstDash val="solid"/>
                <a:round/>
              </a:ln>
              <a:effectLst/>
              <a:extLst>
                <a:ext uri="{91240B29-F687-4F45-9708-019B960494DF}">
                  <a14:hiddenLine xmlns:a14="http://schemas.microsoft.com/office/drawing/2010/main" w="9525" cap="flat" cmpd="sng" algn="ctr">
                    <a:solidFill>
                      <a:srgbClr val="C0504D">
                        <a:shade val="95000"/>
                        <a:satMod val="105000"/>
                      </a:srgbClr>
                    </a:solidFill>
                    <a:prstDash val="solid"/>
                    <a:round/>
                  </a14:hiddenLine>
                </a:ext>
              </a:extLst>
            </c:spPr>
          </c:marker>
          <c:cat>
            <c:strRef>
              <c:f>'DDHH Dpto'!$N$7</c:f>
              <c:strCache>
                <c:ptCount val="1"/>
                <c:pt idx="0">
                  <c:v>Lima</c:v>
                </c:pt>
              </c:strCache>
            </c:strRef>
          </c:cat>
          <c:val>
            <c:numRef>
              <c:f>'DDHH Dpto'!$P$7</c:f>
              <c:numCache>
                <c:formatCode>0%</c:formatCode>
                <c:ptCount val="1"/>
                <c:pt idx="0">
                  <c:v>0.73161440067062333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827264"/>
        <c:axId val="224778496"/>
      </c:lineChart>
      <c:catAx>
        <c:axId val="224673792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PE"/>
          </a:p>
        </c:txPr>
        <c:crossAx val="224676096"/>
        <c:crosses val="autoZero"/>
        <c:auto val="1"/>
        <c:lblAlgn val="ctr"/>
        <c:lblOffset val="100"/>
        <c:noMultiLvlLbl val="0"/>
      </c:catAx>
      <c:valAx>
        <c:axId val="22467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PE"/>
          </a:p>
        </c:txPr>
        <c:crossAx val="224673792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1622643598965306E-2"/>
                <c:y val="0.11532439715938519"/>
              </c:manualLayout>
            </c:layout>
            <c:tx>
              <c:rich>
                <a:bodyPr/>
                <a:lstStyle/>
                <a:p>
                  <a:pPr>
                    <a:defRPr sz="1000"/>
                  </a:pPr>
                  <a:r>
                    <a:rPr lang="es-PE"/>
                    <a:t> </a:t>
                  </a:r>
                </a:p>
              </c:rich>
            </c:tx>
          </c:dispUnitsLbl>
        </c:dispUnits>
      </c:valAx>
      <c:valAx>
        <c:axId val="22477849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224827264"/>
        <c:crosses val="max"/>
        <c:crossBetween val="between"/>
      </c:valAx>
      <c:catAx>
        <c:axId val="224827264"/>
        <c:scaling>
          <c:orientation val="minMax"/>
        </c:scaling>
        <c:delete val="1"/>
        <c:axPos val="b"/>
        <c:majorTickMark val="out"/>
        <c:minorTickMark val="none"/>
        <c:tickLblPos val="nextTo"/>
        <c:crossAx val="224778496"/>
        <c:crosses val="autoZero"/>
        <c:auto val="1"/>
        <c:lblAlgn val="ctr"/>
        <c:lblOffset val="100"/>
        <c:noMultiLvlLbl val="0"/>
      </c:catAx>
      <c:spPr>
        <a:ln w="12700">
          <a:solidFill>
            <a:schemeClr val="tx1"/>
          </a:solidFill>
          <a:prstDash val="dash"/>
        </a:ln>
      </c:spPr>
    </c:plotArea>
    <c:legend>
      <c:legendPos val="b"/>
      <c:layout>
        <c:manualLayout>
          <c:xMode val="edge"/>
          <c:yMode val="edge"/>
          <c:x val="0.14931686609132933"/>
          <c:y val="0.91448287563836672"/>
          <c:w val="0.64293175853018369"/>
          <c:h val="8.5517279090113738E-2"/>
        </c:manualLayout>
      </c:layout>
      <c:overlay val="0"/>
      <c:txPr>
        <a:bodyPr/>
        <a:lstStyle/>
        <a:p>
          <a:pPr>
            <a:defRPr sz="1100"/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8036921156532902E-2"/>
          <c:y val="5.5783389903643087E-2"/>
          <c:w val="0.80297132296030205"/>
          <c:h val="0.44911139962701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'AMAG Dpto'!$O$6</c:f>
              <c:strCache>
                <c:ptCount val="1"/>
                <c:pt idx="0">
                  <c:v>Monto Ejecutado</c:v>
                </c:pt>
              </c:strCache>
            </c:strRef>
          </c:tx>
          <c:invertIfNegative val="0"/>
          <c:cat>
            <c:strRef>
              <c:f>'AMAG Dpto'!$N$7</c:f>
              <c:strCache>
                <c:ptCount val="1"/>
                <c:pt idx="0">
                  <c:v>Lima</c:v>
                </c:pt>
              </c:strCache>
            </c:strRef>
          </c:cat>
          <c:val>
            <c:numRef>
              <c:f>'AMAG Dpto'!$O$7</c:f>
              <c:numCache>
                <c:formatCode>#,##0</c:formatCode>
                <c:ptCount val="1"/>
                <c:pt idx="0">
                  <c:v>2696131.1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418688"/>
        <c:axId val="226421760"/>
      </c:barChart>
      <c:lineChart>
        <c:grouping val="standard"/>
        <c:varyColors val="0"/>
        <c:ser>
          <c:idx val="1"/>
          <c:order val="1"/>
          <c:tx>
            <c:strRef>
              <c:f>'AMAG Dpto'!$P$6</c:f>
              <c:strCache>
                <c:ptCount val="1"/>
                <c:pt idx="0">
                  <c:v>Ejecución Financiera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C0504D"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triangle"/>
            <c:size val="7"/>
            <c:spPr>
              <a:solidFill>
                <a:srgbClr val="C0504D"/>
              </a:solidFill>
              <a:ln w="9525" cap="flat" cmpd="sng" algn="ctr">
                <a:noFill/>
                <a:prstDash val="solid"/>
                <a:round/>
              </a:ln>
              <a:effectLst/>
              <a:extLst>
                <a:ext uri="{91240B29-F687-4F45-9708-019B960494DF}">
                  <a14:hiddenLine xmlns:a14="http://schemas.microsoft.com/office/drawing/2010/main" w="9525" cap="flat" cmpd="sng" algn="ctr">
                    <a:solidFill>
                      <a:srgbClr val="C0504D">
                        <a:shade val="95000"/>
                        <a:satMod val="105000"/>
                      </a:srgbClr>
                    </a:solidFill>
                    <a:prstDash val="solid"/>
                    <a:round/>
                  </a14:hiddenLine>
                </a:ext>
              </a:extLst>
            </c:spPr>
          </c:marker>
          <c:cat>
            <c:strRef>
              <c:f>'AMAG Dpto'!$N$7</c:f>
              <c:strCache>
                <c:ptCount val="1"/>
                <c:pt idx="0">
                  <c:v>Lima</c:v>
                </c:pt>
              </c:strCache>
            </c:strRef>
          </c:cat>
          <c:val>
            <c:numRef>
              <c:f>'AMAG Dpto'!$P$7</c:f>
              <c:numCache>
                <c:formatCode>0%</c:formatCode>
                <c:ptCount val="1"/>
                <c:pt idx="0">
                  <c:v>0.51924664749758787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846528"/>
        <c:axId val="263844608"/>
      </c:lineChart>
      <c:catAx>
        <c:axId val="226418688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PE"/>
          </a:p>
        </c:txPr>
        <c:crossAx val="226421760"/>
        <c:crosses val="autoZero"/>
        <c:auto val="1"/>
        <c:lblAlgn val="ctr"/>
        <c:lblOffset val="100"/>
        <c:noMultiLvlLbl val="0"/>
      </c:catAx>
      <c:valAx>
        <c:axId val="2264217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PE"/>
          </a:p>
        </c:txPr>
        <c:crossAx val="22641868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1622643598965306E-2"/>
                <c:y val="0.11532439715938519"/>
              </c:manualLayout>
            </c:layout>
            <c:tx>
              <c:rich>
                <a:bodyPr/>
                <a:lstStyle/>
                <a:p>
                  <a:pPr>
                    <a:defRPr sz="1000"/>
                  </a:pPr>
                  <a:r>
                    <a:rPr lang="es-PE"/>
                    <a:t> </a:t>
                  </a:r>
                </a:p>
              </c:rich>
            </c:tx>
          </c:dispUnitsLbl>
        </c:dispUnits>
      </c:valAx>
      <c:valAx>
        <c:axId val="26384460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263846528"/>
        <c:crosses val="max"/>
        <c:crossBetween val="between"/>
      </c:valAx>
      <c:catAx>
        <c:axId val="263846528"/>
        <c:scaling>
          <c:orientation val="minMax"/>
        </c:scaling>
        <c:delete val="1"/>
        <c:axPos val="b"/>
        <c:majorTickMark val="out"/>
        <c:minorTickMark val="none"/>
        <c:tickLblPos val="nextTo"/>
        <c:crossAx val="263844608"/>
        <c:crosses val="autoZero"/>
        <c:auto val="1"/>
        <c:lblAlgn val="ctr"/>
        <c:lblOffset val="100"/>
        <c:noMultiLvlLbl val="0"/>
      </c:catAx>
      <c:spPr>
        <a:ln w="12700">
          <a:solidFill>
            <a:schemeClr val="tx1"/>
          </a:solidFill>
          <a:prstDash val="dash"/>
        </a:ln>
      </c:spPr>
    </c:plotArea>
    <c:legend>
      <c:legendPos val="b"/>
      <c:layout>
        <c:manualLayout>
          <c:xMode val="edge"/>
          <c:yMode val="edge"/>
          <c:x val="0.14931686609132933"/>
          <c:y val="0.91448287563836672"/>
          <c:w val="0.64293175853018369"/>
          <c:h val="8.5517279090113738E-2"/>
        </c:manualLayout>
      </c:layout>
      <c:overlay val="0"/>
      <c:txPr>
        <a:bodyPr/>
        <a:lstStyle/>
        <a:p>
          <a:pPr>
            <a:defRPr sz="1100"/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8036921156532902E-2"/>
          <c:y val="5.5783389903643087E-2"/>
          <c:w val="0.80297132296030205"/>
          <c:h val="0.44911139962701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'MAC Dpto'!$O$6</c:f>
              <c:strCache>
                <c:ptCount val="1"/>
                <c:pt idx="0">
                  <c:v>Monto Ejecutado</c:v>
                </c:pt>
              </c:strCache>
            </c:strRef>
          </c:tx>
          <c:invertIfNegative val="0"/>
          <c:cat>
            <c:strRef>
              <c:f>'MAC Dpto'!$N$7</c:f>
              <c:strCache>
                <c:ptCount val="1"/>
                <c:pt idx="0">
                  <c:v>Lima</c:v>
                </c:pt>
              </c:strCache>
            </c:strRef>
          </c:cat>
          <c:val>
            <c:numRef>
              <c:f>'MAC Dpto'!$O$7</c:f>
              <c:numCache>
                <c:formatCode>#,##0</c:formatCode>
                <c:ptCount val="1"/>
                <c:pt idx="0">
                  <c:v>1400051.8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799360"/>
        <c:axId val="264801664"/>
      </c:barChart>
      <c:lineChart>
        <c:grouping val="standard"/>
        <c:varyColors val="0"/>
        <c:ser>
          <c:idx val="1"/>
          <c:order val="1"/>
          <c:tx>
            <c:strRef>
              <c:f>'MAC Dpto'!$P$6</c:f>
              <c:strCache>
                <c:ptCount val="1"/>
                <c:pt idx="0">
                  <c:v>Ejecución Financiera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C0504D"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triangle"/>
            <c:size val="7"/>
            <c:spPr>
              <a:solidFill>
                <a:srgbClr val="C0504D"/>
              </a:solidFill>
              <a:ln w="9525" cap="flat" cmpd="sng" algn="ctr">
                <a:noFill/>
                <a:prstDash val="solid"/>
                <a:round/>
              </a:ln>
              <a:effectLst/>
              <a:extLst>
                <a:ext uri="{91240B29-F687-4F45-9708-019B960494DF}">
                  <a14:hiddenLine xmlns:a14="http://schemas.microsoft.com/office/drawing/2010/main" w="9525" cap="flat" cmpd="sng" algn="ctr">
                    <a:solidFill>
                      <a:srgbClr val="C0504D">
                        <a:shade val="95000"/>
                        <a:satMod val="105000"/>
                      </a:srgbClr>
                    </a:solidFill>
                    <a:prstDash val="solid"/>
                    <a:round/>
                  </a14:hiddenLine>
                </a:ext>
              </a:extLst>
            </c:spPr>
          </c:marker>
          <c:cat>
            <c:strRef>
              <c:f>'MAC Dpto'!$N$7</c:f>
              <c:strCache>
                <c:ptCount val="1"/>
                <c:pt idx="0">
                  <c:v>Lima</c:v>
                </c:pt>
              </c:strCache>
            </c:strRef>
          </c:cat>
          <c:val>
            <c:numRef>
              <c:f>'MAC Dpto'!$P$7</c:f>
              <c:numCache>
                <c:formatCode>0%</c:formatCode>
                <c:ptCount val="1"/>
                <c:pt idx="0">
                  <c:v>0.38669204377412941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985216"/>
        <c:axId val="264983296"/>
      </c:lineChart>
      <c:catAx>
        <c:axId val="264799360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PE"/>
          </a:p>
        </c:txPr>
        <c:crossAx val="264801664"/>
        <c:crosses val="autoZero"/>
        <c:auto val="1"/>
        <c:lblAlgn val="ctr"/>
        <c:lblOffset val="100"/>
        <c:noMultiLvlLbl val="0"/>
      </c:catAx>
      <c:valAx>
        <c:axId val="2648016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PE"/>
          </a:p>
        </c:txPr>
        <c:crossAx val="26479936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1622643598965306E-2"/>
                <c:y val="0.11532439715938519"/>
              </c:manualLayout>
            </c:layout>
            <c:tx>
              <c:rich>
                <a:bodyPr/>
                <a:lstStyle/>
                <a:p>
                  <a:pPr>
                    <a:defRPr sz="1000"/>
                  </a:pPr>
                  <a:r>
                    <a:rPr lang="es-PE"/>
                    <a:t> </a:t>
                  </a:r>
                </a:p>
              </c:rich>
            </c:tx>
          </c:dispUnitsLbl>
        </c:dispUnits>
      </c:valAx>
      <c:valAx>
        <c:axId val="26498329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264985216"/>
        <c:crosses val="max"/>
        <c:crossBetween val="between"/>
      </c:valAx>
      <c:catAx>
        <c:axId val="264985216"/>
        <c:scaling>
          <c:orientation val="minMax"/>
        </c:scaling>
        <c:delete val="1"/>
        <c:axPos val="b"/>
        <c:majorTickMark val="out"/>
        <c:minorTickMark val="none"/>
        <c:tickLblPos val="nextTo"/>
        <c:crossAx val="264983296"/>
        <c:crosses val="autoZero"/>
        <c:auto val="1"/>
        <c:lblAlgn val="ctr"/>
        <c:lblOffset val="100"/>
        <c:noMultiLvlLbl val="0"/>
      </c:catAx>
      <c:spPr>
        <a:ln w="12700">
          <a:solidFill>
            <a:schemeClr val="tx1"/>
          </a:solidFill>
          <a:prstDash val="dash"/>
        </a:ln>
      </c:spPr>
    </c:plotArea>
    <c:legend>
      <c:legendPos val="b"/>
      <c:layout>
        <c:manualLayout>
          <c:xMode val="edge"/>
          <c:yMode val="edge"/>
          <c:x val="0.14931686609132933"/>
          <c:y val="0.91448287563836672"/>
          <c:w val="0.64293175853018369"/>
          <c:h val="8.5517279090113738E-2"/>
        </c:manualLayout>
      </c:layout>
      <c:overlay val="0"/>
      <c:txPr>
        <a:bodyPr/>
        <a:lstStyle/>
        <a:p>
          <a:pPr>
            <a:defRPr sz="1100"/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8036921156532902E-2"/>
          <c:y val="5.5783389903643087E-2"/>
          <c:w val="0.80297132296030205"/>
          <c:h val="0.44911139962701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'PIRDAIS Dpto'!$O$6</c:f>
              <c:strCache>
                <c:ptCount val="1"/>
                <c:pt idx="0">
                  <c:v>Monto Ejecutado</c:v>
                </c:pt>
              </c:strCache>
            </c:strRef>
          </c:tx>
          <c:invertIfNegative val="0"/>
          <c:cat>
            <c:strRef>
              <c:f>'PIRDAIS Dpto'!$N$7:$N$25</c:f>
              <c:strCache>
                <c:ptCount val="19"/>
                <c:pt idx="0">
                  <c:v>Tumbes</c:v>
                </c:pt>
                <c:pt idx="1">
                  <c:v>Cusco</c:v>
                </c:pt>
                <c:pt idx="2">
                  <c:v>Ancash</c:v>
                </c:pt>
                <c:pt idx="3">
                  <c:v>Ucayali</c:v>
                </c:pt>
                <c:pt idx="4">
                  <c:v>San Martín</c:v>
                </c:pt>
                <c:pt idx="5">
                  <c:v>Ayacucho</c:v>
                </c:pt>
                <c:pt idx="6">
                  <c:v>Loreto</c:v>
                </c:pt>
                <c:pt idx="7">
                  <c:v>Huánuco</c:v>
                </c:pt>
                <c:pt idx="8">
                  <c:v>Puno</c:v>
                </c:pt>
                <c:pt idx="9">
                  <c:v>Lambayeque</c:v>
                </c:pt>
                <c:pt idx="10">
                  <c:v>Piura</c:v>
                </c:pt>
                <c:pt idx="11">
                  <c:v>Pasco</c:v>
                </c:pt>
                <c:pt idx="12">
                  <c:v>Amazonas</c:v>
                </c:pt>
                <c:pt idx="13">
                  <c:v>Lima</c:v>
                </c:pt>
                <c:pt idx="14">
                  <c:v>Cajamarca</c:v>
                </c:pt>
                <c:pt idx="15">
                  <c:v>Junín</c:v>
                </c:pt>
                <c:pt idx="16">
                  <c:v>Huancavelica</c:v>
                </c:pt>
                <c:pt idx="17">
                  <c:v>La Libertad</c:v>
                </c:pt>
                <c:pt idx="18">
                  <c:v>Arequipa</c:v>
                </c:pt>
              </c:strCache>
            </c:strRef>
          </c:cat>
          <c:val>
            <c:numRef>
              <c:f>'PIRDAIS Dpto'!$O$7:$O$25</c:f>
              <c:numCache>
                <c:formatCode>#,##0</c:formatCode>
                <c:ptCount val="19"/>
                <c:pt idx="0">
                  <c:v>19530</c:v>
                </c:pt>
                <c:pt idx="1">
                  <c:v>73876.800000000003</c:v>
                </c:pt>
                <c:pt idx="2">
                  <c:v>593998</c:v>
                </c:pt>
                <c:pt idx="3">
                  <c:v>21258095.900000002</c:v>
                </c:pt>
                <c:pt idx="4">
                  <c:v>21852484.899999999</c:v>
                </c:pt>
                <c:pt idx="5">
                  <c:v>27426246.400000002</c:v>
                </c:pt>
                <c:pt idx="6">
                  <c:v>3035396.5</c:v>
                </c:pt>
                <c:pt idx="7">
                  <c:v>17904281.600000001</c:v>
                </c:pt>
                <c:pt idx="8">
                  <c:v>2868836.2</c:v>
                </c:pt>
                <c:pt idx="9">
                  <c:v>79346.5</c:v>
                </c:pt>
                <c:pt idx="10">
                  <c:v>787226.1</c:v>
                </c:pt>
                <c:pt idx="11">
                  <c:v>1579587.9000000001</c:v>
                </c:pt>
                <c:pt idx="12">
                  <c:v>264258.7</c:v>
                </c:pt>
                <c:pt idx="13">
                  <c:v>4158102.3</c:v>
                </c:pt>
                <c:pt idx="14">
                  <c:v>1130198</c:v>
                </c:pt>
                <c:pt idx="15">
                  <c:v>2710339.6</c:v>
                </c:pt>
                <c:pt idx="16">
                  <c:v>41692.5</c:v>
                </c:pt>
                <c:pt idx="17">
                  <c:v>107913</c:v>
                </c:pt>
                <c:pt idx="18">
                  <c:v>63620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856128"/>
        <c:axId val="265858048"/>
      </c:barChart>
      <c:lineChart>
        <c:grouping val="standard"/>
        <c:varyColors val="0"/>
        <c:ser>
          <c:idx val="1"/>
          <c:order val="1"/>
          <c:tx>
            <c:strRef>
              <c:f>'PIRDAIS Dpto'!$P$6</c:f>
              <c:strCache>
                <c:ptCount val="1"/>
                <c:pt idx="0">
                  <c:v>Ejecución Financiera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C0504D"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triangle"/>
            <c:size val="7"/>
            <c:spPr>
              <a:solidFill>
                <a:srgbClr val="C0504D"/>
              </a:solidFill>
              <a:ln w="9525" cap="flat" cmpd="sng" algn="ctr">
                <a:noFill/>
                <a:prstDash val="solid"/>
                <a:round/>
              </a:ln>
              <a:effectLst/>
              <a:extLst>
                <a:ext uri="{91240B29-F687-4F45-9708-019B960494DF}">
                  <a14:hiddenLine xmlns:a14="http://schemas.microsoft.com/office/drawing/2010/main" w="9525" cap="flat" cmpd="sng" algn="ctr">
                    <a:solidFill>
                      <a:srgbClr val="C0504D">
                        <a:shade val="95000"/>
                        <a:satMod val="105000"/>
                      </a:srgbClr>
                    </a:solidFill>
                    <a:prstDash val="solid"/>
                    <a:round/>
                  </a14:hiddenLine>
                </a:ext>
              </a:extLst>
            </c:spPr>
          </c:marker>
          <c:cat>
            <c:strRef>
              <c:f>'PIRDAIS Dpto'!$N$7:$N$25</c:f>
              <c:strCache>
                <c:ptCount val="19"/>
                <c:pt idx="0">
                  <c:v>Tumbes</c:v>
                </c:pt>
                <c:pt idx="1">
                  <c:v>Cusco</c:v>
                </c:pt>
                <c:pt idx="2">
                  <c:v>Ancash</c:v>
                </c:pt>
                <c:pt idx="3">
                  <c:v>Ucayali</c:v>
                </c:pt>
                <c:pt idx="4">
                  <c:v>San Martín</c:v>
                </c:pt>
                <c:pt idx="5">
                  <c:v>Ayacucho</c:v>
                </c:pt>
                <c:pt idx="6">
                  <c:v>Loreto</c:v>
                </c:pt>
                <c:pt idx="7">
                  <c:v>Huánuco</c:v>
                </c:pt>
                <c:pt idx="8">
                  <c:v>Puno</c:v>
                </c:pt>
                <c:pt idx="9">
                  <c:v>Lambayeque</c:v>
                </c:pt>
                <c:pt idx="10">
                  <c:v>Piura</c:v>
                </c:pt>
                <c:pt idx="11">
                  <c:v>Pasco</c:v>
                </c:pt>
                <c:pt idx="12">
                  <c:v>Amazonas</c:v>
                </c:pt>
                <c:pt idx="13">
                  <c:v>Lima</c:v>
                </c:pt>
                <c:pt idx="14">
                  <c:v>Cajamarca</c:v>
                </c:pt>
                <c:pt idx="15">
                  <c:v>Junín</c:v>
                </c:pt>
                <c:pt idx="16">
                  <c:v>Huancavelica</c:v>
                </c:pt>
                <c:pt idx="17">
                  <c:v>La Libertad</c:v>
                </c:pt>
                <c:pt idx="18">
                  <c:v>Arequipa</c:v>
                </c:pt>
              </c:strCache>
            </c:strRef>
          </c:cat>
          <c:val>
            <c:numRef>
              <c:f>'PIRDAIS Dpto'!$P$7:$P$25</c:f>
              <c:numCache>
                <c:formatCode>0%</c:formatCode>
                <c:ptCount val="19"/>
                <c:pt idx="0">
                  <c:v>1</c:v>
                </c:pt>
                <c:pt idx="1">
                  <c:v>0.99999729279748772</c:v>
                </c:pt>
                <c:pt idx="2">
                  <c:v>0.8556472186330053</c:v>
                </c:pt>
                <c:pt idx="3">
                  <c:v>0.77767857809184926</c:v>
                </c:pt>
                <c:pt idx="4">
                  <c:v>0.75884554068159771</c:v>
                </c:pt>
                <c:pt idx="5">
                  <c:v>0.70805726873531849</c:v>
                </c:pt>
                <c:pt idx="6">
                  <c:v>0.63443817752960929</c:v>
                </c:pt>
                <c:pt idx="7">
                  <c:v>0.61912177173653293</c:v>
                </c:pt>
                <c:pt idx="8">
                  <c:v>0.60920584030081071</c:v>
                </c:pt>
                <c:pt idx="9">
                  <c:v>0.58021761862628241</c:v>
                </c:pt>
                <c:pt idx="10">
                  <c:v>0.51019388280187739</c:v>
                </c:pt>
                <c:pt idx="11">
                  <c:v>0.49254623658864533</c:v>
                </c:pt>
                <c:pt idx="12">
                  <c:v>0.44012234748618057</c:v>
                </c:pt>
                <c:pt idx="13">
                  <c:v>0.43449667181438856</c:v>
                </c:pt>
                <c:pt idx="14">
                  <c:v>0.42825746420508498</c:v>
                </c:pt>
                <c:pt idx="15">
                  <c:v>0.36414759162001192</c:v>
                </c:pt>
                <c:pt idx="16">
                  <c:v>0.1870826901676419</c:v>
                </c:pt>
                <c:pt idx="17">
                  <c:v>0.1380065759437093</c:v>
                </c:pt>
                <c:pt idx="18">
                  <c:v>2.418687688948095E-2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866240"/>
        <c:axId val="265864320"/>
      </c:lineChart>
      <c:catAx>
        <c:axId val="265856128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PE"/>
          </a:p>
        </c:txPr>
        <c:crossAx val="265858048"/>
        <c:crosses val="autoZero"/>
        <c:auto val="1"/>
        <c:lblAlgn val="ctr"/>
        <c:lblOffset val="100"/>
        <c:noMultiLvlLbl val="0"/>
      </c:catAx>
      <c:valAx>
        <c:axId val="2658580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PE"/>
          </a:p>
        </c:txPr>
        <c:crossAx val="26585612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1622643598965306E-2"/>
                <c:y val="0.11532439715938519"/>
              </c:manualLayout>
            </c:layout>
            <c:tx>
              <c:rich>
                <a:bodyPr/>
                <a:lstStyle/>
                <a:p>
                  <a:pPr>
                    <a:defRPr sz="1000"/>
                  </a:pPr>
                  <a:r>
                    <a:rPr lang="es-PE"/>
                    <a:t> </a:t>
                  </a:r>
                </a:p>
              </c:rich>
            </c:tx>
          </c:dispUnitsLbl>
        </c:dispUnits>
      </c:valAx>
      <c:valAx>
        <c:axId val="265864320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265866240"/>
        <c:crosses val="max"/>
        <c:crossBetween val="between"/>
      </c:valAx>
      <c:catAx>
        <c:axId val="265866240"/>
        <c:scaling>
          <c:orientation val="minMax"/>
        </c:scaling>
        <c:delete val="1"/>
        <c:axPos val="b"/>
        <c:majorTickMark val="out"/>
        <c:minorTickMark val="none"/>
        <c:tickLblPos val="nextTo"/>
        <c:crossAx val="265864320"/>
        <c:crosses val="autoZero"/>
        <c:auto val="1"/>
        <c:lblAlgn val="ctr"/>
        <c:lblOffset val="100"/>
        <c:noMultiLvlLbl val="0"/>
      </c:catAx>
      <c:spPr>
        <a:ln w="12700">
          <a:solidFill>
            <a:schemeClr val="tx1"/>
          </a:solidFill>
          <a:prstDash val="dash"/>
        </a:ln>
      </c:spPr>
    </c:plotArea>
    <c:legend>
      <c:legendPos val="b"/>
      <c:layout>
        <c:manualLayout>
          <c:xMode val="edge"/>
          <c:yMode val="edge"/>
          <c:x val="0.14931686609132933"/>
          <c:y val="0.91448287563836672"/>
          <c:w val="0.64293175853018369"/>
          <c:h val="8.5517279090113738E-2"/>
        </c:manualLayout>
      </c:layout>
      <c:overlay val="0"/>
      <c:txPr>
        <a:bodyPr/>
        <a:lstStyle/>
        <a:p>
          <a:pPr>
            <a:defRPr sz="1100"/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8036921156532902E-2"/>
          <c:y val="5.5783389903643087E-2"/>
          <c:w val="0.80297132296030205"/>
          <c:h val="0.44911139962701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'TRAB Dpto'!$O$6</c:f>
              <c:strCache>
                <c:ptCount val="1"/>
                <c:pt idx="0">
                  <c:v>Monto Ejecutado</c:v>
                </c:pt>
              </c:strCache>
            </c:strRef>
          </c:tx>
          <c:invertIfNegative val="0"/>
          <c:cat>
            <c:strRef>
              <c:f>'TRAB Dpto'!$N$7:$N$31</c:f>
              <c:strCache>
                <c:ptCount val="25"/>
                <c:pt idx="0">
                  <c:v>Pasco</c:v>
                </c:pt>
                <c:pt idx="1">
                  <c:v>Piura</c:v>
                </c:pt>
                <c:pt idx="2">
                  <c:v>Cusco</c:v>
                </c:pt>
                <c:pt idx="3">
                  <c:v>Ayacucho</c:v>
                </c:pt>
                <c:pt idx="4">
                  <c:v>Moquegua</c:v>
                </c:pt>
                <c:pt idx="5">
                  <c:v>Loreto</c:v>
                </c:pt>
                <c:pt idx="6">
                  <c:v>La Libertad</c:v>
                </c:pt>
                <c:pt idx="7">
                  <c:v>Ucayali</c:v>
                </c:pt>
                <c:pt idx="8">
                  <c:v>Huancavelica</c:v>
                </c:pt>
                <c:pt idx="9">
                  <c:v>Ancash</c:v>
                </c:pt>
                <c:pt idx="10">
                  <c:v>Apurímac</c:v>
                </c:pt>
                <c:pt idx="11">
                  <c:v>Lima</c:v>
                </c:pt>
                <c:pt idx="12">
                  <c:v>Cajamarca</c:v>
                </c:pt>
                <c:pt idx="13">
                  <c:v>Puno</c:v>
                </c:pt>
                <c:pt idx="14">
                  <c:v>Amazonas</c:v>
                </c:pt>
                <c:pt idx="15">
                  <c:v>Huánuco</c:v>
                </c:pt>
                <c:pt idx="16">
                  <c:v>San Martín</c:v>
                </c:pt>
                <c:pt idx="17">
                  <c:v>Junín</c:v>
                </c:pt>
                <c:pt idx="18">
                  <c:v>Arequipa</c:v>
                </c:pt>
                <c:pt idx="19">
                  <c:v>Provincia Constitucional del Callao</c:v>
                </c:pt>
                <c:pt idx="20">
                  <c:v>Tacna</c:v>
                </c:pt>
                <c:pt idx="21">
                  <c:v>Ica</c:v>
                </c:pt>
                <c:pt idx="22">
                  <c:v>Lambayeque</c:v>
                </c:pt>
                <c:pt idx="23">
                  <c:v>Tumbes</c:v>
                </c:pt>
                <c:pt idx="24">
                  <c:v>Madre de Dios</c:v>
                </c:pt>
              </c:strCache>
            </c:strRef>
          </c:cat>
          <c:val>
            <c:numRef>
              <c:f>'TRAB Dpto'!$O$7:$O$31</c:f>
              <c:numCache>
                <c:formatCode>#,##0</c:formatCode>
                <c:ptCount val="25"/>
                <c:pt idx="0">
                  <c:v>1249962.3999999999</c:v>
                </c:pt>
                <c:pt idx="1">
                  <c:v>1554214</c:v>
                </c:pt>
                <c:pt idx="2">
                  <c:v>876654.6</c:v>
                </c:pt>
                <c:pt idx="3">
                  <c:v>6012438.3999999994</c:v>
                </c:pt>
                <c:pt idx="4">
                  <c:v>384684.7</c:v>
                </c:pt>
                <c:pt idx="5">
                  <c:v>3233341.8</c:v>
                </c:pt>
                <c:pt idx="6">
                  <c:v>2118725.2999999998</c:v>
                </c:pt>
                <c:pt idx="7">
                  <c:v>372941.89999999997</c:v>
                </c:pt>
                <c:pt idx="8">
                  <c:v>2889657</c:v>
                </c:pt>
                <c:pt idx="9">
                  <c:v>2101040.4</c:v>
                </c:pt>
                <c:pt idx="10">
                  <c:v>1619987.2</c:v>
                </c:pt>
                <c:pt idx="11">
                  <c:v>6887636.5</c:v>
                </c:pt>
                <c:pt idx="12">
                  <c:v>2395492.1</c:v>
                </c:pt>
                <c:pt idx="13">
                  <c:v>5004269.3</c:v>
                </c:pt>
                <c:pt idx="14">
                  <c:v>87055</c:v>
                </c:pt>
                <c:pt idx="15">
                  <c:v>1131894</c:v>
                </c:pt>
                <c:pt idx="16">
                  <c:v>1370223.7999999998</c:v>
                </c:pt>
                <c:pt idx="17">
                  <c:v>1539571.8</c:v>
                </c:pt>
                <c:pt idx="18">
                  <c:v>973169.3</c:v>
                </c:pt>
                <c:pt idx="19">
                  <c:v>177295.19999999998</c:v>
                </c:pt>
                <c:pt idx="20">
                  <c:v>108781.70000000001</c:v>
                </c:pt>
                <c:pt idx="21">
                  <c:v>775723.29999999993</c:v>
                </c:pt>
                <c:pt idx="22">
                  <c:v>913505.20000000007</c:v>
                </c:pt>
                <c:pt idx="23">
                  <c:v>61436.5</c:v>
                </c:pt>
                <c:pt idx="2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450432"/>
        <c:axId val="266547200"/>
      </c:barChart>
      <c:lineChart>
        <c:grouping val="standard"/>
        <c:varyColors val="0"/>
        <c:ser>
          <c:idx val="1"/>
          <c:order val="1"/>
          <c:tx>
            <c:strRef>
              <c:f>'TRAB Dpto'!$P$6</c:f>
              <c:strCache>
                <c:ptCount val="1"/>
                <c:pt idx="0">
                  <c:v>Ejecución Financiera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C0504D"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triangle"/>
            <c:size val="7"/>
            <c:spPr>
              <a:solidFill>
                <a:srgbClr val="C0504D"/>
              </a:solidFill>
              <a:ln w="9525" cap="flat" cmpd="sng" algn="ctr">
                <a:noFill/>
                <a:prstDash val="solid"/>
                <a:round/>
              </a:ln>
              <a:effectLst/>
              <a:extLst>
                <a:ext uri="{91240B29-F687-4F45-9708-019B960494DF}">
                  <a14:hiddenLine xmlns:a14="http://schemas.microsoft.com/office/drawing/2010/main" w="9525" cap="flat" cmpd="sng" algn="ctr">
                    <a:solidFill>
                      <a:srgbClr val="C0504D">
                        <a:shade val="95000"/>
                        <a:satMod val="105000"/>
                      </a:srgbClr>
                    </a:solidFill>
                    <a:prstDash val="solid"/>
                    <a:round/>
                  </a14:hiddenLine>
                </a:ext>
              </a:extLst>
            </c:spPr>
          </c:marker>
          <c:cat>
            <c:strRef>
              <c:f>'TRAB Dpto'!$N$7:$N$31</c:f>
              <c:strCache>
                <c:ptCount val="25"/>
                <c:pt idx="0">
                  <c:v>Pasco</c:v>
                </c:pt>
                <c:pt idx="1">
                  <c:v>Piura</c:v>
                </c:pt>
                <c:pt idx="2">
                  <c:v>Cusco</c:v>
                </c:pt>
                <c:pt idx="3">
                  <c:v>Ayacucho</c:v>
                </c:pt>
                <c:pt idx="4">
                  <c:v>Moquegua</c:v>
                </c:pt>
                <c:pt idx="5">
                  <c:v>Loreto</c:v>
                </c:pt>
                <c:pt idx="6">
                  <c:v>La Libertad</c:v>
                </c:pt>
                <c:pt idx="7">
                  <c:v>Ucayali</c:v>
                </c:pt>
                <c:pt idx="8">
                  <c:v>Huancavelica</c:v>
                </c:pt>
                <c:pt idx="9">
                  <c:v>Ancash</c:v>
                </c:pt>
                <c:pt idx="10">
                  <c:v>Apurímac</c:v>
                </c:pt>
                <c:pt idx="11">
                  <c:v>Lima</c:v>
                </c:pt>
                <c:pt idx="12">
                  <c:v>Cajamarca</c:v>
                </c:pt>
                <c:pt idx="13">
                  <c:v>Puno</c:v>
                </c:pt>
                <c:pt idx="14">
                  <c:v>Amazonas</c:v>
                </c:pt>
                <c:pt idx="15">
                  <c:v>Huánuco</c:v>
                </c:pt>
                <c:pt idx="16">
                  <c:v>San Martín</c:v>
                </c:pt>
                <c:pt idx="17">
                  <c:v>Junín</c:v>
                </c:pt>
                <c:pt idx="18">
                  <c:v>Arequipa</c:v>
                </c:pt>
                <c:pt idx="19">
                  <c:v>Provincia Constitucional del Callao</c:v>
                </c:pt>
                <c:pt idx="20">
                  <c:v>Tacna</c:v>
                </c:pt>
                <c:pt idx="21">
                  <c:v>Ica</c:v>
                </c:pt>
                <c:pt idx="22">
                  <c:v>Lambayeque</c:v>
                </c:pt>
                <c:pt idx="23">
                  <c:v>Tumbes</c:v>
                </c:pt>
                <c:pt idx="24">
                  <c:v>Madre de Dios</c:v>
                </c:pt>
              </c:strCache>
            </c:strRef>
          </c:cat>
          <c:val>
            <c:numRef>
              <c:f>'TRAB Dpto'!$P$7:$P$31</c:f>
              <c:numCache>
                <c:formatCode>0%</c:formatCode>
                <c:ptCount val="25"/>
                <c:pt idx="0">
                  <c:v>0.9679703683741403</c:v>
                </c:pt>
                <c:pt idx="1">
                  <c:v>0.96725297526251952</c:v>
                </c:pt>
                <c:pt idx="2">
                  <c:v>0.9645417116853453</c:v>
                </c:pt>
                <c:pt idx="3">
                  <c:v>0.96311567950769983</c:v>
                </c:pt>
                <c:pt idx="4">
                  <c:v>0.95569802020784222</c:v>
                </c:pt>
                <c:pt idx="5">
                  <c:v>0.95453431148242718</c:v>
                </c:pt>
                <c:pt idx="6">
                  <c:v>0.95380547498603307</c:v>
                </c:pt>
                <c:pt idx="7">
                  <c:v>0.94539889120135057</c:v>
                </c:pt>
                <c:pt idx="8">
                  <c:v>0.93736704189587305</c:v>
                </c:pt>
                <c:pt idx="9">
                  <c:v>0.93174878478081258</c:v>
                </c:pt>
                <c:pt idx="10">
                  <c:v>0.91557495735760719</c:v>
                </c:pt>
                <c:pt idx="11">
                  <c:v>0.84487428151843014</c:v>
                </c:pt>
                <c:pt idx="12">
                  <c:v>0.82013442648431811</c:v>
                </c:pt>
                <c:pt idx="13">
                  <c:v>0.81425509187131095</c:v>
                </c:pt>
                <c:pt idx="14">
                  <c:v>0.79808397506417306</c:v>
                </c:pt>
                <c:pt idx="15">
                  <c:v>0.77914745576272049</c:v>
                </c:pt>
                <c:pt idx="16">
                  <c:v>0.75662340444799803</c:v>
                </c:pt>
                <c:pt idx="17">
                  <c:v>0.69435593203521817</c:v>
                </c:pt>
                <c:pt idx="18">
                  <c:v>0.66033092226685486</c:v>
                </c:pt>
                <c:pt idx="19">
                  <c:v>0.65492909360235518</c:v>
                </c:pt>
                <c:pt idx="20">
                  <c:v>0.57244788953265036</c:v>
                </c:pt>
                <c:pt idx="21">
                  <c:v>0.55496888633245045</c:v>
                </c:pt>
                <c:pt idx="22">
                  <c:v>0.45821591251662186</c:v>
                </c:pt>
                <c:pt idx="23">
                  <c:v>0.38460069737888208</c:v>
                </c:pt>
                <c:pt idx="2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592256"/>
        <c:axId val="266549120"/>
      </c:lineChart>
      <c:catAx>
        <c:axId val="266450432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PE"/>
          </a:p>
        </c:txPr>
        <c:crossAx val="266547200"/>
        <c:crosses val="autoZero"/>
        <c:auto val="1"/>
        <c:lblAlgn val="ctr"/>
        <c:lblOffset val="100"/>
        <c:noMultiLvlLbl val="0"/>
      </c:catAx>
      <c:valAx>
        <c:axId val="2665472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PE"/>
          </a:p>
        </c:txPr>
        <c:crossAx val="266450432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1622643598965306E-2"/>
                <c:y val="0.11532439715938519"/>
              </c:manualLayout>
            </c:layout>
            <c:tx>
              <c:rich>
                <a:bodyPr/>
                <a:lstStyle/>
                <a:p>
                  <a:pPr>
                    <a:defRPr sz="1000"/>
                  </a:pPr>
                  <a:r>
                    <a:rPr lang="es-PE"/>
                    <a:t> </a:t>
                  </a:r>
                </a:p>
              </c:rich>
            </c:tx>
          </c:dispUnitsLbl>
        </c:dispUnits>
      </c:valAx>
      <c:valAx>
        <c:axId val="266549120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266592256"/>
        <c:crosses val="max"/>
        <c:crossBetween val="between"/>
      </c:valAx>
      <c:catAx>
        <c:axId val="266592256"/>
        <c:scaling>
          <c:orientation val="minMax"/>
        </c:scaling>
        <c:delete val="1"/>
        <c:axPos val="b"/>
        <c:majorTickMark val="out"/>
        <c:minorTickMark val="none"/>
        <c:tickLblPos val="nextTo"/>
        <c:crossAx val="266549120"/>
        <c:crosses val="autoZero"/>
        <c:auto val="1"/>
        <c:lblAlgn val="ctr"/>
        <c:lblOffset val="100"/>
        <c:noMultiLvlLbl val="0"/>
      </c:catAx>
      <c:spPr>
        <a:ln w="12700">
          <a:solidFill>
            <a:schemeClr val="tx1"/>
          </a:solidFill>
          <a:prstDash val="dash"/>
        </a:ln>
      </c:spPr>
    </c:plotArea>
    <c:legend>
      <c:legendPos val="b"/>
      <c:layout>
        <c:manualLayout>
          <c:xMode val="edge"/>
          <c:yMode val="edge"/>
          <c:x val="0.14931686609132933"/>
          <c:y val="0.91448287563836672"/>
          <c:w val="0.64293175853018369"/>
          <c:h val="8.5517279090113738E-2"/>
        </c:manualLayout>
      </c:layout>
      <c:overlay val="0"/>
      <c:txPr>
        <a:bodyPr/>
        <a:lstStyle/>
        <a:p>
          <a:pPr>
            <a:defRPr sz="1100"/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8036921156532902E-2"/>
          <c:y val="5.5783389903643087E-2"/>
          <c:w val="0.80297132296030205"/>
          <c:h val="0.44911139962701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'GIECOD Dpto'!$O$6</c:f>
              <c:strCache>
                <c:ptCount val="1"/>
                <c:pt idx="0">
                  <c:v>Monto Ejecutado</c:v>
                </c:pt>
              </c:strCache>
            </c:strRef>
          </c:tx>
          <c:invertIfNegative val="0"/>
          <c:cat>
            <c:strRef>
              <c:f>'GIECOD Dpto'!$N$7:$N$11</c:f>
              <c:strCache>
                <c:ptCount val="5"/>
                <c:pt idx="0">
                  <c:v>Amazonas</c:v>
                </c:pt>
                <c:pt idx="1">
                  <c:v>Lima</c:v>
                </c:pt>
                <c:pt idx="2">
                  <c:v>Provincia Constitucional del Callao</c:v>
                </c:pt>
                <c:pt idx="3">
                  <c:v>Loreto</c:v>
                </c:pt>
                <c:pt idx="4">
                  <c:v>San Martín</c:v>
                </c:pt>
              </c:strCache>
            </c:strRef>
          </c:cat>
          <c:val>
            <c:numRef>
              <c:f>'GIECOD Dpto'!$O$7:$O$11</c:f>
              <c:numCache>
                <c:formatCode>#,##0</c:formatCode>
                <c:ptCount val="5"/>
                <c:pt idx="0">
                  <c:v>2272875.2999999998</c:v>
                </c:pt>
                <c:pt idx="1">
                  <c:v>13539397.5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956160"/>
        <c:axId val="267335168"/>
      </c:barChart>
      <c:lineChart>
        <c:grouping val="standard"/>
        <c:varyColors val="0"/>
        <c:ser>
          <c:idx val="1"/>
          <c:order val="1"/>
          <c:tx>
            <c:strRef>
              <c:f>'GIECOD Dpto'!$P$6</c:f>
              <c:strCache>
                <c:ptCount val="1"/>
                <c:pt idx="0">
                  <c:v>Ejecución Financiera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C0504D"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triangle"/>
            <c:size val="7"/>
            <c:spPr>
              <a:solidFill>
                <a:srgbClr val="C0504D"/>
              </a:solidFill>
              <a:ln w="9525" cap="flat" cmpd="sng" algn="ctr">
                <a:noFill/>
                <a:prstDash val="solid"/>
                <a:round/>
              </a:ln>
              <a:effectLst/>
              <a:extLst>
                <a:ext uri="{91240B29-F687-4F45-9708-019B960494DF}">
                  <a14:hiddenLine xmlns:a14="http://schemas.microsoft.com/office/drawing/2010/main" w="9525" cap="flat" cmpd="sng" algn="ctr">
                    <a:solidFill>
                      <a:srgbClr val="C0504D">
                        <a:shade val="95000"/>
                        <a:satMod val="105000"/>
                      </a:srgbClr>
                    </a:solidFill>
                    <a:prstDash val="solid"/>
                    <a:round/>
                  </a14:hiddenLine>
                </a:ext>
              </a:extLst>
            </c:spPr>
          </c:marker>
          <c:cat>
            <c:strRef>
              <c:f>'GIECOD Dpto'!$N$7:$N$11</c:f>
              <c:strCache>
                <c:ptCount val="5"/>
                <c:pt idx="0">
                  <c:v>Amazonas</c:v>
                </c:pt>
                <c:pt idx="1">
                  <c:v>Lima</c:v>
                </c:pt>
                <c:pt idx="2">
                  <c:v>Provincia Constitucional del Callao</c:v>
                </c:pt>
                <c:pt idx="3">
                  <c:v>Loreto</c:v>
                </c:pt>
                <c:pt idx="4">
                  <c:v>San Martín</c:v>
                </c:pt>
              </c:strCache>
            </c:strRef>
          </c:cat>
          <c:val>
            <c:numRef>
              <c:f>'GIECOD Dpto'!$P$7:$P$11</c:f>
              <c:numCache>
                <c:formatCode>0%</c:formatCode>
                <c:ptCount val="5"/>
                <c:pt idx="0">
                  <c:v>0.77275880850577705</c:v>
                </c:pt>
                <c:pt idx="1">
                  <c:v>0.46004021283752788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417088"/>
        <c:axId val="267415552"/>
      </c:lineChart>
      <c:catAx>
        <c:axId val="266956160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PE"/>
          </a:p>
        </c:txPr>
        <c:crossAx val="267335168"/>
        <c:crosses val="autoZero"/>
        <c:auto val="1"/>
        <c:lblAlgn val="ctr"/>
        <c:lblOffset val="100"/>
        <c:noMultiLvlLbl val="0"/>
      </c:catAx>
      <c:valAx>
        <c:axId val="2673351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PE"/>
          </a:p>
        </c:txPr>
        <c:crossAx val="26695616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1622643598965306E-2"/>
                <c:y val="0.11532439715938519"/>
              </c:manualLayout>
            </c:layout>
            <c:tx>
              <c:rich>
                <a:bodyPr/>
                <a:lstStyle/>
                <a:p>
                  <a:pPr>
                    <a:defRPr sz="1000"/>
                  </a:pPr>
                  <a:r>
                    <a:rPr lang="es-PE"/>
                    <a:t> </a:t>
                  </a:r>
                </a:p>
              </c:rich>
            </c:tx>
          </c:dispUnitsLbl>
        </c:dispUnits>
      </c:valAx>
      <c:valAx>
        <c:axId val="26741555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267417088"/>
        <c:crosses val="max"/>
        <c:crossBetween val="between"/>
      </c:valAx>
      <c:catAx>
        <c:axId val="267417088"/>
        <c:scaling>
          <c:orientation val="minMax"/>
        </c:scaling>
        <c:delete val="1"/>
        <c:axPos val="b"/>
        <c:majorTickMark val="out"/>
        <c:minorTickMark val="none"/>
        <c:tickLblPos val="nextTo"/>
        <c:crossAx val="267415552"/>
        <c:crosses val="autoZero"/>
        <c:auto val="1"/>
        <c:lblAlgn val="ctr"/>
        <c:lblOffset val="100"/>
        <c:noMultiLvlLbl val="0"/>
      </c:catAx>
      <c:spPr>
        <a:ln w="12700">
          <a:solidFill>
            <a:schemeClr val="tx1"/>
          </a:solidFill>
          <a:prstDash val="dash"/>
        </a:ln>
      </c:spPr>
    </c:plotArea>
    <c:legend>
      <c:legendPos val="b"/>
      <c:layout>
        <c:manualLayout>
          <c:xMode val="edge"/>
          <c:yMode val="edge"/>
          <c:x val="0.14931686609132933"/>
          <c:y val="0.91448287563836672"/>
          <c:w val="0.64293175853018369"/>
          <c:h val="8.5517279090113738E-2"/>
        </c:manualLayout>
      </c:layout>
      <c:overlay val="0"/>
      <c:txPr>
        <a:bodyPr/>
        <a:lstStyle/>
        <a:p>
          <a:pPr>
            <a:defRPr sz="1100"/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8036921156532902E-2"/>
          <c:y val="5.5783389903643087E-2"/>
          <c:w val="0.80297132296030205"/>
          <c:h val="0.44911139962701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'DPA Dpto'!$O$6</c:f>
              <c:strCache>
                <c:ptCount val="1"/>
                <c:pt idx="0">
                  <c:v>Monto Ejecutado</c:v>
                </c:pt>
              </c:strCache>
            </c:strRef>
          </c:tx>
          <c:invertIfNegative val="0"/>
          <c:cat>
            <c:strRef>
              <c:f>'DPA Dpto'!$N$7</c:f>
              <c:strCache>
                <c:ptCount val="1"/>
                <c:pt idx="0">
                  <c:v>Lima</c:v>
                </c:pt>
              </c:strCache>
            </c:strRef>
          </c:cat>
          <c:val>
            <c:numRef>
              <c:f>'DPA Dpto'!$O$7</c:f>
              <c:numCache>
                <c:formatCode>#,##0</c:formatCode>
                <c:ptCount val="1"/>
                <c:pt idx="0">
                  <c:v>1950660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7836800"/>
        <c:axId val="267839360"/>
      </c:barChart>
      <c:lineChart>
        <c:grouping val="standard"/>
        <c:varyColors val="0"/>
        <c:ser>
          <c:idx val="1"/>
          <c:order val="1"/>
          <c:tx>
            <c:strRef>
              <c:f>'DPA Dpto'!$P$6</c:f>
              <c:strCache>
                <c:ptCount val="1"/>
                <c:pt idx="0">
                  <c:v>Ejecución Financiera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C0504D"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triangle"/>
            <c:size val="7"/>
            <c:spPr>
              <a:solidFill>
                <a:srgbClr val="C0504D"/>
              </a:solidFill>
              <a:ln w="9525" cap="flat" cmpd="sng" algn="ctr">
                <a:noFill/>
                <a:prstDash val="solid"/>
                <a:round/>
              </a:ln>
              <a:effectLst/>
              <a:extLst>
                <a:ext uri="{91240B29-F687-4F45-9708-019B960494DF}">
                  <a14:hiddenLine xmlns:a14="http://schemas.microsoft.com/office/drawing/2010/main" w="9525" cap="flat" cmpd="sng" algn="ctr">
                    <a:solidFill>
                      <a:srgbClr val="C0504D">
                        <a:shade val="95000"/>
                        <a:satMod val="105000"/>
                      </a:srgbClr>
                    </a:solidFill>
                    <a:prstDash val="solid"/>
                    <a:round/>
                  </a14:hiddenLine>
                </a:ext>
              </a:extLst>
            </c:spPr>
          </c:marker>
          <c:cat>
            <c:strRef>
              <c:f>'DPA Dpto'!$N$7</c:f>
              <c:strCache>
                <c:ptCount val="1"/>
                <c:pt idx="0">
                  <c:v>Lima</c:v>
                </c:pt>
              </c:strCache>
            </c:strRef>
          </c:cat>
          <c:val>
            <c:numRef>
              <c:f>'DPA Dpto'!$P$7</c:f>
              <c:numCache>
                <c:formatCode>0%</c:formatCode>
                <c:ptCount val="1"/>
                <c:pt idx="0">
                  <c:v>0.47755901550366531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112640"/>
        <c:axId val="270110720"/>
      </c:lineChart>
      <c:catAx>
        <c:axId val="267836800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PE"/>
          </a:p>
        </c:txPr>
        <c:crossAx val="267839360"/>
        <c:crosses val="autoZero"/>
        <c:auto val="1"/>
        <c:lblAlgn val="ctr"/>
        <c:lblOffset val="100"/>
        <c:noMultiLvlLbl val="0"/>
      </c:catAx>
      <c:valAx>
        <c:axId val="267839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PE"/>
          </a:p>
        </c:txPr>
        <c:crossAx val="26783680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1622643598965306E-2"/>
                <c:y val="0.11532439715938519"/>
              </c:manualLayout>
            </c:layout>
            <c:tx>
              <c:rich>
                <a:bodyPr/>
                <a:lstStyle/>
                <a:p>
                  <a:pPr>
                    <a:defRPr sz="1000"/>
                  </a:pPr>
                  <a:r>
                    <a:rPr lang="es-PE"/>
                    <a:t> </a:t>
                  </a:r>
                </a:p>
              </c:rich>
            </c:tx>
          </c:dispUnitsLbl>
        </c:dispUnits>
      </c:valAx>
      <c:valAx>
        <c:axId val="270110720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270112640"/>
        <c:crosses val="max"/>
        <c:crossBetween val="between"/>
      </c:valAx>
      <c:catAx>
        <c:axId val="270112640"/>
        <c:scaling>
          <c:orientation val="minMax"/>
        </c:scaling>
        <c:delete val="1"/>
        <c:axPos val="b"/>
        <c:majorTickMark val="out"/>
        <c:minorTickMark val="none"/>
        <c:tickLblPos val="nextTo"/>
        <c:crossAx val="270110720"/>
        <c:crosses val="autoZero"/>
        <c:auto val="1"/>
        <c:lblAlgn val="ctr"/>
        <c:lblOffset val="100"/>
        <c:noMultiLvlLbl val="0"/>
      </c:catAx>
      <c:spPr>
        <a:ln w="12700">
          <a:solidFill>
            <a:schemeClr val="tx1"/>
          </a:solidFill>
          <a:prstDash val="dash"/>
        </a:ln>
      </c:spPr>
    </c:plotArea>
    <c:legend>
      <c:legendPos val="b"/>
      <c:layout>
        <c:manualLayout>
          <c:xMode val="edge"/>
          <c:yMode val="edge"/>
          <c:x val="0.14931686609132933"/>
          <c:y val="0.91448287563836672"/>
          <c:w val="0.64293175853018369"/>
          <c:h val="8.5517279090113738E-2"/>
        </c:manualLayout>
      </c:layout>
      <c:overlay val="0"/>
      <c:txPr>
        <a:bodyPr/>
        <a:lstStyle/>
        <a:p>
          <a:pPr>
            <a:defRPr sz="1100"/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8036921156532902E-2"/>
          <c:y val="5.5783389903643087E-2"/>
          <c:w val="0.80297132296030205"/>
          <c:h val="0.44911139962701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'ITT Dpto'!$O$6</c:f>
              <c:strCache>
                <c:ptCount val="1"/>
                <c:pt idx="0">
                  <c:v>Monto Ejecutado</c:v>
                </c:pt>
              </c:strCache>
            </c:strRef>
          </c:tx>
          <c:invertIfNegative val="0"/>
          <c:cat>
            <c:strRef>
              <c:f>'ITT Dpto'!$N$7:$N$8</c:f>
              <c:strCache>
                <c:ptCount val="2"/>
                <c:pt idx="0">
                  <c:v>Ica</c:v>
                </c:pt>
                <c:pt idx="1">
                  <c:v>Lima</c:v>
                </c:pt>
              </c:strCache>
            </c:strRef>
          </c:cat>
          <c:val>
            <c:numRef>
              <c:f>'ITT Dpto'!$O$7:$O$8</c:f>
              <c:numCache>
                <c:formatCode>#,##0</c:formatCode>
                <c:ptCount val="2"/>
                <c:pt idx="0">
                  <c:v>1104329.8999999999</c:v>
                </c:pt>
                <c:pt idx="1">
                  <c:v>2753011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608640"/>
        <c:axId val="270611584"/>
      </c:barChart>
      <c:lineChart>
        <c:grouping val="standard"/>
        <c:varyColors val="0"/>
        <c:ser>
          <c:idx val="1"/>
          <c:order val="1"/>
          <c:tx>
            <c:strRef>
              <c:f>'ITT Dpto'!$P$6</c:f>
              <c:strCache>
                <c:ptCount val="1"/>
                <c:pt idx="0">
                  <c:v>Ejecución Financiera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C0504D"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triangle"/>
            <c:size val="7"/>
            <c:spPr>
              <a:solidFill>
                <a:srgbClr val="C0504D"/>
              </a:solidFill>
              <a:ln w="9525" cap="flat" cmpd="sng" algn="ctr">
                <a:noFill/>
                <a:prstDash val="solid"/>
                <a:round/>
              </a:ln>
              <a:effectLst/>
              <a:extLst>
                <a:ext uri="{91240B29-F687-4F45-9708-019B960494DF}">
                  <a14:hiddenLine xmlns:a14="http://schemas.microsoft.com/office/drawing/2010/main" w="9525" cap="flat" cmpd="sng" algn="ctr">
                    <a:solidFill>
                      <a:srgbClr val="C0504D">
                        <a:shade val="95000"/>
                        <a:satMod val="105000"/>
                      </a:srgbClr>
                    </a:solidFill>
                    <a:prstDash val="solid"/>
                    <a:round/>
                  </a14:hiddenLine>
                </a:ext>
              </a:extLst>
            </c:spPr>
          </c:marker>
          <c:cat>
            <c:strRef>
              <c:f>'ITT Dpto'!$N$7:$N$8</c:f>
              <c:strCache>
                <c:ptCount val="2"/>
                <c:pt idx="0">
                  <c:v>Ica</c:v>
                </c:pt>
                <c:pt idx="1">
                  <c:v>Lima</c:v>
                </c:pt>
              </c:strCache>
            </c:strRef>
          </c:cat>
          <c:val>
            <c:numRef>
              <c:f>'ITT Dpto'!$P$7:$P$8</c:f>
              <c:numCache>
                <c:formatCode>0%</c:formatCode>
                <c:ptCount val="2"/>
                <c:pt idx="0">
                  <c:v>0.60013558795174693</c:v>
                </c:pt>
                <c:pt idx="1">
                  <c:v>0.33122981783154704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648064"/>
        <c:axId val="270613504"/>
      </c:lineChart>
      <c:catAx>
        <c:axId val="270608640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PE"/>
          </a:p>
        </c:txPr>
        <c:crossAx val="270611584"/>
        <c:crosses val="autoZero"/>
        <c:auto val="1"/>
        <c:lblAlgn val="ctr"/>
        <c:lblOffset val="100"/>
        <c:noMultiLvlLbl val="0"/>
      </c:catAx>
      <c:valAx>
        <c:axId val="2706115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PE"/>
          </a:p>
        </c:txPr>
        <c:crossAx val="27060864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1622643598965306E-2"/>
                <c:y val="0.11532439715938519"/>
              </c:manualLayout>
            </c:layout>
            <c:tx>
              <c:rich>
                <a:bodyPr/>
                <a:lstStyle/>
                <a:p>
                  <a:pPr>
                    <a:defRPr sz="1000"/>
                  </a:pPr>
                  <a:r>
                    <a:rPr lang="es-PE"/>
                    <a:t> </a:t>
                  </a:r>
                </a:p>
              </c:rich>
            </c:tx>
          </c:dispUnitsLbl>
        </c:dispUnits>
      </c:valAx>
      <c:valAx>
        <c:axId val="27061350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270648064"/>
        <c:crosses val="max"/>
        <c:crossBetween val="between"/>
      </c:valAx>
      <c:catAx>
        <c:axId val="270648064"/>
        <c:scaling>
          <c:orientation val="minMax"/>
        </c:scaling>
        <c:delete val="1"/>
        <c:axPos val="b"/>
        <c:majorTickMark val="out"/>
        <c:minorTickMark val="none"/>
        <c:tickLblPos val="nextTo"/>
        <c:crossAx val="270613504"/>
        <c:crosses val="autoZero"/>
        <c:auto val="1"/>
        <c:lblAlgn val="ctr"/>
        <c:lblOffset val="100"/>
        <c:noMultiLvlLbl val="0"/>
      </c:catAx>
      <c:spPr>
        <a:ln w="12700">
          <a:solidFill>
            <a:schemeClr val="tx1"/>
          </a:solidFill>
          <a:prstDash val="dash"/>
        </a:ln>
      </c:spPr>
    </c:plotArea>
    <c:legend>
      <c:legendPos val="b"/>
      <c:layout>
        <c:manualLayout>
          <c:xMode val="edge"/>
          <c:yMode val="edge"/>
          <c:x val="0.14931686609132933"/>
          <c:y val="0.91448287563836672"/>
          <c:w val="0.64293175853018369"/>
          <c:h val="8.5517279090113738E-2"/>
        </c:manualLayout>
      </c:layout>
      <c:overlay val="0"/>
      <c:txPr>
        <a:bodyPr/>
        <a:lstStyle/>
        <a:p>
          <a:pPr>
            <a:defRPr sz="1100"/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8036921156532902E-2"/>
          <c:y val="5.5783389903643087E-2"/>
          <c:w val="0.80297132296030205"/>
          <c:h val="0.44911139962701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'API Dpto'!$O$6</c:f>
              <c:strCache>
                <c:ptCount val="1"/>
                <c:pt idx="0">
                  <c:v>Monto Ejecutado</c:v>
                </c:pt>
              </c:strCache>
            </c:strRef>
          </c:tx>
          <c:invertIfNegative val="0"/>
          <c:cat>
            <c:strRef>
              <c:f>'API Dpto'!$N$7:$N$31</c:f>
              <c:strCache>
                <c:ptCount val="25"/>
                <c:pt idx="0">
                  <c:v>Loreto</c:v>
                </c:pt>
                <c:pt idx="1">
                  <c:v>Piura</c:v>
                </c:pt>
                <c:pt idx="2">
                  <c:v>La Libertad</c:v>
                </c:pt>
                <c:pt idx="3">
                  <c:v>Ucayali</c:v>
                </c:pt>
                <c:pt idx="4">
                  <c:v>Arequipa</c:v>
                </c:pt>
                <c:pt idx="5">
                  <c:v>Ancash</c:v>
                </c:pt>
                <c:pt idx="6">
                  <c:v>San Martín</c:v>
                </c:pt>
                <c:pt idx="7">
                  <c:v>Ica</c:v>
                </c:pt>
                <c:pt idx="8">
                  <c:v>Junín</c:v>
                </c:pt>
                <c:pt idx="9">
                  <c:v>Lima</c:v>
                </c:pt>
                <c:pt idx="10">
                  <c:v>Puno</c:v>
                </c:pt>
                <c:pt idx="11">
                  <c:v>Huancavelica</c:v>
                </c:pt>
                <c:pt idx="12">
                  <c:v>Cusco</c:v>
                </c:pt>
                <c:pt idx="13">
                  <c:v>Pasco</c:v>
                </c:pt>
                <c:pt idx="14">
                  <c:v>Ayacucho</c:v>
                </c:pt>
                <c:pt idx="15">
                  <c:v>Madre de Dios</c:v>
                </c:pt>
                <c:pt idx="16">
                  <c:v>Provincia Constitucional del Callao</c:v>
                </c:pt>
                <c:pt idx="17">
                  <c:v>Lambayeque</c:v>
                </c:pt>
                <c:pt idx="18">
                  <c:v>Tumbes</c:v>
                </c:pt>
                <c:pt idx="19">
                  <c:v>Huánuco</c:v>
                </c:pt>
                <c:pt idx="20">
                  <c:v>Moquegua</c:v>
                </c:pt>
                <c:pt idx="21">
                  <c:v>Tacna</c:v>
                </c:pt>
                <c:pt idx="22">
                  <c:v>Amazonas</c:v>
                </c:pt>
                <c:pt idx="23">
                  <c:v>Cajamarca</c:v>
                </c:pt>
                <c:pt idx="24">
                  <c:v>Apurímac</c:v>
                </c:pt>
              </c:strCache>
            </c:strRef>
          </c:cat>
          <c:val>
            <c:numRef>
              <c:f>'API Dpto'!$O$7:$O$31</c:f>
              <c:numCache>
                <c:formatCode>#,##0</c:formatCode>
                <c:ptCount val="25"/>
                <c:pt idx="0">
                  <c:v>2178877.5</c:v>
                </c:pt>
                <c:pt idx="1">
                  <c:v>6743942.2999999998</c:v>
                </c:pt>
                <c:pt idx="2">
                  <c:v>4413009.3999999994</c:v>
                </c:pt>
                <c:pt idx="3">
                  <c:v>2100070.7000000002</c:v>
                </c:pt>
                <c:pt idx="4">
                  <c:v>3710316.4</c:v>
                </c:pt>
                <c:pt idx="5">
                  <c:v>2944235.6</c:v>
                </c:pt>
                <c:pt idx="6">
                  <c:v>2141462.5</c:v>
                </c:pt>
                <c:pt idx="7">
                  <c:v>1641205</c:v>
                </c:pt>
                <c:pt idx="8">
                  <c:v>3199919.1</c:v>
                </c:pt>
                <c:pt idx="9">
                  <c:v>110978890.59999999</c:v>
                </c:pt>
                <c:pt idx="10">
                  <c:v>1805196</c:v>
                </c:pt>
                <c:pt idx="11">
                  <c:v>2377985.5</c:v>
                </c:pt>
                <c:pt idx="12">
                  <c:v>5953633.3999999994</c:v>
                </c:pt>
                <c:pt idx="13">
                  <c:v>64892.1</c:v>
                </c:pt>
                <c:pt idx="14">
                  <c:v>1940630.3</c:v>
                </c:pt>
                <c:pt idx="15">
                  <c:v>22027.599999999999</c:v>
                </c:pt>
                <c:pt idx="16">
                  <c:v>3576</c:v>
                </c:pt>
                <c:pt idx="17">
                  <c:v>97890.5</c:v>
                </c:pt>
                <c:pt idx="18">
                  <c:v>34185</c:v>
                </c:pt>
                <c:pt idx="19">
                  <c:v>356064.70000000007</c:v>
                </c:pt>
                <c:pt idx="20">
                  <c:v>19218</c:v>
                </c:pt>
                <c:pt idx="21">
                  <c:v>9185.7999999999993</c:v>
                </c:pt>
                <c:pt idx="22">
                  <c:v>249200.1</c:v>
                </c:pt>
                <c:pt idx="23">
                  <c:v>144106.5</c:v>
                </c:pt>
                <c:pt idx="24">
                  <c:v>55621.5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846976"/>
        <c:axId val="270861824"/>
      </c:barChart>
      <c:lineChart>
        <c:grouping val="standard"/>
        <c:varyColors val="0"/>
        <c:ser>
          <c:idx val="1"/>
          <c:order val="1"/>
          <c:tx>
            <c:strRef>
              <c:f>'API Dpto'!$P$6</c:f>
              <c:strCache>
                <c:ptCount val="1"/>
                <c:pt idx="0">
                  <c:v>Ejecución Financiera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C0504D"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triangle"/>
            <c:size val="7"/>
            <c:spPr>
              <a:solidFill>
                <a:srgbClr val="C0504D"/>
              </a:solidFill>
              <a:ln w="9525" cap="flat" cmpd="sng" algn="ctr">
                <a:noFill/>
                <a:prstDash val="solid"/>
                <a:round/>
              </a:ln>
              <a:effectLst/>
              <a:extLst>
                <a:ext uri="{91240B29-F687-4F45-9708-019B960494DF}">
                  <a14:hiddenLine xmlns:a14="http://schemas.microsoft.com/office/drawing/2010/main" w="9525" cap="flat" cmpd="sng" algn="ctr">
                    <a:solidFill>
                      <a:srgbClr val="C0504D">
                        <a:shade val="95000"/>
                        <a:satMod val="105000"/>
                      </a:srgbClr>
                    </a:solidFill>
                    <a:prstDash val="solid"/>
                    <a:round/>
                  </a14:hiddenLine>
                </a:ext>
              </a:extLst>
            </c:spPr>
          </c:marker>
          <c:cat>
            <c:strRef>
              <c:f>'API Dpto'!$N$7:$N$31</c:f>
              <c:strCache>
                <c:ptCount val="25"/>
                <c:pt idx="0">
                  <c:v>Loreto</c:v>
                </c:pt>
                <c:pt idx="1">
                  <c:v>Piura</c:v>
                </c:pt>
                <c:pt idx="2">
                  <c:v>La Libertad</c:v>
                </c:pt>
                <c:pt idx="3">
                  <c:v>Ucayali</c:v>
                </c:pt>
                <c:pt idx="4">
                  <c:v>Arequipa</c:v>
                </c:pt>
                <c:pt idx="5">
                  <c:v>Ancash</c:v>
                </c:pt>
                <c:pt idx="6">
                  <c:v>San Martín</c:v>
                </c:pt>
                <c:pt idx="7">
                  <c:v>Ica</c:v>
                </c:pt>
                <c:pt idx="8">
                  <c:v>Junín</c:v>
                </c:pt>
                <c:pt idx="9">
                  <c:v>Lima</c:v>
                </c:pt>
                <c:pt idx="10">
                  <c:v>Puno</c:v>
                </c:pt>
                <c:pt idx="11">
                  <c:v>Huancavelica</c:v>
                </c:pt>
                <c:pt idx="12">
                  <c:v>Cusco</c:v>
                </c:pt>
                <c:pt idx="13">
                  <c:v>Pasco</c:v>
                </c:pt>
                <c:pt idx="14">
                  <c:v>Ayacucho</c:v>
                </c:pt>
                <c:pt idx="15">
                  <c:v>Madre de Dios</c:v>
                </c:pt>
                <c:pt idx="16">
                  <c:v>Provincia Constitucional del Callao</c:v>
                </c:pt>
                <c:pt idx="17">
                  <c:v>Lambayeque</c:v>
                </c:pt>
                <c:pt idx="18">
                  <c:v>Tumbes</c:v>
                </c:pt>
                <c:pt idx="19">
                  <c:v>Huánuco</c:v>
                </c:pt>
                <c:pt idx="20">
                  <c:v>Moquegua</c:v>
                </c:pt>
                <c:pt idx="21">
                  <c:v>Tacna</c:v>
                </c:pt>
                <c:pt idx="22">
                  <c:v>Amazonas</c:v>
                </c:pt>
                <c:pt idx="23">
                  <c:v>Cajamarca</c:v>
                </c:pt>
                <c:pt idx="24">
                  <c:v>Apurímac</c:v>
                </c:pt>
              </c:strCache>
            </c:strRef>
          </c:cat>
          <c:val>
            <c:numRef>
              <c:f>'API Dpto'!$P$7:$P$31</c:f>
              <c:numCache>
                <c:formatCode>0%</c:formatCode>
                <c:ptCount val="25"/>
                <c:pt idx="0">
                  <c:v>0.75691159234111083</c:v>
                </c:pt>
                <c:pt idx="1">
                  <c:v>0.74647447736100858</c:v>
                </c:pt>
                <c:pt idx="2">
                  <c:v>0.70519724307296583</c:v>
                </c:pt>
                <c:pt idx="3">
                  <c:v>0.7015363128025065</c:v>
                </c:pt>
                <c:pt idx="4">
                  <c:v>0.6848744802273663</c:v>
                </c:pt>
                <c:pt idx="5">
                  <c:v>0.68387734860784954</c:v>
                </c:pt>
                <c:pt idx="6">
                  <c:v>0.67384879656962005</c:v>
                </c:pt>
                <c:pt idx="7">
                  <c:v>0.6631383171724502</c:v>
                </c:pt>
                <c:pt idx="8">
                  <c:v>0.66198557248718404</c:v>
                </c:pt>
                <c:pt idx="9">
                  <c:v>0.65824459417895753</c:v>
                </c:pt>
                <c:pt idx="10">
                  <c:v>0.63937498937442272</c:v>
                </c:pt>
                <c:pt idx="11">
                  <c:v>0.62907023223097225</c:v>
                </c:pt>
                <c:pt idx="12">
                  <c:v>0.60666700225277459</c:v>
                </c:pt>
                <c:pt idx="13">
                  <c:v>0.52457984042424188</c:v>
                </c:pt>
                <c:pt idx="14">
                  <c:v>0.51550030986381667</c:v>
                </c:pt>
                <c:pt idx="15">
                  <c:v>0.47486580291892122</c:v>
                </c:pt>
                <c:pt idx="16">
                  <c:v>0.46201550387596901</c:v>
                </c:pt>
                <c:pt idx="17">
                  <c:v>0.44527255690398648</c:v>
                </c:pt>
                <c:pt idx="18">
                  <c:v>0.41370672023816729</c:v>
                </c:pt>
                <c:pt idx="19">
                  <c:v>0.27913726197289102</c:v>
                </c:pt>
                <c:pt idx="20">
                  <c:v>0.2312607549848979</c:v>
                </c:pt>
                <c:pt idx="21">
                  <c:v>0.20277704194260485</c:v>
                </c:pt>
                <c:pt idx="22">
                  <c:v>0.17127613729852553</c:v>
                </c:pt>
                <c:pt idx="23">
                  <c:v>0.100352296578148</c:v>
                </c:pt>
                <c:pt idx="24">
                  <c:v>6.9017782581235171E-2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870400"/>
        <c:axId val="270863744"/>
      </c:lineChart>
      <c:catAx>
        <c:axId val="270846976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PE"/>
          </a:p>
        </c:txPr>
        <c:crossAx val="270861824"/>
        <c:crosses val="autoZero"/>
        <c:auto val="1"/>
        <c:lblAlgn val="ctr"/>
        <c:lblOffset val="100"/>
        <c:noMultiLvlLbl val="0"/>
      </c:catAx>
      <c:valAx>
        <c:axId val="270861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PE"/>
          </a:p>
        </c:txPr>
        <c:crossAx val="27084697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1622643598965306E-2"/>
                <c:y val="0.11532439715938519"/>
              </c:manualLayout>
            </c:layout>
            <c:tx>
              <c:rich>
                <a:bodyPr/>
                <a:lstStyle/>
                <a:p>
                  <a:pPr>
                    <a:defRPr sz="1000"/>
                  </a:pPr>
                  <a:r>
                    <a:rPr lang="es-PE"/>
                    <a:t> </a:t>
                  </a:r>
                </a:p>
              </c:rich>
            </c:tx>
          </c:dispUnitsLbl>
        </c:dispUnits>
      </c:valAx>
      <c:valAx>
        <c:axId val="27086374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270870400"/>
        <c:crosses val="max"/>
        <c:crossBetween val="between"/>
      </c:valAx>
      <c:catAx>
        <c:axId val="270870400"/>
        <c:scaling>
          <c:orientation val="minMax"/>
        </c:scaling>
        <c:delete val="1"/>
        <c:axPos val="b"/>
        <c:majorTickMark val="out"/>
        <c:minorTickMark val="none"/>
        <c:tickLblPos val="nextTo"/>
        <c:crossAx val="270863744"/>
        <c:crosses val="autoZero"/>
        <c:auto val="1"/>
        <c:lblAlgn val="ctr"/>
        <c:lblOffset val="100"/>
        <c:noMultiLvlLbl val="0"/>
      </c:catAx>
      <c:spPr>
        <a:ln w="12700">
          <a:solidFill>
            <a:schemeClr val="tx1"/>
          </a:solidFill>
          <a:prstDash val="dash"/>
        </a:ln>
      </c:spPr>
    </c:plotArea>
    <c:legend>
      <c:legendPos val="b"/>
      <c:layout>
        <c:manualLayout>
          <c:xMode val="edge"/>
          <c:yMode val="edge"/>
          <c:x val="0.14931686609132933"/>
          <c:y val="0.91448287563836672"/>
          <c:w val="0.64293175853018369"/>
          <c:h val="8.5517279090113738E-2"/>
        </c:manualLayout>
      </c:layout>
      <c:overlay val="0"/>
      <c:txPr>
        <a:bodyPr/>
        <a:lstStyle/>
        <a:p>
          <a:pPr>
            <a:defRPr sz="1100"/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8036921156532902E-2"/>
          <c:y val="5.5783389903643087E-2"/>
          <c:w val="0.80297132296030205"/>
          <c:h val="0.44911139962701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'LCVF Dpto'!$O$6</c:f>
              <c:strCache>
                <c:ptCount val="1"/>
                <c:pt idx="0">
                  <c:v>Monto Ejecutado</c:v>
                </c:pt>
              </c:strCache>
            </c:strRef>
          </c:tx>
          <c:invertIfNegative val="0"/>
          <c:cat>
            <c:strRef>
              <c:f>'LCVF Dpto'!$N$7:$N$8</c:f>
              <c:strCache>
                <c:ptCount val="2"/>
                <c:pt idx="0">
                  <c:v>Lima</c:v>
                </c:pt>
                <c:pt idx="1">
                  <c:v>Ucayali</c:v>
                </c:pt>
              </c:strCache>
            </c:strRef>
          </c:cat>
          <c:val>
            <c:numRef>
              <c:f>'LCVF Dpto'!$O$7:$O$8</c:f>
              <c:numCache>
                <c:formatCode>#,##0</c:formatCode>
                <c:ptCount val="2"/>
                <c:pt idx="0">
                  <c:v>21590585</c:v>
                </c:pt>
                <c:pt idx="1">
                  <c:v>20000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2275712"/>
        <c:axId val="272417536"/>
      </c:barChart>
      <c:lineChart>
        <c:grouping val="standard"/>
        <c:varyColors val="0"/>
        <c:ser>
          <c:idx val="1"/>
          <c:order val="1"/>
          <c:tx>
            <c:strRef>
              <c:f>'LCVF Dpto'!$P$6</c:f>
              <c:strCache>
                <c:ptCount val="1"/>
                <c:pt idx="0">
                  <c:v>Ejecución Financiera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C0504D"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triangle"/>
            <c:size val="7"/>
            <c:spPr>
              <a:solidFill>
                <a:srgbClr val="C0504D"/>
              </a:solidFill>
              <a:ln w="9525" cap="flat" cmpd="sng" algn="ctr">
                <a:noFill/>
                <a:prstDash val="solid"/>
                <a:round/>
              </a:ln>
              <a:effectLst/>
              <a:extLst>
                <a:ext uri="{91240B29-F687-4F45-9708-019B960494DF}">
                  <a14:hiddenLine xmlns:a14="http://schemas.microsoft.com/office/drawing/2010/main" w="9525" cap="flat" cmpd="sng" algn="ctr">
                    <a:solidFill>
                      <a:srgbClr val="C0504D">
                        <a:shade val="95000"/>
                        <a:satMod val="105000"/>
                      </a:srgbClr>
                    </a:solidFill>
                    <a:prstDash val="solid"/>
                    <a:round/>
                  </a14:hiddenLine>
                </a:ext>
              </a:extLst>
            </c:spPr>
          </c:marker>
          <c:cat>
            <c:strRef>
              <c:f>'LCVF Dpto'!$N$7:$N$8</c:f>
              <c:strCache>
                <c:ptCount val="2"/>
                <c:pt idx="0">
                  <c:v>Lima</c:v>
                </c:pt>
                <c:pt idx="1">
                  <c:v>Ucayali</c:v>
                </c:pt>
              </c:strCache>
            </c:strRef>
          </c:cat>
          <c:val>
            <c:numRef>
              <c:f>'LCVF Dpto'!$P$7:$P$8</c:f>
              <c:numCache>
                <c:formatCode>0%</c:formatCode>
                <c:ptCount val="2"/>
                <c:pt idx="0">
                  <c:v>0.58079014533160001</c:v>
                </c:pt>
                <c:pt idx="1">
                  <c:v>4.172116493836741E-2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438016"/>
        <c:axId val="272419840"/>
      </c:lineChart>
      <c:catAx>
        <c:axId val="272275712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PE"/>
          </a:p>
        </c:txPr>
        <c:crossAx val="272417536"/>
        <c:crosses val="autoZero"/>
        <c:auto val="1"/>
        <c:lblAlgn val="ctr"/>
        <c:lblOffset val="100"/>
        <c:noMultiLvlLbl val="0"/>
      </c:catAx>
      <c:valAx>
        <c:axId val="2724175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PE"/>
          </a:p>
        </c:txPr>
        <c:crossAx val="272275712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1622643598965306E-2"/>
                <c:y val="0.11532439715938519"/>
              </c:manualLayout>
            </c:layout>
            <c:tx>
              <c:rich>
                <a:bodyPr/>
                <a:lstStyle/>
                <a:p>
                  <a:pPr>
                    <a:defRPr sz="1000"/>
                  </a:pPr>
                  <a:r>
                    <a:rPr lang="es-PE"/>
                    <a:t> </a:t>
                  </a:r>
                </a:p>
              </c:rich>
            </c:tx>
          </c:dispUnitsLbl>
        </c:dispUnits>
      </c:valAx>
      <c:valAx>
        <c:axId val="272419840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272438016"/>
        <c:crosses val="max"/>
        <c:crossBetween val="between"/>
      </c:valAx>
      <c:catAx>
        <c:axId val="272438016"/>
        <c:scaling>
          <c:orientation val="minMax"/>
        </c:scaling>
        <c:delete val="1"/>
        <c:axPos val="b"/>
        <c:majorTickMark val="out"/>
        <c:minorTickMark val="none"/>
        <c:tickLblPos val="nextTo"/>
        <c:crossAx val="272419840"/>
        <c:crosses val="autoZero"/>
        <c:auto val="1"/>
        <c:lblAlgn val="ctr"/>
        <c:lblOffset val="100"/>
        <c:noMultiLvlLbl val="0"/>
      </c:catAx>
      <c:spPr>
        <a:ln w="12700">
          <a:solidFill>
            <a:schemeClr val="tx1"/>
          </a:solidFill>
          <a:prstDash val="dash"/>
        </a:ln>
      </c:spPr>
    </c:plotArea>
    <c:legend>
      <c:legendPos val="b"/>
      <c:layout>
        <c:manualLayout>
          <c:xMode val="edge"/>
          <c:yMode val="edge"/>
          <c:x val="0.14931686609132933"/>
          <c:y val="0.91448287563836672"/>
          <c:w val="0.64293175853018369"/>
          <c:h val="8.5517279090113738E-2"/>
        </c:manualLayout>
      </c:layout>
      <c:overlay val="0"/>
      <c:txPr>
        <a:bodyPr/>
        <a:lstStyle/>
        <a:p>
          <a:pPr>
            <a:defRPr sz="1100"/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8036921156532902E-2"/>
          <c:y val="5.5783389903643087E-2"/>
          <c:w val="0.80297132296030205"/>
          <c:h val="0.44911139962701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 Dpto'!$O$6</c:f>
              <c:strCache>
                <c:ptCount val="1"/>
                <c:pt idx="0">
                  <c:v>Monto Ejecutado</c:v>
                </c:pt>
              </c:strCache>
            </c:strRef>
          </c:tx>
          <c:invertIfNegative val="0"/>
          <c:cat>
            <c:strRef>
              <c:f>'SU Dpto'!$N$7:$N$31</c:f>
              <c:strCache>
                <c:ptCount val="25"/>
                <c:pt idx="0">
                  <c:v>Provincia Constitucional del Callao</c:v>
                </c:pt>
                <c:pt idx="1">
                  <c:v>Lima</c:v>
                </c:pt>
                <c:pt idx="2">
                  <c:v>Apurímac</c:v>
                </c:pt>
                <c:pt idx="3">
                  <c:v>Cajamarca</c:v>
                </c:pt>
                <c:pt idx="4">
                  <c:v>Lambayeque</c:v>
                </c:pt>
                <c:pt idx="5">
                  <c:v>Loreto</c:v>
                </c:pt>
                <c:pt idx="6">
                  <c:v>Huánuco</c:v>
                </c:pt>
                <c:pt idx="7">
                  <c:v>Cusco</c:v>
                </c:pt>
                <c:pt idx="8">
                  <c:v>Puno</c:v>
                </c:pt>
                <c:pt idx="9">
                  <c:v>La Libertad</c:v>
                </c:pt>
                <c:pt idx="10">
                  <c:v>Ica</c:v>
                </c:pt>
                <c:pt idx="11">
                  <c:v>Piura</c:v>
                </c:pt>
                <c:pt idx="12">
                  <c:v>Madre de Dios</c:v>
                </c:pt>
                <c:pt idx="13">
                  <c:v>Huancavelica</c:v>
                </c:pt>
                <c:pt idx="14">
                  <c:v>Tumbes</c:v>
                </c:pt>
                <c:pt idx="15">
                  <c:v>Amazonas</c:v>
                </c:pt>
                <c:pt idx="16">
                  <c:v>Junín</c:v>
                </c:pt>
                <c:pt idx="17">
                  <c:v>Pasco</c:v>
                </c:pt>
                <c:pt idx="18">
                  <c:v>Ucayali</c:v>
                </c:pt>
                <c:pt idx="19">
                  <c:v>Ayacucho</c:v>
                </c:pt>
                <c:pt idx="20">
                  <c:v>Ancash</c:v>
                </c:pt>
                <c:pt idx="21">
                  <c:v>Arequipa</c:v>
                </c:pt>
                <c:pt idx="22">
                  <c:v>San Martín</c:v>
                </c:pt>
                <c:pt idx="23">
                  <c:v>Tacna</c:v>
                </c:pt>
                <c:pt idx="24">
                  <c:v>Moquegua</c:v>
                </c:pt>
              </c:strCache>
            </c:strRef>
          </c:cat>
          <c:val>
            <c:numRef>
              <c:f>'SU Dpto'!$O$7:$O$31</c:f>
              <c:numCache>
                <c:formatCode>#,##0</c:formatCode>
                <c:ptCount val="25"/>
                <c:pt idx="0">
                  <c:v>32624.6</c:v>
                </c:pt>
                <c:pt idx="1">
                  <c:v>129837155.90000001</c:v>
                </c:pt>
                <c:pt idx="2">
                  <c:v>4225324.5999999996</c:v>
                </c:pt>
                <c:pt idx="3">
                  <c:v>92820503.099999994</c:v>
                </c:pt>
                <c:pt idx="4">
                  <c:v>84884652</c:v>
                </c:pt>
                <c:pt idx="5">
                  <c:v>35411797.700000003</c:v>
                </c:pt>
                <c:pt idx="6">
                  <c:v>6048266.7000000002</c:v>
                </c:pt>
                <c:pt idx="7">
                  <c:v>54113767.700000003</c:v>
                </c:pt>
                <c:pt idx="8">
                  <c:v>24983860.199999999</c:v>
                </c:pt>
                <c:pt idx="9">
                  <c:v>54256668.299999997</c:v>
                </c:pt>
                <c:pt idx="10">
                  <c:v>26663242.300000001</c:v>
                </c:pt>
                <c:pt idx="11">
                  <c:v>47860108.100000009</c:v>
                </c:pt>
                <c:pt idx="12">
                  <c:v>239060.3</c:v>
                </c:pt>
                <c:pt idx="13">
                  <c:v>2636638</c:v>
                </c:pt>
                <c:pt idx="14">
                  <c:v>3558765.6</c:v>
                </c:pt>
                <c:pt idx="15">
                  <c:v>481141.69999999995</c:v>
                </c:pt>
                <c:pt idx="16">
                  <c:v>7899642.9999999991</c:v>
                </c:pt>
                <c:pt idx="17">
                  <c:v>3092528.0999999996</c:v>
                </c:pt>
                <c:pt idx="18">
                  <c:v>12874027.1</c:v>
                </c:pt>
                <c:pt idx="19">
                  <c:v>5375608.3999999994</c:v>
                </c:pt>
                <c:pt idx="20">
                  <c:v>4845364.2</c:v>
                </c:pt>
                <c:pt idx="21">
                  <c:v>5355572.1999999993</c:v>
                </c:pt>
                <c:pt idx="22">
                  <c:v>3107182.7</c:v>
                </c:pt>
                <c:pt idx="23">
                  <c:v>111400.29999999999</c:v>
                </c:pt>
                <c:pt idx="24">
                  <c:v>392568.10000000003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3006976"/>
        <c:axId val="273009280"/>
      </c:barChart>
      <c:lineChart>
        <c:grouping val="standard"/>
        <c:varyColors val="0"/>
        <c:ser>
          <c:idx val="1"/>
          <c:order val="1"/>
          <c:tx>
            <c:strRef>
              <c:f>'SU Dpto'!$P$6</c:f>
              <c:strCache>
                <c:ptCount val="1"/>
                <c:pt idx="0">
                  <c:v>Ejecución Financiera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C0504D"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triangle"/>
            <c:size val="7"/>
            <c:spPr>
              <a:solidFill>
                <a:srgbClr val="C0504D"/>
              </a:solidFill>
              <a:ln w="9525" cap="flat" cmpd="sng" algn="ctr">
                <a:noFill/>
                <a:prstDash val="solid"/>
                <a:round/>
              </a:ln>
              <a:effectLst/>
              <a:extLst>
                <a:ext uri="{91240B29-F687-4F45-9708-019B960494DF}">
                  <a14:hiddenLine xmlns:a14="http://schemas.microsoft.com/office/drawing/2010/main" w="9525" cap="flat" cmpd="sng" algn="ctr">
                    <a:solidFill>
                      <a:srgbClr val="C0504D">
                        <a:shade val="95000"/>
                        <a:satMod val="105000"/>
                      </a:srgbClr>
                    </a:solidFill>
                    <a:prstDash val="solid"/>
                    <a:round/>
                  </a14:hiddenLine>
                </a:ext>
              </a:extLst>
            </c:spPr>
          </c:marker>
          <c:cat>
            <c:strRef>
              <c:f>'SU Dpto'!$N$7:$N$31</c:f>
              <c:strCache>
                <c:ptCount val="25"/>
                <c:pt idx="0">
                  <c:v>Provincia Constitucional del Callao</c:v>
                </c:pt>
                <c:pt idx="1">
                  <c:v>Lima</c:v>
                </c:pt>
                <c:pt idx="2">
                  <c:v>Apurímac</c:v>
                </c:pt>
                <c:pt idx="3">
                  <c:v>Cajamarca</c:v>
                </c:pt>
                <c:pt idx="4">
                  <c:v>Lambayeque</c:v>
                </c:pt>
                <c:pt idx="5">
                  <c:v>Loreto</c:v>
                </c:pt>
                <c:pt idx="6">
                  <c:v>Huánuco</c:v>
                </c:pt>
                <c:pt idx="7">
                  <c:v>Cusco</c:v>
                </c:pt>
                <c:pt idx="8">
                  <c:v>Puno</c:v>
                </c:pt>
                <c:pt idx="9">
                  <c:v>La Libertad</c:v>
                </c:pt>
                <c:pt idx="10">
                  <c:v>Ica</c:v>
                </c:pt>
                <c:pt idx="11">
                  <c:v>Piura</c:v>
                </c:pt>
                <c:pt idx="12">
                  <c:v>Madre de Dios</c:v>
                </c:pt>
                <c:pt idx="13">
                  <c:v>Huancavelica</c:v>
                </c:pt>
                <c:pt idx="14">
                  <c:v>Tumbes</c:v>
                </c:pt>
                <c:pt idx="15">
                  <c:v>Amazonas</c:v>
                </c:pt>
                <c:pt idx="16">
                  <c:v>Junín</c:v>
                </c:pt>
                <c:pt idx="17">
                  <c:v>Pasco</c:v>
                </c:pt>
                <c:pt idx="18">
                  <c:v>Ucayali</c:v>
                </c:pt>
                <c:pt idx="19">
                  <c:v>Ayacucho</c:v>
                </c:pt>
                <c:pt idx="20">
                  <c:v>Ancash</c:v>
                </c:pt>
                <c:pt idx="21">
                  <c:v>Arequipa</c:v>
                </c:pt>
                <c:pt idx="22">
                  <c:v>San Martín</c:v>
                </c:pt>
                <c:pt idx="23">
                  <c:v>Tacna</c:v>
                </c:pt>
                <c:pt idx="24">
                  <c:v>Moquegua</c:v>
                </c:pt>
              </c:strCache>
            </c:strRef>
          </c:cat>
          <c:val>
            <c:numRef>
              <c:f>'SU Dpto'!$P$7:$P$31</c:f>
              <c:numCache>
                <c:formatCode>0%</c:formatCode>
                <c:ptCount val="25"/>
                <c:pt idx="0">
                  <c:v>0.81561499999999998</c:v>
                </c:pt>
                <c:pt idx="1">
                  <c:v>0.77208814009710602</c:v>
                </c:pt>
                <c:pt idx="2">
                  <c:v>0.70828324325556613</c:v>
                </c:pt>
                <c:pt idx="3">
                  <c:v>0.60893776650395437</c:v>
                </c:pt>
                <c:pt idx="4">
                  <c:v>0.59957778277790963</c:v>
                </c:pt>
                <c:pt idx="5">
                  <c:v>0.57405406536657344</c:v>
                </c:pt>
                <c:pt idx="6">
                  <c:v>0.50287918062244519</c:v>
                </c:pt>
                <c:pt idx="7">
                  <c:v>0.49739688812265753</c:v>
                </c:pt>
                <c:pt idx="8">
                  <c:v>0.48038778032319179</c:v>
                </c:pt>
                <c:pt idx="9">
                  <c:v>0.47706910259426866</c:v>
                </c:pt>
                <c:pt idx="10">
                  <c:v>0.45512443989033963</c:v>
                </c:pt>
                <c:pt idx="11">
                  <c:v>0.45495977422258693</c:v>
                </c:pt>
                <c:pt idx="12">
                  <c:v>0.42575525781972118</c:v>
                </c:pt>
                <c:pt idx="13">
                  <c:v>0.41635184650630158</c:v>
                </c:pt>
                <c:pt idx="14">
                  <c:v>0.4088870954936617</c:v>
                </c:pt>
                <c:pt idx="15">
                  <c:v>0.39283736097571326</c:v>
                </c:pt>
                <c:pt idx="16">
                  <c:v>0.31384327515899263</c:v>
                </c:pt>
                <c:pt idx="17">
                  <c:v>0.26660124901873528</c:v>
                </c:pt>
                <c:pt idx="18">
                  <c:v>0.24347374575021102</c:v>
                </c:pt>
                <c:pt idx="19">
                  <c:v>0.20008963745665012</c:v>
                </c:pt>
                <c:pt idx="20">
                  <c:v>0.12768124492426147</c:v>
                </c:pt>
                <c:pt idx="21">
                  <c:v>0.12316245270710663</c:v>
                </c:pt>
                <c:pt idx="22">
                  <c:v>6.6090239245573335E-2</c:v>
                </c:pt>
                <c:pt idx="23">
                  <c:v>5.4278831653731215E-2</c:v>
                </c:pt>
                <c:pt idx="24">
                  <c:v>2.3764516995673977E-2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214464"/>
        <c:axId val="273212544"/>
      </c:lineChart>
      <c:catAx>
        <c:axId val="273006976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PE"/>
          </a:p>
        </c:txPr>
        <c:crossAx val="273009280"/>
        <c:crosses val="autoZero"/>
        <c:auto val="1"/>
        <c:lblAlgn val="ctr"/>
        <c:lblOffset val="100"/>
        <c:noMultiLvlLbl val="0"/>
      </c:catAx>
      <c:valAx>
        <c:axId val="273009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PE"/>
          </a:p>
        </c:txPr>
        <c:crossAx val="27300697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1622643598965306E-2"/>
                <c:y val="0.11532439715938519"/>
              </c:manualLayout>
            </c:layout>
            <c:tx>
              <c:rich>
                <a:bodyPr/>
                <a:lstStyle/>
                <a:p>
                  <a:pPr>
                    <a:defRPr sz="1000"/>
                  </a:pPr>
                  <a:r>
                    <a:rPr lang="es-PE"/>
                    <a:t> </a:t>
                  </a:r>
                </a:p>
              </c:rich>
            </c:tx>
          </c:dispUnitsLbl>
        </c:dispUnits>
      </c:valAx>
      <c:valAx>
        <c:axId val="27321254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273214464"/>
        <c:crosses val="max"/>
        <c:crossBetween val="between"/>
      </c:valAx>
      <c:catAx>
        <c:axId val="273214464"/>
        <c:scaling>
          <c:orientation val="minMax"/>
        </c:scaling>
        <c:delete val="1"/>
        <c:axPos val="b"/>
        <c:majorTickMark val="out"/>
        <c:minorTickMark val="none"/>
        <c:tickLblPos val="nextTo"/>
        <c:crossAx val="273212544"/>
        <c:crosses val="autoZero"/>
        <c:auto val="1"/>
        <c:lblAlgn val="ctr"/>
        <c:lblOffset val="100"/>
        <c:noMultiLvlLbl val="0"/>
      </c:catAx>
      <c:spPr>
        <a:ln w="12700">
          <a:solidFill>
            <a:schemeClr val="tx1"/>
          </a:solidFill>
          <a:prstDash val="dash"/>
        </a:ln>
      </c:spPr>
    </c:plotArea>
    <c:legend>
      <c:legendPos val="b"/>
      <c:layout>
        <c:manualLayout>
          <c:xMode val="edge"/>
          <c:yMode val="edge"/>
          <c:x val="0.14931686609132933"/>
          <c:y val="0.91448287563836672"/>
          <c:w val="0.64293175853018369"/>
          <c:h val="8.5517279090113738E-2"/>
        </c:manualLayout>
      </c:layout>
      <c:overlay val="0"/>
      <c:txPr>
        <a:bodyPr/>
        <a:lstStyle/>
        <a:p>
          <a:pPr>
            <a:defRPr sz="1100"/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  <c:userShapes r:id="rId2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8036921156532902E-2"/>
          <c:y val="5.5783389903643087E-2"/>
          <c:w val="0.80297132296030205"/>
          <c:h val="0.44911139962701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'SR Dpto'!$O$6</c:f>
              <c:strCache>
                <c:ptCount val="1"/>
                <c:pt idx="0">
                  <c:v>Monto Ejecutado</c:v>
                </c:pt>
              </c:strCache>
            </c:strRef>
          </c:tx>
          <c:invertIfNegative val="0"/>
          <c:cat>
            <c:strRef>
              <c:f>'SR Dpto'!$N$7:$N$30</c:f>
              <c:strCache>
                <c:ptCount val="24"/>
                <c:pt idx="0">
                  <c:v>Tumbes</c:v>
                </c:pt>
                <c:pt idx="1">
                  <c:v>Cusco</c:v>
                </c:pt>
                <c:pt idx="2">
                  <c:v>Ucayali</c:v>
                </c:pt>
                <c:pt idx="3">
                  <c:v>San Martín</c:v>
                </c:pt>
                <c:pt idx="4">
                  <c:v>Lambayeque</c:v>
                </c:pt>
                <c:pt idx="5">
                  <c:v>Piura</c:v>
                </c:pt>
                <c:pt idx="6">
                  <c:v>Ayacucho</c:v>
                </c:pt>
                <c:pt idx="7">
                  <c:v>La Libertad</c:v>
                </c:pt>
                <c:pt idx="8">
                  <c:v>Huancavelica</c:v>
                </c:pt>
                <c:pt idx="9">
                  <c:v>Lima</c:v>
                </c:pt>
                <c:pt idx="10">
                  <c:v>Huánuco</c:v>
                </c:pt>
                <c:pt idx="11">
                  <c:v>Junín</c:v>
                </c:pt>
                <c:pt idx="12">
                  <c:v>Amazonas</c:v>
                </c:pt>
                <c:pt idx="13">
                  <c:v>Apurímac</c:v>
                </c:pt>
                <c:pt idx="14">
                  <c:v>Puno</c:v>
                </c:pt>
                <c:pt idx="15">
                  <c:v>Cajamarca</c:v>
                </c:pt>
                <c:pt idx="16">
                  <c:v>Ancash</c:v>
                </c:pt>
                <c:pt idx="17">
                  <c:v>Loreto</c:v>
                </c:pt>
                <c:pt idx="18">
                  <c:v>Ica</c:v>
                </c:pt>
                <c:pt idx="19">
                  <c:v>Pasco</c:v>
                </c:pt>
                <c:pt idx="20">
                  <c:v>Arequipa</c:v>
                </c:pt>
                <c:pt idx="21">
                  <c:v>Tacna</c:v>
                </c:pt>
                <c:pt idx="22">
                  <c:v>Moquegua</c:v>
                </c:pt>
                <c:pt idx="23">
                  <c:v>Madre de Dios</c:v>
                </c:pt>
              </c:strCache>
            </c:strRef>
          </c:cat>
          <c:val>
            <c:numRef>
              <c:f>'SR Dpto'!$O$7:$O$30</c:f>
              <c:numCache>
                <c:formatCode>#,##0</c:formatCode>
                <c:ptCount val="24"/>
                <c:pt idx="0">
                  <c:v>8031264.9000000004</c:v>
                </c:pt>
                <c:pt idx="1">
                  <c:v>41786964.799999997</c:v>
                </c:pt>
                <c:pt idx="2">
                  <c:v>5164647.5</c:v>
                </c:pt>
                <c:pt idx="3">
                  <c:v>8403599.6000000015</c:v>
                </c:pt>
                <c:pt idx="4">
                  <c:v>28559322.199999999</c:v>
                </c:pt>
                <c:pt idx="5">
                  <c:v>37043354.700000003</c:v>
                </c:pt>
                <c:pt idx="6">
                  <c:v>4461493.8000000007</c:v>
                </c:pt>
                <c:pt idx="7">
                  <c:v>23698660.800000001</c:v>
                </c:pt>
                <c:pt idx="8">
                  <c:v>9652932.4000000004</c:v>
                </c:pt>
                <c:pt idx="9">
                  <c:v>14096658.4</c:v>
                </c:pt>
                <c:pt idx="10">
                  <c:v>13022571.499999998</c:v>
                </c:pt>
                <c:pt idx="11">
                  <c:v>3239395.5999999996</c:v>
                </c:pt>
                <c:pt idx="12">
                  <c:v>7122108.5999999996</c:v>
                </c:pt>
                <c:pt idx="13">
                  <c:v>5485501.7000000002</c:v>
                </c:pt>
                <c:pt idx="14">
                  <c:v>14278998.1</c:v>
                </c:pt>
                <c:pt idx="15">
                  <c:v>31710278.199999999</c:v>
                </c:pt>
                <c:pt idx="16">
                  <c:v>12154651.799999999</c:v>
                </c:pt>
                <c:pt idx="17">
                  <c:v>2175413.5</c:v>
                </c:pt>
                <c:pt idx="18">
                  <c:v>2111429.2999999998</c:v>
                </c:pt>
                <c:pt idx="19">
                  <c:v>1421176.3</c:v>
                </c:pt>
                <c:pt idx="20">
                  <c:v>2214813.9</c:v>
                </c:pt>
                <c:pt idx="21">
                  <c:v>202894</c:v>
                </c:pt>
                <c:pt idx="22">
                  <c:v>240393.40000000002</c:v>
                </c:pt>
                <c:pt idx="23">
                  <c:v>5252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4098816"/>
        <c:axId val="274285312"/>
      </c:barChart>
      <c:lineChart>
        <c:grouping val="standard"/>
        <c:varyColors val="0"/>
        <c:ser>
          <c:idx val="1"/>
          <c:order val="1"/>
          <c:tx>
            <c:strRef>
              <c:f>'SR Dpto'!$P$6</c:f>
              <c:strCache>
                <c:ptCount val="1"/>
                <c:pt idx="0">
                  <c:v>Ejecución Financiera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C0504D"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triangle"/>
            <c:size val="7"/>
            <c:spPr>
              <a:solidFill>
                <a:srgbClr val="C0504D"/>
              </a:solidFill>
              <a:ln w="9525" cap="flat" cmpd="sng" algn="ctr">
                <a:noFill/>
                <a:prstDash val="solid"/>
                <a:round/>
              </a:ln>
              <a:effectLst/>
              <a:extLst>
                <a:ext uri="{91240B29-F687-4F45-9708-019B960494DF}">
                  <a14:hiddenLine xmlns:a14="http://schemas.microsoft.com/office/drawing/2010/main" w="9525" cap="flat" cmpd="sng" algn="ctr">
                    <a:solidFill>
                      <a:srgbClr val="C0504D">
                        <a:shade val="95000"/>
                        <a:satMod val="105000"/>
                      </a:srgbClr>
                    </a:solidFill>
                    <a:prstDash val="solid"/>
                    <a:round/>
                  </a14:hiddenLine>
                </a:ext>
              </a:extLst>
            </c:spPr>
          </c:marker>
          <c:cat>
            <c:strRef>
              <c:f>'SR Dpto'!$N$7:$N$30</c:f>
              <c:strCache>
                <c:ptCount val="24"/>
                <c:pt idx="0">
                  <c:v>Tumbes</c:v>
                </c:pt>
                <c:pt idx="1">
                  <c:v>Cusco</c:v>
                </c:pt>
                <c:pt idx="2">
                  <c:v>Ucayali</c:v>
                </c:pt>
                <c:pt idx="3">
                  <c:v>San Martín</c:v>
                </c:pt>
                <c:pt idx="4">
                  <c:v>Lambayeque</c:v>
                </c:pt>
                <c:pt idx="5">
                  <c:v>Piura</c:v>
                </c:pt>
                <c:pt idx="6">
                  <c:v>Ayacucho</c:v>
                </c:pt>
                <c:pt idx="7">
                  <c:v>La Libertad</c:v>
                </c:pt>
                <c:pt idx="8">
                  <c:v>Huancavelica</c:v>
                </c:pt>
                <c:pt idx="9">
                  <c:v>Lima</c:v>
                </c:pt>
                <c:pt idx="10">
                  <c:v>Huánuco</c:v>
                </c:pt>
                <c:pt idx="11">
                  <c:v>Junín</c:v>
                </c:pt>
                <c:pt idx="12">
                  <c:v>Amazonas</c:v>
                </c:pt>
                <c:pt idx="13">
                  <c:v>Apurímac</c:v>
                </c:pt>
                <c:pt idx="14">
                  <c:v>Puno</c:v>
                </c:pt>
                <c:pt idx="15">
                  <c:v>Cajamarca</c:v>
                </c:pt>
                <c:pt idx="16">
                  <c:v>Ancash</c:v>
                </c:pt>
                <c:pt idx="17">
                  <c:v>Loreto</c:v>
                </c:pt>
                <c:pt idx="18">
                  <c:v>Ica</c:v>
                </c:pt>
                <c:pt idx="19">
                  <c:v>Pasco</c:v>
                </c:pt>
                <c:pt idx="20">
                  <c:v>Arequipa</c:v>
                </c:pt>
                <c:pt idx="21">
                  <c:v>Tacna</c:v>
                </c:pt>
                <c:pt idx="22">
                  <c:v>Moquegua</c:v>
                </c:pt>
                <c:pt idx="23">
                  <c:v>Madre de Dios</c:v>
                </c:pt>
              </c:strCache>
            </c:strRef>
          </c:cat>
          <c:val>
            <c:numRef>
              <c:f>'SR Dpto'!$P$7:$P$30</c:f>
              <c:numCache>
                <c:formatCode>0%</c:formatCode>
                <c:ptCount val="24"/>
                <c:pt idx="0">
                  <c:v>0.8105009954069089</c:v>
                </c:pt>
                <c:pt idx="1">
                  <c:v>0.46898372453277731</c:v>
                </c:pt>
                <c:pt idx="2">
                  <c:v>0.43846230579845485</c:v>
                </c:pt>
                <c:pt idx="3">
                  <c:v>0.40648314429402582</c:v>
                </c:pt>
                <c:pt idx="4">
                  <c:v>0.39371790256146733</c:v>
                </c:pt>
                <c:pt idx="5">
                  <c:v>0.38794799458371432</c:v>
                </c:pt>
                <c:pt idx="6">
                  <c:v>0.36447185654942915</c:v>
                </c:pt>
                <c:pt idx="7">
                  <c:v>0.3537110912603797</c:v>
                </c:pt>
                <c:pt idx="8">
                  <c:v>0.35019049654769902</c:v>
                </c:pt>
                <c:pt idx="9">
                  <c:v>0.34250435818626268</c:v>
                </c:pt>
                <c:pt idx="10">
                  <c:v>0.32546855906006639</c:v>
                </c:pt>
                <c:pt idx="11">
                  <c:v>0.31146926503576311</c:v>
                </c:pt>
                <c:pt idx="12">
                  <c:v>0.30601682551270032</c:v>
                </c:pt>
                <c:pt idx="13">
                  <c:v>0.28972448374736204</c:v>
                </c:pt>
                <c:pt idx="14">
                  <c:v>0.2827241260216774</c:v>
                </c:pt>
                <c:pt idx="15">
                  <c:v>0.27661845170552446</c:v>
                </c:pt>
                <c:pt idx="16">
                  <c:v>0.27293066819024198</c:v>
                </c:pt>
                <c:pt idx="17">
                  <c:v>0.20822478987172727</c:v>
                </c:pt>
                <c:pt idx="18">
                  <c:v>0.18047838845309924</c:v>
                </c:pt>
                <c:pt idx="19">
                  <c:v>0.10262992484897364</c:v>
                </c:pt>
                <c:pt idx="20">
                  <c:v>9.48150232493985E-2</c:v>
                </c:pt>
                <c:pt idx="21">
                  <c:v>8.2951984140125543E-2</c:v>
                </c:pt>
                <c:pt idx="22">
                  <c:v>6.3185399040943377E-2</c:v>
                </c:pt>
                <c:pt idx="23">
                  <c:v>2.1068086181790468E-2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829696"/>
        <c:axId val="274573568"/>
      </c:lineChart>
      <c:catAx>
        <c:axId val="274098816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PE"/>
          </a:p>
        </c:txPr>
        <c:crossAx val="274285312"/>
        <c:crosses val="autoZero"/>
        <c:auto val="1"/>
        <c:lblAlgn val="ctr"/>
        <c:lblOffset val="100"/>
        <c:noMultiLvlLbl val="0"/>
      </c:catAx>
      <c:valAx>
        <c:axId val="2742853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PE"/>
          </a:p>
        </c:txPr>
        <c:crossAx val="27409881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1622643598965306E-2"/>
                <c:y val="0.11532439715938519"/>
              </c:manualLayout>
            </c:layout>
            <c:tx>
              <c:rich>
                <a:bodyPr/>
                <a:lstStyle/>
                <a:p>
                  <a:pPr>
                    <a:defRPr sz="1000"/>
                  </a:pPr>
                  <a:r>
                    <a:rPr lang="es-PE"/>
                    <a:t> </a:t>
                  </a:r>
                </a:p>
              </c:rich>
            </c:tx>
          </c:dispUnitsLbl>
        </c:dispUnits>
      </c:valAx>
      <c:valAx>
        <c:axId val="27457356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274829696"/>
        <c:crosses val="max"/>
        <c:crossBetween val="between"/>
      </c:valAx>
      <c:catAx>
        <c:axId val="274829696"/>
        <c:scaling>
          <c:orientation val="minMax"/>
        </c:scaling>
        <c:delete val="1"/>
        <c:axPos val="b"/>
        <c:majorTickMark val="out"/>
        <c:minorTickMark val="none"/>
        <c:tickLblPos val="nextTo"/>
        <c:crossAx val="274573568"/>
        <c:crosses val="autoZero"/>
        <c:auto val="1"/>
        <c:lblAlgn val="ctr"/>
        <c:lblOffset val="100"/>
        <c:noMultiLvlLbl val="0"/>
      </c:catAx>
      <c:spPr>
        <a:ln w="12700">
          <a:solidFill>
            <a:schemeClr val="tx1"/>
          </a:solidFill>
          <a:prstDash val="dash"/>
        </a:ln>
      </c:spPr>
    </c:plotArea>
    <c:legend>
      <c:legendPos val="b"/>
      <c:layout>
        <c:manualLayout>
          <c:xMode val="edge"/>
          <c:yMode val="edge"/>
          <c:x val="0.14931686609132933"/>
          <c:y val="0.91448287563836672"/>
          <c:w val="0.64293175853018369"/>
          <c:h val="8.5517279090113738E-2"/>
        </c:manualLayout>
      </c:layout>
      <c:overlay val="0"/>
      <c:txPr>
        <a:bodyPr/>
        <a:lstStyle/>
        <a:p>
          <a:pPr>
            <a:defRPr sz="1100"/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8036921156532902E-2"/>
          <c:y val="5.5783389903643087E-2"/>
          <c:w val="0.80297132296030205"/>
          <c:h val="0.44911139962701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'RFFS Dpto'!$O$6</c:f>
              <c:strCache>
                <c:ptCount val="1"/>
                <c:pt idx="0">
                  <c:v>Monto Ejecutado</c:v>
                </c:pt>
              </c:strCache>
            </c:strRef>
          </c:tx>
          <c:invertIfNegative val="0"/>
          <c:cat>
            <c:strRef>
              <c:f>'RFFS Dpto'!$N$7:$N$13</c:f>
              <c:strCache>
                <c:ptCount val="7"/>
                <c:pt idx="0">
                  <c:v>San Martín</c:v>
                </c:pt>
                <c:pt idx="1">
                  <c:v>Huancavelica</c:v>
                </c:pt>
                <c:pt idx="2">
                  <c:v>Huánuco</c:v>
                </c:pt>
                <c:pt idx="3">
                  <c:v>Junín</c:v>
                </c:pt>
                <c:pt idx="4">
                  <c:v>Cusco</c:v>
                </c:pt>
                <c:pt idx="5">
                  <c:v>Cajamarca</c:v>
                </c:pt>
                <c:pt idx="6">
                  <c:v>Ayacucho</c:v>
                </c:pt>
              </c:strCache>
            </c:strRef>
          </c:cat>
          <c:val>
            <c:numRef>
              <c:f>'RFFS Dpto'!$O$7:$O$13</c:f>
              <c:numCache>
                <c:formatCode>#,##0</c:formatCode>
                <c:ptCount val="7"/>
                <c:pt idx="0">
                  <c:v>470544.1</c:v>
                </c:pt>
                <c:pt idx="1">
                  <c:v>52085.4</c:v>
                </c:pt>
                <c:pt idx="2">
                  <c:v>320905.3</c:v>
                </c:pt>
                <c:pt idx="3">
                  <c:v>719667.6</c:v>
                </c:pt>
                <c:pt idx="4">
                  <c:v>1285755.2</c:v>
                </c:pt>
                <c:pt idx="5">
                  <c:v>732697</c:v>
                </c:pt>
                <c:pt idx="6">
                  <c:v>815625.2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5281024"/>
        <c:axId val="275283328"/>
      </c:barChart>
      <c:lineChart>
        <c:grouping val="standard"/>
        <c:varyColors val="0"/>
        <c:ser>
          <c:idx val="1"/>
          <c:order val="1"/>
          <c:tx>
            <c:strRef>
              <c:f>'RFFS Dpto'!$P$6</c:f>
              <c:strCache>
                <c:ptCount val="1"/>
                <c:pt idx="0">
                  <c:v>Ejecución Financiera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C0504D"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triangle"/>
            <c:size val="7"/>
            <c:spPr>
              <a:solidFill>
                <a:srgbClr val="C0504D"/>
              </a:solidFill>
              <a:ln w="9525" cap="flat" cmpd="sng" algn="ctr">
                <a:noFill/>
                <a:prstDash val="solid"/>
                <a:round/>
              </a:ln>
              <a:effectLst/>
              <a:extLst>
                <a:ext uri="{91240B29-F687-4F45-9708-019B960494DF}">
                  <a14:hiddenLine xmlns:a14="http://schemas.microsoft.com/office/drawing/2010/main" w="9525" cap="flat" cmpd="sng" algn="ctr">
                    <a:solidFill>
                      <a:srgbClr val="C0504D">
                        <a:shade val="95000"/>
                        <a:satMod val="105000"/>
                      </a:srgbClr>
                    </a:solidFill>
                    <a:prstDash val="solid"/>
                    <a:round/>
                  </a14:hiddenLine>
                </a:ext>
              </a:extLst>
            </c:spPr>
          </c:marker>
          <c:cat>
            <c:strRef>
              <c:f>'RFFS Dpto'!$N$7:$N$13</c:f>
              <c:strCache>
                <c:ptCount val="7"/>
                <c:pt idx="0">
                  <c:v>San Martín</c:v>
                </c:pt>
                <c:pt idx="1">
                  <c:v>Huancavelica</c:v>
                </c:pt>
                <c:pt idx="2">
                  <c:v>Huánuco</c:v>
                </c:pt>
                <c:pt idx="3">
                  <c:v>Junín</c:v>
                </c:pt>
                <c:pt idx="4">
                  <c:v>Cusco</c:v>
                </c:pt>
                <c:pt idx="5">
                  <c:v>Cajamarca</c:v>
                </c:pt>
                <c:pt idx="6">
                  <c:v>Ayacucho</c:v>
                </c:pt>
              </c:strCache>
            </c:strRef>
          </c:cat>
          <c:val>
            <c:numRef>
              <c:f>'RFFS Dpto'!$P$7:$P$13</c:f>
              <c:numCache>
                <c:formatCode>0%</c:formatCode>
                <c:ptCount val="7"/>
                <c:pt idx="0">
                  <c:v>0.79647805193464238</c:v>
                </c:pt>
                <c:pt idx="1">
                  <c:v>0.63293394254605551</c:v>
                </c:pt>
                <c:pt idx="2">
                  <c:v>0.57726436256424185</c:v>
                </c:pt>
                <c:pt idx="3">
                  <c:v>0.42804565787994553</c:v>
                </c:pt>
                <c:pt idx="4">
                  <c:v>0.28548617049078556</c:v>
                </c:pt>
                <c:pt idx="5">
                  <c:v>0.25403169047046154</c:v>
                </c:pt>
                <c:pt idx="6">
                  <c:v>0.18086865274535541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320832"/>
        <c:axId val="275306752"/>
      </c:lineChart>
      <c:catAx>
        <c:axId val="275281024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PE"/>
          </a:p>
        </c:txPr>
        <c:crossAx val="275283328"/>
        <c:crosses val="autoZero"/>
        <c:auto val="1"/>
        <c:lblAlgn val="ctr"/>
        <c:lblOffset val="100"/>
        <c:noMultiLvlLbl val="0"/>
      </c:catAx>
      <c:valAx>
        <c:axId val="2752833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PE"/>
          </a:p>
        </c:txPr>
        <c:crossAx val="27528102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1622643598965306E-2"/>
                <c:y val="0.11532439715938519"/>
              </c:manualLayout>
            </c:layout>
            <c:tx>
              <c:rich>
                <a:bodyPr/>
                <a:lstStyle/>
                <a:p>
                  <a:pPr>
                    <a:defRPr sz="1000"/>
                  </a:pPr>
                  <a:r>
                    <a:rPr lang="es-PE"/>
                    <a:t> </a:t>
                  </a:r>
                </a:p>
              </c:rich>
            </c:tx>
          </c:dispUnitsLbl>
        </c:dispUnits>
      </c:valAx>
      <c:valAx>
        <c:axId val="27530675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275320832"/>
        <c:crosses val="max"/>
        <c:crossBetween val="between"/>
      </c:valAx>
      <c:catAx>
        <c:axId val="275320832"/>
        <c:scaling>
          <c:orientation val="minMax"/>
        </c:scaling>
        <c:delete val="1"/>
        <c:axPos val="b"/>
        <c:majorTickMark val="out"/>
        <c:minorTickMark val="none"/>
        <c:tickLblPos val="nextTo"/>
        <c:crossAx val="275306752"/>
        <c:crosses val="autoZero"/>
        <c:auto val="1"/>
        <c:lblAlgn val="ctr"/>
        <c:lblOffset val="100"/>
        <c:noMultiLvlLbl val="0"/>
      </c:catAx>
      <c:spPr>
        <a:ln w="12700">
          <a:solidFill>
            <a:schemeClr val="tx1"/>
          </a:solidFill>
          <a:prstDash val="dash"/>
        </a:ln>
      </c:spPr>
    </c:plotArea>
    <c:legend>
      <c:legendPos val="b"/>
      <c:layout>
        <c:manualLayout>
          <c:xMode val="edge"/>
          <c:yMode val="edge"/>
          <c:x val="0.14931686609132933"/>
          <c:y val="0.91448287563836672"/>
          <c:w val="0.64293175853018369"/>
          <c:h val="8.5517279090113738E-2"/>
        </c:manualLayout>
      </c:layout>
      <c:overlay val="0"/>
      <c:txPr>
        <a:bodyPr/>
        <a:lstStyle/>
        <a:p>
          <a:pPr>
            <a:defRPr sz="1100"/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8036921156532902E-2"/>
          <c:y val="5.5783389903643087E-2"/>
          <c:w val="0.80297132296030205"/>
          <c:h val="0.44911139962701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'OFDA Dpto'!$O$6</c:f>
              <c:strCache>
                <c:ptCount val="1"/>
                <c:pt idx="0">
                  <c:v>Monto Ejecutado</c:v>
                </c:pt>
              </c:strCache>
            </c:strRef>
          </c:tx>
          <c:invertIfNegative val="0"/>
          <c:cat>
            <c:strRef>
              <c:f>'OFDA Dpto'!$N$7:$N$8</c:f>
              <c:strCache>
                <c:ptCount val="2"/>
                <c:pt idx="0">
                  <c:v>Lima</c:v>
                </c:pt>
                <c:pt idx="1">
                  <c:v>Huancavelica</c:v>
                </c:pt>
              </c:strCache>
            </c:strRef>
          </c:cat>
          <c:val>
            <c:numRef>
              <c:f>'OFDA Dpto'!$O$7:$O$8</c:f>
              <c:numCache>
                <c:formatCode>#,##0</c:formatCode>
                <c:ptCount val="2"/>
                <c:pt idx="0">
                  <c:v>1556404.7</c:v>
                </c:pt>
                <c:pt idx="1">
                  <c:v>55965.9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6756736"/>
        <c:axId val="276865792"/>
      </c:barChart>
      <c:lineChart>
        <c:grouping val="standard"/>
        <c:varyColors val="0"/>
        <c:ser>
          <c:idx val="1"/>
          <c:order val="1"/>
          <c:tx>
            <c:strRef>
              <c:f>'OFDA Dpto'!$P$6</c:f>
              <c:strCache>
                <c:ptCount val="1"/>
                <c:pt idx="0">
                  <c:v>Ejecución Financiera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C0504D"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triangle"/>
            <c:size val="7"/>
            <c:spPr>
              <a:solidFill>
                <a:srgbClr val="C0504D"/>
              </a:solidFill>
              <a:ln w="9525" cap="flat" cmpd="sng" algn="ctr">
                <a:noFill/>
                <a:prstDash val="solid"/>
                <a:round/>
              </a:ln>
              <a:effectLst/>
              <a:extLst>
                <a:ext uri="{91240B29-F687-4F45-9708-019B960494DF}">
                  <a14:hiddenLine xmlns:a14="http://schemas.microsoft.com/office/drawing/2010/main" w="9525" cap="flat" cmpd="sng" algn="ctr">
                    <a:solidFill>
                      <a:srgbClr val="C0504D">
                        <a:shade val="95000"/>
                        <a:satMod val="105000"/>
                      </a:srgbClr>
                    </a:solidFill>
                    <a:prstDash val="solid"/>
                    <a:round/>
                  </a14:hiddenLine>
                </a:ext>
              </a:extLst>
            </c:spPr>
          </c:marker>
          <c:cat>
            <c:strRef>
              <c:f>'OFDA Dpto'!$N$7:$N$8</c:f>
              <c:strCache>
                <c:ptCount val="2"/>
                <c:pt idx="0">
                  <c:v>Lima</c:v>
                </c:pt>
                <c:pt idx="1">
                  <c:v>Huancavelica</c:v>
                </c:pt>
              </c:strCache>
            </c:strRef>
          </c:cat>
          <c:val>
            <c:numRef>
              <c:f>'OFDA Dpto'!$P$7:$P$8</c:f>
              <c:numCache>
                <c:formatCode>0%</c:formatCode>
                <c:ptCount val="2"/>
                <c:pt idx="0">
                  <c:v>0.63815637982244511</c:v>
                </c:pt>
                <c:pt idx="1">
                  <c:v>0.34593403468865513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7083264"/>
        <c:axId val="276867712"/>
      </c:lineChart>
      <c:catAx>
        <c:axId val="276756736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PE"/>
          </a:p>
        </c:txPr>
        <c:crossAx val="276865792"/>
        <c:crosses val="autoZero"/>
        <c:auto val="1"/>
        <c:lblAlgn val="ctr"/>
        <c:lblOffset val="100"/>
        <c:noMultiLvlLbl val="0"/>
      </c:catAx>
      <c:valAx>
        <c:axId val="276865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PE"/>
          </a:p>
        </c:txPr>
        <c:crossAx val="27675673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1622643598965306E-2"/>
                <c:y val="0.11532439715938519"/>
              </c:manualLayout>
            </c:layout>
            <c:tx>
              <c:rich>
                <a:bodyPr/>
                <a:lstStyle/>
                <a:p>
                  <a:pPr>
                    <a:defRPr sz="1000"/>
                  </a:pPr>
                  <a:r>
                    <a:rPr lang="es-PE"/>
                    <a:t> </a:t>
                  </a:r>
                </a:p>
              </c:rich>
            </c:tx>
          </c:dispUnitsLbl>
        </c:dispUnits>
      </c:valAx>
      <c:valAx>
        <c:axId val="27686771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277083264"/>
        <c:crosses val="max"/>
        <c:crossBetween val="between"/>
      </c:valAx>
      <c:catAx>
        <c:axId val="277083264"/>
        <c:scaling>
          <c:orientation val="minMax"/>
        </c:scaling>
        <c:delete val="1"/>
        <c:axPos val="b"/>
        <c:majorTickMark val="out"/>
        <c:minorTickMark val="none"/>
        <c:tickLblPos val="nextTo"/>
        <c:crossAx val="276867712"/>
        <c:crosses val="autoZero"/>
        <c:auto val="1"/>
        <c:lblAlgn val="ctr"/>
        <c:lblOffset val="100"/>
        <c:noMultiLvlLbl val="0"/>
      </c:catAx>
      <c:spPr>
        <a:ln w="12700">
          <a:solidFill>
            <a:schemeClr val="tx1"/>
          </a:solidFill>
          <a:prstDash val="dash"/>
        </a:ln>
      </c:spPr>
    </c:plotArea>
    <c:legend>
      <c:legendPos val="b"/>
      <c:layout>
        <c:manualLayout>
          <c:xMode val="edge"/>
          <c:yMode val="edge"/>
          <c:x val="0.14931686609132933"/>
          <c:y val="0.91448287563836672"/>
          <c:w val="0.64293175853018369"/>
          <c:h val="8.5517279090113738E-2"/>
        </c:manualLayout>
      </c:layout>
      <c:overlay val="0"/>
      <c:txPr>
        <a:bodyPr/>
        <a:lstStyle/>
        <a:p>
          <a:pPr>
            <a:defRPr sz="1100"/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8036921156532902E-2"/>
          <c:y val="5.5783389903643087E-2"/>
          <c:w val="0.80297132296030205"/>
          <c:h val="0.44911139962701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'OPP Dpto'!$O$6</c:f>
              <c:strCache>
                <c:ptCount val="1"/>
                <c:pt idx="0">
                  <c:v>Monto Ejecutado</c:v>
                </c:pt>
              </c:strCache>
            </c:strRef>
          </c:tx>
          <c:invertIfNegative val="0"/>
          <c:cat>
            <c:strRef>
              <c:f>'OPP Dpto'!$N$7:$N$31</c:f>
              <c:strCache>
                <c:ptCount val="25"/>
                <c:pt idx="0">
                  <c:v>Ica</c:v>
                </c:pt>
                <c:pt idx="1">
                  <c:v>Madre de Dios</c:v>
                </c:pt>
                <c:pt idx="2">
                  <c:v>Amazonas</c:v>
                </c:pt>
                <c:pt idx="3">
                  <c:v>Arequipa</c:v>
                </c:pt>
                <c:pt idx="4">
                  <c:v>San Martín</c:v>
                </c:pt>
                <c:pt idx="5">
                  <c:v>Puno</c:v>
                </c:pt>
                <c:pt idx="6">
                  <c:v>Tacna</c:v>
                </c:pt>
                <c:pt idx="7">
                  <c:v>Moquegua</c:v>
                </c:pt>
                <c:pt idx="8">
                  <c:v>Junín</c:v>
                </c:pt>
                <c:pt idx="9">
                  <c:v>Cajamarca</c:v>
                </c:pt>
                <c:pt idx="10">
                  <c:v>La Libertad</c:v>
                </c:pt>
                <c:pt idx="11">
                  <c:v>Ayacucho</c:v>
                </c:pt>
                <c:pt idx="12">
                  <c:v>Lambayeque</c:v>
                </c:pt>
                <c:pt idx="13">
                  <c:v>Piura</c:v>
                </c:pt>
                <c:pt idx="14">
                  <c:v>Tumbes</c:v>
                </c:pt>
                <c:pt idx="15">
                  <c:v>Ucayali</c:v>
                </c:pt>
                <c:pt idx="16">
                  <c:v>Huancavelica</c:v>
                </c:pt>
                <c:pt idx="17">
                  <c:v>Cusco</c:v>
                </c:pt>
                <c:pt idx="18">
                  <c:v>Ancash</c:v>
                </c:pt>
                <c:pt idx="19">
                  <c:v>Huánuco</c:v>
                </c:pt>
                <c:pt idx="20">
                  <c:v>Loreto</c:v>
                </c:pt>
                <c:pt idx="21">
                  <c:v>Pasco</c:v>
                </c:pt>
                <c:pt idx="22">
                  <c:v>Apurímac</c:v>
                </c:pt>
                <c:pt idx="23">
                  <c:v>Provincia Constitucional del Callao</c:v>
                </c:pt>
                <c:pt idx="24">
                  <c:v>Lima</c:v>
                </c:pt>
              </c:strCache>
            </c:strRef>
          </c:cat>
          <c:val>
            <c:numRef>
              <c:f>'OPP Dpto'!$O$7:$O$31</c:f>
              <c:numCache>
                <c:formatCode>#,##0</c:formatCode>
                <c:ptCount val="25"/>
                <c:pt idx="0">
                  <c:v>24243894.300000001</c:v>
                </c:pt>
                <c:pt idx="1">
                  <c:v>7705754.1000000006</c:v>
                </c:pt>
                <c:pt idx="2">
                  <c:v>19019997.400000002</c:v>
                </c:pt>
                <c:pt idx="3">
                  <c:v>26655141.800000001</c:v>
                </c:pt>
                <c:pt idx="4">
                  <c:v>23169481.199999999</c:v>
                </c:pt>
                <c:pt idx="5">
                  <c:v>22907699.800000001</c:v>
                </c:pt>
                <c:pt idx="6">
                  <c:v>10895010.6</c:v>
                </c:pt>
                <c:pt idx="7">
                  <c:v>10231000.5</c:v>
                </c:pt>
                <c:pt idx="8">
                  <c:v>5021554.6999999993</c:v>
                </c:pt>
                <c:pt idx="9">
                  <c:v>24581786.700000003</c:v>
                </c:pt>
                <c:pt idx="10">
                  <c:v>23987201.099999998</c:v>
                </c:pt>
                <c:pt idx="11">
                  <c:v>1996835.5</c:v>
                </c:pt>
                <c:pt idx="12">
                  <c:v>27576815.300000001</c:v>
                </c:pt>
                <c:pt idx="13">
                  <c:v>32499759.700000003</c:v>
                </c:pt>
                <c:pt idx="14">
                  <c:v>10006732.700000001</c:v>
                </c:pt>
                <c:pt idx="15">
                  <c:v>9306786.7000000011</c:v>
                </c:pt>
                <c:pt idx="16">
                  <c:v>1487385.7</c:v>
                </c:pt>
                <c:pt idx="17">
                  <c:v>26154024.900000002</c:v>
                </c:pt>
                <c:pt idx="18">
                  <c:v>34022256.5</c:v>
                </c:pt>
                <c:pt idx="19">
                  <c:v>14611156</c:v>
                </c:pt>
                <c:pt idx="20">
                  <c:v>11658951.6</c:v>
                </c:pt>
                <c:pt idx="21">
                  <c:v>6835927.1000000006</c:v>
                </c:pt>
                <c:pt idx="22">
                  <c:v>390173.6</c:v>
                </c:pt>
                <c:pt idx="23">
                  <c:v>2718016.2</c:v>
                </c:pt>
                <c:pt idx="24">
                  <c:v>54804576.100000001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590400"/>
        <c:axId val="277592704"/>
      </c:barChart>
      <c:lineChart>
        <c:grouping val="standard"/>
        <c:varyColors val="0"/>
        <c:ser>
          <c:idx val="1"/>
          <c:order val="1"/>
          <c:tx>
            <c:strRef>
              <c:f>'OPP Dpto'!$P$6</c:f>
              <c:strCache>
                <c:ptCount val="1"/>
                <c:pt idx="0">
                  <c:v>Ejecución Financiera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C0504D"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triangle"/>
            <c:size val="7"/>
            <c:spPr>
              <a:solidFill>
                <a:srgbClr val="C0504D"/>
              </a:solidFill>
              <a:ln w="9525" cap="flat" cmpd="sng" algn="ctr">
                <a:noFill/>
                <a:prstDash val="solid"/>
                <a:round/>
              </a:ln>
              <a:effectLst/>
              <a:extLst>
                <a:ext uri="{91240B29-F687-4F45-9708-019B960494DF}">
                  <a14:hiddenLine xmlns:a14="http://schemas.microsoft.com/office/drawing/2010/main" w="9525" cap="flat" cmpd="sng" algn="ctr">
                    <a:solidFill>
                      <a:srgbClr val="C0504D">
                        <a:shade val="95000"/>
                        <a:satMod val="105000"/>
                      </a:srgbClr>
                    </a:solidFill>
                    <a:prstDash val="solid"/>
                    <a:round/>
                  </a14:hiddenLine>
                </a:ext>
              </a:extLst>
            </c:spPr>
          </c:marker>
          <c:cat>
            <c:strRef>
              <c:f>'OPP Dpto'!$N$7:$N$31</c:f>
              <c:strCache>
                <c:ptCount val="25"/>
                <c:pt idx="0">
                  <c:v>Ica</c:v>
                </c:pt>
                <c:pt idx="1">
                  <c:v>Madre de Dios</c:v>
                </c:pt>
                <c:pt idx="2">
                  <c:v>Amazonas</c:v>
                </c:pt>
                <c:pt idx="3">
                  <c:v>Arequipa</c:v>
                </c:pt>
                <c:pt idx="4">
                  <c:v>San Martín</c:v>
                </c:pt>
                <c:pt idx="5">
                  <c:v>Puno</c:v>
                </c:pt>
                <c:pt idx="6">
                  <c:v>Tacna</c:v>
                </c:pt>
                <c:pt idx="7">
                  <c:v>Moquegua</c:v>
                </c:pt>
                <c:pt idx="8">
                  <c:v>Junín</c:v>
                </c:pt>
                <c:pt idx="9">
                  <c:v>Cajamarca</c:v>
                </c:pt>
                <c:pt idx="10">
                  <c:v>La Libertad</c:v>
                </c:pt>
                <c:pt idx="11">
                  <c:v>Ayacucho</c:v>
                </c:pt>
                <c:pt idx="12">
                  <c:v>Lambayeque</c:v>
                </c:pt>
                <c:pt idx="13">
                  <c:v>Piura</c:v>
                </c:pt>
                <c:pt idx="14">
                  <c:v>Tumbes</c:v>
                </c:pt>
                <c:pt idx="15">
                  <c:v>Ucayali</c:v>
                </c:pt>
                <c:pt idx="16">
                  <c:v>Huancavelica</c:v>
                </c:pt>
                <c:pt idx="17">
                  <c:v>Cusco</c:v>
                </c:pt>
                <c:pt idx="18">
                  <c:v>Ancash</c:v>
                </c:pt>
                <c:pt idx="19">
                  <c:v>Huánuco</c:v>
                </c:pt>
                <c:pt idx="20">
                  <c:v>Loreto</c:v>
                </c:pt>
                <c:pt idx="21">
                  <c:v>Pasco</c:v>
                </c:pt>
                <c:pt idx="22">
                  <c:v>Apurímac</c:v>
                </c:pt>
                <c:pt idx="23">
                  <c:v>Provincia Constitucional del Callao</c:v>
                </c:pt>
                <c:pt idx="24">
                  <c:v>Lima</c:v>
                </c:pt>
              </c:strCache>
            </c:strRef>
          </c:cat>
          <c:val>
            <c:numRef>
              <c:f>'OPP Dpto'!$P$7:$P$31</c:f>
              <c:numCache>
                <c:formatCode>0%</c:formatCode>
                <c:ptCount val="25"/>
                <c:pt idx="0">
                  <c:v>0.80180970535944529</c:v>
                </c:pt>
                <c:pt idx="1">
                  <c:v>0.77981591668636685</c:v>
                </c:pt>
                <c:pt idx="2">
                  <c:v>0.77157309333593616</c:v>
                </c:pt>
                <c:pt idx="3">
                  <c:v>0.75953292236423753</c:v>
                </c:pt>
                <c:pt idx="4">
                  <c:v>0.75738557198846279</c:v>
                </c:pt>
                <c:pt idx="5">
                  <c:v>0.75189331535172732</c:v>
                </c:pt>
                <c:pt idx="6">
                  <c:v>0.74897809445721686</c:v>
                </c:pt>
                <c:pt idx="7">
                  <c:v>0.7372489482259007</c:v>
                </c:pt>
                <c:pt idx="8">
                  <c:v>0.72180031697634572</c:v>
                </c:pt>
                <c:pt idx="9">
                  <c:v>0.7204876584862383</c:v>
                </c:pt>
                <c:pt idx="10">
                  <c:v>0.67885969338394547</c:v>
                </c:pt>
                <c:pt idx="11">
                  <c:v>0.66113813197364502</c:v>
                </c:pt>
                <c:pt idx="12">
                  <c:v>0.6453268145769907</c:v>
                </c:pt>
                <c:pt idx="13">
                  <c:v>0.59751857892043303</c:v>
                </c:pt>
                <c:pt idx="14">
                  <c:v>0.59648351445290693</c:v>
                </c:pt>
                <c:pt idx="15">
                  <c:v>0.59587430023021115</c:v>
                </c:pt>
                <c:pt idx="16">
                  <c:v>0.58527477171546105</c:v>
                </c:pt>
                <c:pt idx="17">
                  <c:v>0.55678843654087862</c:v>
                </c:pt>
                <c:pt idx="18">
                  <c:v>0.49336326137600356</c:v>
                </c:pt>
                <c:pt idx="19">
                  <c:v>0.48206436821868115</c:v>
                </c:pt>
                <c:pt idx="20">
                  <c:v>0.4462669645977041</c:v>
                </c:pt>
                <c:pt idx="21">
                  <c:v>0.43852901455911331</c:v>
                </c:pt>
                <c:pt idx="22">
                  <c:v>0.34557537055325027</c:v>
                </c:pt>
                <c:pt idx="23">
                  <c:v>0.32462661592743886</c:v>
                </c:pt>
                <c:pt idx="24">
                  <c:v>0.32407141114390775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7601664"/>
        <c:axId val="277600128"/>
      </c:lineChart>
      <c:catAx>
        <c:axId val="277590400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PE"/>
          </a:p>
        </c:txPr>
        <c:crossAx val="277592704"/>
        <c:crosses val="autoZero"/>
        <c:auto val="1"/>
        <c:lblAlgn val="ctr"/>
        <c:lblOffset val="100"/>
        <c:noMultiLvlLbl val="0"/>
      </c:catAx>
      <c:valAx>
        <c:axId val="2775927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PE"/>
          </a:p>
        </c:txPr>
        <c:crossAx val="27759040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1622643598965306E-2"/>
                <c:y val="0.11532439715938519"/>
              </c:manualLayout>
            </c:layout>
            <c:tx>
              <c:rich>
                <a:bodyPr/>
                <a:lstStyle/>
                <a:p>
                  <a:pPr>
                    <a:defRPr sz="1000"/>
                  </a:pPr>
                  <a:r>
                    <a:rPr lang="es-PE"/>
                    <a:t> </a:t>
                  </a:r>
                </a:p>
              </c:rich>
            </c:tx>
          </c:dispUnitsLbl>
        </c:dispUnits>
      </c:valAx>
      <c:valAx>
        <c:axId val="27760012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277601664"/>
        <c:crosses val="max"/>
        <c:crossBetween val="between"/>
      </c:valAx>
      <c:catAx>
        <c:axId val="277601664"/>
        <c:scaling>
          <c:orientation val="minMax"/>
        </c:scaling>
        <c:delete val="1"/>
        <c:axPos val="b"/>
        <c:majorTickMark val="out"/>
        <c:minorTickMark val="none"/>
        <c:tickLblPos val="nextTo"/>
        <c:crossAx val="277600128"/>
        <c:crosses val="autoZero"/>
        <c:auto val="1"/>
        <c:lblAlgn val="ctr"/>
        <c:lblOffset val="100"/>
        <c:noMultiLvlLbl val="0"/>
      </c:catAx>
      <c:spPr>
        <a:ln w="12700">
          <a:solidFill>
            <a:schemeClr val="tx1"/>
          </a:solidFill>
          <a:prstDash val="dash"/>
        </a:ln>
      </c:spPr>
    </c:plotArea>
    <c:legend>
      <c:legendPos val="b"/>
      <c:layout>
        <c:manualLayout>
          <c:xMode val="edge"/>
          <c:yMode val="edge"/>
          <c:x val="0.14931686609132933"/>
          <c:y val="0.91448287563836672"/>
          <c:w val="0.64293175853018369"/>
          <c:h val="8.5517279090113738E-2"/>
        </c:manualLayout>
      </c:layout>
      <c:overlay val="0"/>
      <c:txPr>
        <a:bodyPr/>
        <a:lstStyle/>
        <a:p>
          <a:pPr>
            <a:defRPr sz="1100"/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7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7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7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8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8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8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8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8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9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9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9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9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9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10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10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10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10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10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1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1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1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1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1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</xdr:row>
      <xdr:rowOff>538162</xdr:rowOff>
    </xdr:from>
    <xdr:to>
      <xdr:col>13</xdr:col>
      <xdr:colOff>161925</xdr:colOff>
      <xdr:row>18</xdr:row>
      <xdr:rowOff>33337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</xdr:row>
      <xdr:rowOff>538162</xdr:rowOff>
    </xdr:from>
    <xdr:to>
      <xdr:col>13</xdr:col>
      <xdr:colOff>161925</xdr:colOff>
      <xdr:row>18</xdr:row>
      <xdr:rowOff>33337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</xdr:row>
      <xdr:rowOff>538162</xdr:rowOff>
    </xdr:from>
    <xdr:to>
      <xdr:col>13</xdr:col>
      <xdr:colOff>161925</xdr:colOff>
      <xdr:row>18</xdr:row>
      <xdr:rowOff>33337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</xdr:row>
      <xdr:rowOff>538162</xdr:rowOff>
    </xdr:from>
    <xdr:to>
      <xdr:col>13</xdr:col>
      <xdr:colOff>161925</xdr:colOff>
      <xdr:row>18</xdr:row>
      <xdr:rowOff>33337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</xdr:row>
      <xdr:rowOff>538162</xdr:rowOff>
    </xdr:from>
    <xdr:to>
      <xdr:col>13</xdr:col>
      <xdr:colOff>161925</xdr:colOff>
      <xdr:row>18</xdr:row>
      <xdr:rowOff>33337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</xdr:row>
      <xdr:rowOff>538162</xdr:rowOff>
    </xdr:from>
    <xdr:to>
      <xdr:col>13</xdr:col>
      <xdr:colOff>161925</xdr:colOff>
      <xdr:row>18</xdr:row>
      <xdr:rowOff>33337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</xdr:row>
      <xdr:rowOff>538162</xdr:rowOff>
    </xdr:from>
    <xdr:to>
      <xdr:col>13</xdr:col>
      <xdr:colOff>161925</xdr:colOff>
      <xdr:row>18</xdr:row>
      <xdr:rowOff>33337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</xdr:row>
      <xdr:rowOff>538162</xdr:rowOff>
    </xdr:from>
    <xdr:to>
      <xdr:col>13</xdr:col>
      <xdr:colOff>161925</xdr:colOff>
      <xdr:row>18</xdr:row>
      <xdr:rowOff>23812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</xdr:row>
      <xdr:rowOff>538162</xdr:rowOff>
    </xdr:from>
    <xdr:to>
      <xdr:col>13</xdr:col>
      <xdr:colOff>161925</xdr:colOff>
      <xdr:row>18</xdr:row>
      <xdr:rowOff>23812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</xdr:row>
      <xdr:rowOff>538162</xdr:rowOff>
    </xdr:from>
    <xdr:to>
      <xdr:col>13</xdr:col>
      <xdr:colOff>161925</xdr:colOff>
      <xdr:row>18</xdr:row>
      <xdr:rowOff>33337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</xdr:row>
      <xdr:rowOff>538162</xdr:rowOff>
    </xdr:from>
    <xdr:to>
      <xdr:col>13</xdr:col>
      <xdr:colOff>161925</xdr:colOff>
      <xdr:row>18</xdr:row>
      <xdr:rowOff>23812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</xdr:row>
      <xdr:rowOff>538162</xdr:rowOff>
    </xdr:from>
    <xdr:to>
      <xdr:col>13</xdr:col>
      <xdr:colOff>161925</xdr:colOff>
      <xdr:row>18</xdr:row>
      <xdr:rowOff>33337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</xdr:row>
      <xdr:rowOff>538162</xdr:rowOff>
    </xdr:from>
    <xdr:to>
      <xdr:col>13</xdr:col>
      <xdr:colOff>161925</xdr:colOff>
      <xdr:row>18</xdr:row>
      <xdr:rowOff>33337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</xdr:row>
      <xdr:rowOff>538162</xdr:rowOff>
    </xdr:from>
    <xdr:to>
      <xdr:col>13</xdr:col>
      <xdr:colOff>161925</xdr:colOff>
      <xdr:row>18</xdr:row>
      <xdr:rowOff>33337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</xdr:row>
      <xdr:rowOff>538162</xdr:rowOff>
    </xdr:from>
    <xdr:to>
      <xdr:col>13</xdr:col>
      <xdr:colOff>161925</xdr:colOff>
      <xdr:row>18</xdr:row>
      <xdr:rowOff>33337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</xdr:row>
      <xdr:rowOff>538162</xdr:rowOff>
    </xdr:from>
    <xdr:to>
      <xdr:col>13</xdr:col>
      <xdr:colOff>161925</xdr:colOff>
      <xdr:row>18</xdr:row>
      <xdr:rowOff>33337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</xdr:row>
      <xdr:rowOff>538162</xdr:rowOff>
    </xdr:from>
    <xdr:to>
      <xdr:col>13</xdr:col>
      <xdr:colOff>161925</xdr:colOff>
      <xdr:row>18</xdr:row>
      <xdr:rowOff>33337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</xdr:row>
      <xdr:rowOff>538162</xdr:rowOff>
    </xdr:from>
    <xdr:to>
      <xdr:col>13</xdr:col>
      <xdr:colOff>161925</xdr:colOff>
      <xdr:row>18</xdr:row>
      <xdr:rowOff>33337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</xdr:row>
      <xdr:rowOff>538162</xdr:rowOff>
    </xdr:from>
    <xdr:to>
      <xdr:col>13</xdr:col>
      <xdr:colOff>161925</xdr:colOff>
      <xdr:row>18</xdr:row>
      <xdr:rowOff>33337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</xdr:row>
      <xdr:rowOff>538162</xdr:rowOff>
    </xdr:from>
    <xdr:to>
      <xdr:col>13</xdr:col>
      <xdr:colOff>161925</xdr:colOff>
      <xdr:row>18</xdr:row>
      <xdr:rowOff>33337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</xdr:row>
      <xdr:rowOff>538162</xdr:rowOff>
    </xdr:from>
    <xdr:to>
      <xdr:col>13</xdr:col>
      <xdr:colOff>161925</xdr:colOff>
      <xdr:row>18</xdr:row>
      <xdr:rowOff>33337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</xdr:row>
      <xdr:rowOff>538162</xdr:rowOff>
    </xdr:from>
    <xdr:to>
      <xdr:col>13</xdr:col>
      <xdr:colOff>161925</xdr:colOff>
      <xdr:row>18</xdr:row>
      <xdr:rowOff>33337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</xdr:row>
      <xdr:rowOff>538162</xdr:rowOff>
    </xdr:from>
    <xdr:to>
      <xdr:col>13</xdr:col>
      <xdr:colOff>161925</xdr:colOff>
      <xdr:row>18</xdr:row>
      <xdr:rowOff>33337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</xdr:row>
      <xdr:rowOff>538162</xdr:rowOff>
    </xdr:from>
    <xdr:to>
      <xdr:col>13</xdr:col>
      <xdr:colOff>161925</xdr:colOff>
      <xdr:row>18</xdr:row>
      <xdr:rowOff>33337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</xdr:row>
      <xdr:rowOff>538162</xdr:rowOff>
    </xdr:from>
    <xdr:to>
      <xdr:col>13</xdr:col>
      <xdr:colOff>161925</xdr:colOff>
      <xdr:row>18</xdr:row>
      <xdr:rowOff>33337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</xdr:row>
      <xdr:rowOff>538162</xdr:rowOff>
    </xdr:from>
    <xdr:to>
      <xdr:col>13</xdr:col>
      <xdr:colOff>161925</xdr:colOff>
      <xdr:row>18</xdr:row>
      <xdr:rowOff>33337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</xdr:row>
      <xdr:rowOff>538162</xdr:rowOff>
    </xdr:from>
    <xdr:to>
      <xdr:col>13</xdr:col>
      <xdr:colOff>161925</xdr:colOff>
      <xdr:row>18</xdr:row>
      <xdr:rowOff>33337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</xdr:row>
      <xdr:rowOff>538162</xdr:rowOff>
    </xdr:from>
    <xdr:to>
      <xdr:col>13</xdr:col>
      <xdr:colOff>161925</xdr:colOff>
      <xdr:row>18</xdr:row>
      <xdr:rowOff>33337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</xdr:row>
      <xdr:rowOff>538162</xdr:rowOff>
    </xdr:from>
    <xdr:to>
      <xdr:col>13</xdr:col>
      <xdr:colOff>161925</xdr:colOff>
      <xdr:row>18</xdr:row>
      <xdr:rowOff>23812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</xdr:row>
      <xdr:rowOff>538162</xdr:rowOff>
    </xdr:from>
    <xdr:to>
      <xdr:col>13</xdr:col>
      <xdr:colOff>161925</xdr:colOff>
      <xdr:row>18</xdr:row>
      <xdr:rowOff>23812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</c:userShapes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</xdr:row>
      <xdr:rowOff>538162</xdr:rowOff>
    </xdr:from>
    <xdr:to>
      <xdr:col>13</xdr:col>
      <xdr:colOff>161925</xdr:colOff>
      <xdr:row>18</xdr:row>
      <xdr:rowOff>23812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</c:userShapes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</xdr:row>
      <xdr:rowOff>538162</xdr:rowOff>
    </xdr:from>
    <xdr:to>
      <xdr:col>13</xdr:col>
      <xdr:colOff>161925</xdr:colOff>
      <xdr:row>18</xdr:row>
      <xdr:rowOff>33337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</xdr:row>
      <xdr:rowOff>538162</xdr:rowOff>
    </xdr:from>
    <xdr:to>
      <xdr:col>13</xdr:col>
      <xdr:colOff>161925</xdr:colOff>
      <xdr:row>18</xdr:row>
      <xdr:rowOff>33337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</xdr:row>
      <xdr:rowOff>538162</xdr:rowOff>
    </xdr:from>
    <xdr:to>
      <xdr:col>13</xdr:col>
      <xdr:colOff>161925</xdr:colOff>
      <xdr:row>18</xdr:row>
      <xdr:rowOff>33337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</xdr:row>
      <xdr:rowOff>538162</xdr:rowOff>
    </xdr:from>
    <xdr:to>
      <xdr:col>13</xdr:col>
      <xdr:colOff>161925</xdr:colOff>
      <xdr:row>18</xdr:row>
      <xdr:rowOff>33337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</xdr:row>
      <xdr:rowOff>538162</xdr:rowOff>
    </xdr:from>
    <xdr:to>
      <xdr:col>13</xdr:col>
      <xdr:colOff>161925</xdr:colOff>
      <xdr:row>18</xdr:row>
      <xdr:rowOff>23812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</xdr:row>
      <xdr:rowOff>538162</xdr:rowOff>
    </xdr:from>
    <xdr:to>
      <xdr:col>13</xdr:col>
      <xdr:colOff>161925</xdr:colOff>
      <xdr:row>18</xdr:row>
      <xdr:rowOff>33337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</c:userShapes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</xdr:row>
      <xdr:rowOff>538162</xdr:rowOff>
    </xdr:from>
    <xdr:to>
      <xdr:col>13</xdr:col>
      <xdr:colOff>161925</xdr:colOff>
      <xdr:row>18</xdr:row>
      <xdr:rowOff>23812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</c:userShapes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</xdr:row>
      <xdr:rowOff>538162</xdr:rowOff>
    </xdr:from>
    <xdr:to>
      <xdr:col>13</xdr:col>
      <xdr:colOff>161925</xdr:colOff>
      <xdr:row>18</xdr:row>
      <xdr:rowOff>33337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</xdr:row>
      <xdr:rowOff>538162</xdr:rowOff>
    </xdr:from>
    <xdr:to>
      <xdr:col>13</xdr:col>
      <xdr:colOff>161925</xdr:colOff>
      <xdr:row>18</xdr:row>
      <xdr:rowOff>23812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</xdr:row>
      <xdr:rowOff>538162</xdr:rowOff>
    </xdr:from>
    <xdr:to>
      <xdr:col>13</xdr:col>
      <xdr:colOff>161925</xdr:colOff>
      <xdr:row>18</xdr:row>
      <xdr:rowOff>23812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</xdr:row>
      <xdr:rowOff>538162</xdr:rowOff>
    </xdr:from>
    <xdr:to>
      <xdr:col>13</xdr:col>
      <xdr:colOff>161925</xdr:colOff>
      <xdr:row>18</xdr:row>
      <xdr:rowOff>33337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</xdr:row>
      <xdr:rowOff>538162</xdr:rowOff>
    </xdr:from>
    <xdr:to>
      <xdr:col>13</xdr:col>
      <xdr:colOff>161925</xdr:colOff>
      <xdr:row>18</xdr:row>
      <xdr:rowOff>33337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</xdr:row>
      <xdr:rowOff>538162</xdr:rowOff>
    </xdr:from>
    <xdr:to>
      <xdr:col>13</xdr:col>
      <xdr:colOff>161925</xdr:colOff>
      <xdr:row>18</xdr:row>
      <xdr:rowOff>33337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</c:userShapes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</xdr:row>
      <xdr:rowOff>538162</xdr:rowOff>
    </xdr:from>
    <xdr:to>
      <xdr:col>13</xdr:col>
      <xdr:colOff>161925</xdr:colOff>
      <xdr:row>18</xdr:row>
      <xdr:rowOff>23812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</xdr:row>
      <xdr:rowOff>538162</xdr:rowOff>
    </xdr:from>
    <xdr:to>
      <xdr:col>13</xdr:col>
      <xdr:colOff>161925</xdr:colOff>
      <xdr:row>18</xdr:row>
      <xdr:rowOff>23812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</xdr:row>
      <xdr:rowOff>538162</xdr:rowOff>
    </xdr:from>
    <xdr:to>
      <xdr:col>13</xdr:col>
      <xdr:colOff>161925</xdr:colOff>
      <xdr:row>18</xdr:row>
      <xdr:rowOff>23812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</xdr:row>
      <xdr:rowOff>538162</xdr:rowOff>
    </xdr:from>
    <xdr:to>
      <xdr:col>13</xdr:col>
      <xdr:colOff>161925</xdr:colOff>
      <xdr:row>18</xdr:row>
      <xdr:rowOff>33337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</xdr:row>
      <xdr:rowOff>538162</xdr:rowOff>
    </xdr:from>
    <xdr:to>
      <xdr:col>13</xdr:col>
      <xdr:colOff>161925</xdr:colOff>
      <xdr:row>18</xdr:row>
      <xdr:rowOff>33337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</xdr:row>
      <xdr:rowOff>538162</xdr:rowOff>
    </xdr:from>
    <xdr:to>
      <xdr:col>13</xdr:col>
      <xdr:colOff>161925</xdr:colOff>
      <xdr:row>18</xdr:row>
      <xdr:rowOff>23812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</xdr:row>
      <xdr:rowOff>538162</xdr:rowOff>
    </xdr:from>
    <xdr:to>
      <xdr:col>13</xdr:col>
      <xdr:colOff>161925</xdr:colOff>
      <xdr:row>18</xdr:row>
      <xdr:rowOff>23812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</c:userShapes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</xdr:row>
      <xdr:rowOff>538162</xdr:rowOff>
    </xdr:from>
    <xdr:to>
      <xdr:col>13</xdr:col>
      <xdr:colOff>161925</xdr:colOff>
      <xdr:row>18</xdr:row>
      <xdr:rowOff>23812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</xdr:row>
      <xdr:rowOff>538162</xdr:rowOff>
    </xdr:from>
    <xdr:to>
      <xdr:col>13</xdr:col>
      <xdr:colOff>161925</xdr:colOff>
      <xdr:row>18</xdr:row>
      <xdr:rowOff>33337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</c:userShapes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</xdr:row>
      <xdr:rowOff>538162</xdr:rowOff>
    </xdr:from>
    <xdr:to>
      <xdr:col>13</xdr:col>
      <xdr:colOff>161925</xdr:colOff>
      <xdr:row>18</xdr:row>
      <xdr:rowOff>23812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</xdr:row>
      <xdr:rowOff>538162</xdr:rowOff>
    </xdr:from>
    <xdr:to>
      <xdr:col>13</xdr:col>
      <xdr:colOff>161925</xdr:colOff>
      <xdr:row>18</xdr:row>
      <xdr:rowOff>33337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</xdr:row>
      <xdr:rowOff>538162</xdr:rowOff>
    </xdr:from>
    <xdr:to>
      <xdr:col>13</xdr:col>
      <xdr:colOff>161925</xdr:colOff>
      <xdr:row>18</xdr:row>
      <xdr:rowOff>33337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</xdr:row>
      <xdr:rowOff>538162</xdr:rowOff>
    </xdr:from>
    <xdr:to>
      <xdr:col>13</xdr:col>
      <xdr:colOff>161925</xdr:colOff>
      <xdr:row>18</xdr:row>
      <xdr:rowOff>23812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</c:userShapes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</xdr:row>
      <xdr:rowOff>538162</xdr:rowOff>
    </xdr:from>
    <xdr:to>
      <xdr:col>13</xdr:col>
      <xdr:colOff>161925</xdr:colOff>
      <xdr:row>18</xdr:row>
      <xdr:rowOff>23812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</xdr:row>
      <xdr:rowOff>538162</xdr:rowOff>
    </xdr:from>
    <xdr:to>
      <xdr:col>13</xdr:col>
      <xdr:colOff>161925</xdr:colOff>
      <xdr:row>18</xdr:row>
      <xdr:rowOff>33337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0.00412</cdr:x>
      <cdr:y>0.07117</cdr:y>
    </cdr:from>
    <cdr:to>
      <cdr:x>0.04354</cdr:x>
      <cdr:y>0.48089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541956" y="800047"/>
          <a:ext cx="1352246" cy="2219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0.96321</cdr:x>
      <cdr:y>0.125</cdr:y>
    </cdr:from>
    <cdr:to>
      <cdr:x>1</cdr:x>
      <cdr:y>0.42882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698458" y="626269"/>
          <a:ext cx="833438" cy="266699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3.xml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5.xml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7.xml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9.xml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1.xml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3.xml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5.xml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7.xml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9.xml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1.xml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3.xml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5.xml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7.xml"/></Relationships>
</file>

<file path=xl/worksheets/_rels/sheet20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9.xml"/></Relationships>
</file>

<file path=xl/worksheets/_rels/sheet20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1.xml"/></Relationships>
</file>

<file path=xl/worksheets/_rels/sheet20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3.xml"/></Relationships>
</file>

<file path=xl/worksheets/_rels/sheet2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5.xml"/></Relationships>
</file>

<file path=xl/worksheets/_rels/sheet2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7.xml"/></Relationships>
</file>

<file path=xl/worksheets/_rels/sheet2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9.xml"/></Relationships>
</file>

<file path=xl/worksheets/_rels/sheet2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1.xml"/></Relationships>
</file>

<file path=xl/worksheets/_rels/sheet2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3.xml"/></Relationships>
</file>

<file path=xl/worksheets/_rels/sheet2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5.xml"/></Relationships>
</file>

<file path=xl/worksheets/_rels/sheet2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M66"/>
  <sheetViews>
    <sheetView workbookViewId="0"/>
  </sheetViews>
  <sheetFormatPr baseColWidth="10" defaultColWidth="11.7109375" defaultRowHeight="15" x14ac:dyDescent="0.25"/>
  <cols>
    <col min="1" max="1" width="4.28515625" customWidth="1"/>
    <col min="2" max="2" width="4.28515625" style="4" customWidth="1"/>
    <col min="3" max="3" width="31.42578125" customWidth="1"/>
    <col min="4" max="6" width="13.5703125" customWidth="1"/>
    <col min="7" max="9" width="0" hidden="1" customWidth="1"/>
  </cols>
  <sheetData>
    <row r="1" spans="1:13" x14ac:dyDescent="0.25">
      <c r="A1" s="2" t="s">
        <v>1220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ht="15.75" thickBot="1" x14ac:dyDescent="0.3"/>
    <row r="3" spans="1:13" ht="15.75" thickBot="1" x14ac:dyDescent="0.3">
      <c r="A3" s="76" t="s">
        <v>0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4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8</v>
      </c>
      <c r="J5" s="9" t="s">
        <v>10</v>
      </c>
      <c r="K5" s="9" t="s">
        <v>7</v>
      </c>
      <c r="L5" s="10" t="s">
        <v>8</v>
      </c>
    </row>
    <row r="6" spans="1:13" x14ac:dyDescent="0.25">
      <c r="A6" s="11" t="s">
        <v>11</v>
      </c>
      <c r="B6" s="12"/>
      <c r="C6" s="13"/>
      <c r="D6" s="14">
        <f ca="1">SUM(D7:OFFSET(D7,50,0))</f>
        <v>28878686080</v>
      </c>
      <c r="E6" s="15">
        <f ca="1">SUM(E7:OFFSET(E7,50,0))</f>
        <v>32724829681</v>
      </c>
      <c r="F6" s="15">
        <f ca="1">SUM(F7:OFFSET(F7,50,0))</f>
        <v>18466033473.499992</v>
      </c>
      <c r="G6" s="15">
        <f ca="1">SUM(G7:OFFSET(G7,50,0))</f>
        <v>14998950685.599998</v>
      </c>
      <c r="H6" s="15">
        <f ca="1">SUM(H7:OFFSET(H7,50,0))</f>
        <v>2375059565.5999999</v>
      </c>
      <c r="I6" s="15">
        <f ca="1">SUM(I7:OFFSET(I7,50,0))</f>
        <v>1092023222.3000002</v>
      </c>
      <c r="J6" s="16">
        <f ca="1">IFERROR(G6/E6,0)</f>
        <v>0.45833548506773047</v>
      </c>
      <c r="K6" s="16">
        <f ca="1">IFERROR(SUM(G6,H6)/E6,0)</f>
        <v>0.53091216732251867</v>
      </c>
      <c r="L6" s="17">
        <f ca="1">IFERROR(SUM(G6,H6,I6)/E6,0)</f>
        <v>0.56428203457454063</v>
      </c>
      <c r="M6" s="5"/>
    </row>
    <row r="7" spans="1:13" x14ac:dyDescent="0.25">
      <c r="A7" s="18"/>
      <c r="B7" s="19">
        <v>1</v>
      </c>
      <c r="C7" s="20" t="s">
        <v>12</v>
      </c>
      <c r="D7" s="21">
        <v>1280629828</v>
      </c>
      <c r="E7" s="22">
        <v>2200529987</v>
      </c>
      <c r="F7" s="22">
        <f t="shared" ref="F7:F66" si="0">SUM(G7,H7,I7)</f>
        <v>1199297414.0999999</v>
      </c>
      <c r="G7" s="22">
        <v>962067626.60000002</v>
      </c>
      <c r="H7" s="22">
        <v>142611367</v>
      </c>
      <c r="I7" s="22">
        <v>94618420.5</v>
      </c>
      <c r="J7" s="23">
        <f t="shared" ref="J7:J66" si="1">IFERROR(G7/E7,0)</f>
        <v>0.43719814421233788</v>
      </c>
      <c r="K7" s="23">
        <f t="shared" ref="K7:K66" si="2">IFERROR(SUM(G7,H7)/E7,0)</f>
        <v>0.50200588045883321</v>
      </c>
      <c r="L7" s="24">
        <f t="shared" ref="L7:L66" si="3">IFERROR(SUM(G7,H7,I7)/E7,0)</f>
        <v>0.5450038950548507</v>
      </c>
      <c r="M7" s="5"/>
    </row>
    <row r="8" spans="1:13" x14ac:dyDescent="0.25">
      <c r="A8" s="18"/>
      <c r="B8" s="19">
        <v>2</v>
      </c>
      <c r="C8" s="20" t="s">
        <v>13</v>
      </c>
      <c r="D8" s="21">
        <v>1400343175</v>
      </c>
      <c r="E8" s="22">
        <v>1679485517</v>
      </c>
      <c r="F8" s="22">
        <f t="shared" si="0"/>
        <v>776495633</v>
      </c>
      <c r="G8" s="22">
        <v>643045146.39999998</v>
      </c>
      <c r="H8" s="22">
        <v>108271212.2</v>
      </c>
      <c r="I8" s="22">
        <v>25179274.399999999</v>
      </c>
      <c r="J8" s="23">
        <f t="shared" si="1"/>
        <v>0.3828822219012919</v>
      </c>
      <c r="K8" s="23">
        <f t="shared" si="2"/>
        <v>0.44734911435380958</v>
      </c>
      <c r="L8" s="24">
        <f t="shared" si="3"/>
        <v>0.46234136891339445</v>
      </c>
      <c r="M8" s="5"/>
    </row>
    <row r="9" spans="1:13" x14ac:dyDescent="0.25">
      <c r="A9" s="18"/>
      <c r="B9" s="19">
        <v>16</v>
      </c>
      <c r="C9" s="20" t="s">
        <v>14</v>
      </c>
      <c r="D9" s="21">
        <v>401529769</v>
      </c>
      <c r="E9" s="22">
        <v>442213787</v>
      </c>
      <c r="F9" s="22">
        <f t="shared" si="0"/>
        <v>236492992.59999999</v>
      </c>
      <c r="G9" s="22">
        <v>199264820.5</v>
      </c>
      <c r="H9" s="22">
        <v>30463821.600000001</v>
      </c>
      <c r="I9" s="22">
        <v>6764350.5</v>
      </c>
      <c r="J9" s="23">
        <f t="shared" si="1"/>
        <v>0.4506074354936383</v>
      </c>
      <c r="K9" s="23">
        <f t="shared" si="2"/>
        <v>0.51949678832605006</v>
      </c>
      <c r="L9" s="24">
        <f t="shared" si="3"/>
        <v>0.53479335007707485</v>
      </c>
      <c r="M9" s="5"/>
    </row>
    <row r="10" spans="1:13" ht="25.5" x14ac:dyDescent="0.25">
      <c r="A10" s="18"/>
      <c r="B10" s="19">
        <v>17</v>
      </c>
      <c r="C10" s="20" t="s">
        <v>15</v>
      </c>
      <c r="D10" s="21">
        <v>182084006</v>
      </c>
      <c r="E10" s="22">
        <v>244251651</v>
      </c>
      <c r="F10" s="22">
        <f t="shared" si="0"/>
        <v>108361961.40000001</v>
      </c>
      <c r="G10" s="22">
        <v>91367237.700000003</v>
      </c>
      <c r="H10" s="22">
        <v>13474148.699999999</v>
      </c>
      <c r="I10" s="22">
        <v>3520575</v>
      </c>
      <c r="J10" s="23">
        <f t="shared" si="1"/>
        <v>0.37407009257022383</v>
      </c>
      <c r="K10" s="23">
        <f t="shared" si="2"/>
        <v>0.42923511866046715</v>
      </c>
      <c r="L10" s="24">
        <f t="shared" si="3"/>
        <v>0.44364883904101021</v>
      </c>
      <c r="M10" s="5"/>
    </row>
    <row r="11" spans="1:13" x14ac:dyDescent="0.25">
      <c r="A11" s="18"/>
      <c r="B11" s="19">
        <v>18</v>
      </c>
      <c r="C11" s="20" t="s">
        <v>16</v>
      </c>
      <c r="D11" s="21">
        <v>301296095</v>
      </c>
      <c r="E11" s="22">
        <v>405043083</v>
      </c>
      <c r="F11" s="22">
        <f t="shared" si="0"/>
        <v>194821558.80000001</v>
      </c>
      <c r="G11" s="22">
        <v>159473985</v>
      </c>
      <c r="H11" s="22">
        <v>27290517</v>
      </c>
      <c r="I11" s="22">
        <v>8057056.7999999998</v>
      </c>
      <c r="J11" s="23">
        <f t="shared" si="1"/>
        <v>0.39372104275633318</v>
      </c>
      <c r="K11" s="23">
        <f t="shared" si="2"/>
        <v>0.46109786795198771</v>
      </c>
      <c r="L11" s="24">
        <f t="shared" si="3"/>
        <v>0.48098971930845197</v>
      </c>
      <c r="M11" s="5"/>
    </row>
    <row r="12" spans="1:13" x14ac:dyDescent="0.25">
      <c r="A12" s="18"/>
      <c r="B12" s="19">
        <v>24</v>
      </c>
      <c r="C12" s="20" t="s">
        <v>17</v>
      </c>
      <c r="D12" s="21">
        <v>125809415</v>
      </c>
      <c r="E12" s="22">
        <v>121071990</v>
      </c>
      <c r="F12" s="22">
        <f t="shared" si="0"/>
        <v>52066286.600000001</v>
      </c>
      <c r="G12" s="22">
        <v>42854834.600000001</v>
      </c>
      <c r="H12" s="22">
        <v>7254011.5</v>
      </c>
      <c r="I12" s="22">
        <v>1957440.5</v>
      </c>
      <c r="J12" s="23">
        <f t="shared" si="1"/>
        <v>0.35396159425479007</v>
      </c>
      <c r="K12" s="23">
        <f t="shared" si="2"/>
        <v>0.41387645565254194</v>
      </c>
      <c r="L12" s="24">
        <f t="shared" si="3"/>
        <v>0.43004403082827003</v>
      </c>
      <c r="M12" s="5"/>
    </row>
    <row r="13" spans="1:13" ht="38.25" x14ac:dyDescent="0.25">
      <c r="A13" s="18"/>
      <c r="B13" s="19">
        <v>30</v>
      </c>
      <c r="C13" s="20" t="s">
        <v>18</v>
      </c>
      <c r="D13" s="21">
        <v>2272756572</v>
      </c>
      <c r="E13" s="22">
        <v>2688683264</v>
      </c>
      <c r="F13" s="22">
        <f t="shared" si="0"/>
        <v>1877680692.3</v>
      </c>
      <c r="G13" s="22">
        <v>1645065079</v>
      </c>
      <c r="H13" s="22">
        <v>219033608.19999999</v>
      </c>
      <c r="I13" s="22">
        <v>13582005.1</v>
      </c>
      <c r="J13" s="23">
        <f t="shared" si="1"/>
        <v>0.61184785170738509</v>
      </c>
      <c r="K13" s="23">
        <f t="shared" si="2"/>
        <v>0.69331286141408444</v>
      </c>
      <c r="L13" s="24">
        <f t="shared" si="3"/>
        <v>0.6983644066376723</v>
      </c>
      <c r="M13" s="5"/>
    </row>
    <row r="14" spans="1:13" ht="25.5" x14ac:dyDescent="0.25">
      <c r="A14" s="18"/>
      <c r="B14" s="19">
        <v>31</v>
      </c>
      <c r="C14" s="20" t="s">
        <v>19</v>
      </c>
      <c r="D14" s="21">
        <v>156731149</v>
      </c>
      <c r="E14" s="22">
        <v>149503710</v>
      </c>
      <c r="F14" s="22">
        <f t="shared" si="0"/>
        <v>89664466.5</v>
      </c>
      <c r="G14" s="22">
        <v>79205695.299999997</v>
      </c>
      <c r="H14" s="22">
        <v>10252784.300000001</v>
      </c>
      <c r="I14" s="22">
        <v>205986.9</v>
      </c>
      <c r="J14" s="23">
        <f t="shared" si="1"/>
        <v>0.52979083462209731</v>
      </c>
      <c r="K14" s="23">
        <f t="shared" si="2"/>
        <v>0.59836962975701402</v>
      </c>
      <c r="L14" s="24">
        <f t="shared" si="3"/>
        <v>0.59974743436132794</v>
      </c>
      <c r="M14" s="5"/>
    </row>
    <row r="15" spans="1:13" x14ac:dyDescent="0.25">
      <c r="A15" s="18"/>
      <c r="B15" s="19">
        <v>32</v>
      </c>
      <c r="C15" s="20" t="s">
        <v>20</v>
      </c>
      <c r="D15" s="21">
        <v>60008480</v>
      </c>
      <c r="E15" s="22">
        <v>67260203</v>
      </c>
      <c r="F15" s="22">
        <f t="shared" si="0"/>
        <v>52824463.299999997</v>
      </c>
      <c r="G15" s="22">
        <v>46224565</v>
      </c>
      <c r="H15" s="22">
        <v>6256087.9000000004</v>
      </c>
      <c r="I15" s="22">
        <v>343810.4</v>
      </c>
      <c r="J15" s="23">
        <f t="shared" si="1"/>
        <v>0.68724985858279375</v>
      </c>
      <c r="K15" s="23">
        <f t="shared" si="2"/>
        <v>0.78026307622056978</v>
      </c>
      <c r="L15" s="24">
        <f t="shared" si="3"/>
        <v>0.78537472299927491</v>
      </c>
      <c r="M15" s="5"/>
    </row>
    <row r="16" spans="1:13" ht="25.5" x14ac:dyDescent="0.25">
      <c r="A16" s="18"/>
      <c r="B16" s="19">
        <v>33</v>
      </c>
      <c r="C16" s="20" t="s">
        <v>21</v>
      </c>
      <c r="D16" s="21">
        <v>19052937</v>
      </c>
      <c r="E16" s="22">
        <v>23838542</v>
      </c>
      <c r="F16" s="22">
        <f t="shared" si="0"/>
        <v>14741808.400000002</v>
      </c>
      <c r="G16" s="22">
        <v>11853555.9</v>
      </c>
      <c r="H16" s="22">
        <v>2113929.7000000002</v>
      </c>
      <c r="I16" s="22">
        <v>774322.8</v>
      </c>
      <c r="J16" s="23">
        <f t="shared" si="1"/>
        <v>0.49724332553559697</v>
      </c>
      <c r="K16" s="23">
        <f t="shared" si="2"/>
        <v>0.58592029663559131</v>
      </c>
      <c r="L16" s="24">
        <f t="shared" si="3"/>
        <v>0.61840226638021745</v>
      </c>
      <c r="M16" s="5"/>
    </row>
    <row r="17" spans="1:13" ht="25.5" x14ac:dyDescent="0.25">
      <c r="A17" s="18"/>
      <c r="B17" s="19">
        <v>34</v>
      </c>
      <c r="C17" s="20" t="s">
        <v>22</v>
      </c>
      <c r="D17" s="21">
        <v>39799030</v>
      </c>
      <c r="E17" s="22">
        <v>46225444</v>
      </c>
      <c r="F17" s="22">
        <f t="shared" si="0"/>
        <v>19569300.299999997</v>
      </c>
      <c r="G17" s="22">
        <v>16569392.6</v>
      </c>
      <c r="H17" s="22">
        <v>1824411.8</v>
      </c>
      <c r="I17" s="22">
        <v>1175495.8999999999</v>
      </c>
      <c r="J17" s="23">
        <f t="shared" si="1"/>
        <v>0.35844745158099506</v>
      </c>
      <c r="K17" s="23">
        <f t="shared" si="2"/>
        <v>0.39791514820279494</v>
      </c>
      <c r="L17" s="24">
        <f t="shared" si="3"/>
        <v>0.42334477739142962</v>
      </c>
      <c r="M17" s="5"/>
    </row>
    <row r="18" spans="1:13" ht="25.5" x14ac:dyDescent="0.25">
      <c r="A18" s="18"/>
      <c r="B18" s="19">
        <v>35</v>
      </c>
      <c r="C18" s="20" t="s">
        <v>23</v>
      </c>
      <c r="D18" s="21">
        <v>91127695</v>
      </c>
      <c r="E18" s="22">
        <v>71678712</v>
      </c>
      <c r="F18" s="22">
        <f t="shared" si="0"/>
        <v>25023055.499999996</v>
      </c>
      <c r="G18" s="22">
        <v>20095518.399999999</v>
      </c>
      <c r="H18" s="22">
        <v>3590431.9</v>
      </c>
      <c r="I18" s="22">
        <v>1337105.2</v>
      </c>
      <c r="J18" s="23">
        <f t="shared" si="1"/>
        <v>0.28035546174434606</v>
      </c>
      <c r="K18" s="23">
        <f t="shared" si="2"/>
        <v>0.33044609255813634</v>
      </c>
      <c r="L18" s="24">
        <f t="shared" si="3"/>
        <v>0.34910023913376115</v>
      </c>
      <c r="M18" s="5"/>
    </row>
    <row r="19" spans="1:13" x14ac:dyDescent="0.25">
      <c r="A19" s="18"/>
      <c r="B19" s="19">
        <v>36</v>
      </c>
      <c r="C19" s="20" t="s">
        <v>24</v>
      </c>
      <c r="D19" s="21">
        <v>85217190</v>
      </c>
      <c r="E19" s="22">
        <v>76471237</v>
      </c>
      <c r="F19" s="22">
        <f t="shared" si="0"/>
        <v>34073155.399999999</v>
      </c>
      <c r="G19" s="22">
        <v>28499306.5</v>
      </c>
      <c r="H19" s="22">
        <v>5374041.5999999996</v>
      </c>
      <c r="I19" s="22">
        <v>199807.3</v>
      </c>
      <c r="J19" s="23">
        <f t="shared" si="1"/>
        <v>0.37268007708571527</v>
      </c>
      <c r="K19" s="23">
        <f t="shared" si="2"/>
        <v>0.44295540949599133</v>
      </c>
      <c r="L19" s="24">
        <f t="shared" si="3"/>
        <v>0.44556825202134492</v>
      </c>
      <c r="M19" s="5"/>
    </row>
    <row r="20" spans="1:13" ht="25.5" x14ac:dyDescent="0.25">
      <c r="A20" s="18"/>
      <c r="B20" s="19">
        <v>37</v>
      </c>
      <c r="C20" s="20" t="s">
        <v>25</v>
      </c>
      <c r="D20" s="21">
        <v>23316810</v>
      </c>
      <c r="E20" s="22">
        <v>56885984</v>
      </c>
      <c r="F20" s="22">
        <f t="shared" si="0"/>
        <v>9383889.2999999989</v>
      </c>
      <c r="G20" s="22">
        <v>8043990.7000000002</v>
      </c>
      <c r="H20" s="22">
        <v>981533.5</v>
      </c>
      <c r="I20" s="22">
        <v>358365.1</v>
      </c>
      <c r="J20" s="23">
        <f t="shared" si="1"/>
        <v>0.14140549454150253</v>
      </c>
      <c r="K20" s="23">
        <f t="shared" si="2"/>
        <v>0.15865989414896997</v>
      </c>
      <c r="L20" s="24">
        <f t="shared" si="3"/>
        <v>0.16495960235125753</v>
      </c>
      <c r="M20" s="5"/>
    </row>
    <row r="21" spans="1:13" ht="25.5" x14ac:dyDescent="0.25">
      <c r="A21" s="18"/>
      <c r="B21" s="19">
        <v>38</v>
      </c>
      <c r="C21" s="20" t="s">
        <v>26</v>
      </c>
      <c r="D21" s="21">
        <v>23900180</v>
      </c>
      <c r="E21" s="22">
        <v>23963780</v>
      </c>
      <c r="F21" s="22">
        <f t="shared" si="0"/>
        <v>15015207.500000002</v>
      </c>
      <c r="G21" s="22">
        <v>14597922.800000001</v>
      </c>
      <c r="H21" s="22">
        <v>925423.4</v>
      </c>
      <c r="I21" s="22">
        <v>-508138.7</v>
      </c>
      <c r="J21" s="23">
        <f t="shared" si="1"/>
        <v>0.6091661165308645</v>
      </c>
      <c r="K21" s="23">
        <f t="shared" si="2"/>
        <v>0.64778370524182749</v>
      </c>
      <c r="L21" s="24">
        <f t="shared" si="3"/>
        <v>0.62657925836408124</v>
      </c>
      <c r="M21" s="5"/>
    </row>
    <row r="22" spans="1:13" x14ac:dyDescent="0.25">
      <c r="A22" s="18"/>
      <c r="B22" s="19">
        <v>39</v>
      </c>
      <c r="C22" s="20" t="s">
        <v>27</v>
      </c>
      <c r="D22" s="21">
        <v>114134785</v>
      </c>
      <c r="E22" s="22">
        <v>86197606</v>
      </c>
      <c r="F22" s="22">
        <f t="shared" si="0"/>
        <v>44619360.399999999</v>
      </c>
      <c r="G22" s="22">
        <v>35752089.399999999</v>
      </c>
      <c r="H22" s="22">
        <v>5466346.0999999996</v>
      </c>
      <c r="I22" s="22">
        <v>3400924.9</v>
      </c>
      <c r="J22" s="23">
        <f t="shared" si="1"/>
        <v>0.41476893685423233</v>
      </c>
      <c r="K22" s="23">
        <f t="shared" si="2"/>
        <v>0.47818538603032662</v>
      </c>
      <c r="L22" s="24">
        <f t="shared" si="3"/>
        <v>0.5176403669494023</v>
      </c>
      <c r="M22" s="5"/>
    </row>
    <row r="23" spans="1:13" ht="25.5" x14ac:dyDescent="0.25">
      <c r="A23" s="18"/>
      <c r="B23" s="19">
        <v>40</v>
      </c>
      <c r="C23" s="20" t="s">
        <v>28</v>
      </c>
      <c r="D23" s="21">
        <v>251963763</v>
      </c>
      <c r="E23" s="22">
        <v>213460983</v>
      </c>
      <c r="F23" s="22">
        <f t="shared" si="0"/>
        <v>105487061.59999999</v>
      </c>
      <c r="G23" s="22">
        <v>83628397.900000006</v>
      </c>
      <c r="H23" s="22">
        <v>14917910.1</v>
      </c>
      <c r="I23" s="22">
        <v>6940753.5999999996</v>
      </c>
      <c r="J23" s="23">
        <f t="shared" si="1"/>
        <v>0.39177369430553033</v>
      </c>
      <c r="K23" s="23">
        <f t="shared" si="2"/>
        <v>0.46165958113291367</v>
      </c>
      <c r="L23" s="24">
        <f t="shared" si="3"/>
        <v>0.49417490783315654</v>
      </c>
      <c r="M23" s="5"/>
    </row>
    <row r="24" spans="1:13" ht="25.5" x14ac:dyDescent="0.25">
      <c r="A24" s="18"/>
      <c r="B24" s="19">
        <v>41</v>
      </c>
      <c r="C24" s="20" t="s">
        <v>29</v>
      </c>
      <c r="D24" s="21">
        <v>12791881</v>
      </c>
      <c r="E24" s="22">
        <v>15923918</v>
      </c>
      <c r="F24" s="22">
        <f t="shared" si="0"/>
        <v>7620883.7999999998</v>
      </c>
      <c r="G24" s="22">
        <v>5750957.5999999996</v>
      </c>
      <c r="H24" s="22">
        <v>1011875.7</v>
      </c>
      <c r="I24" s="22">
        <v>858050.5</v>
      </c>
      <c r="J24" s="23">
        <f t="shared" si="1"/>
        <v>0.36115217373010838</v>
      </c>
      <c r="K24" s="23">
        <f t="shared" si="2"/>
        <v>0.42469656651082982</v>
      </c>
      <c r="L24" s="24">
        <f t="shared" si="3"/>
        <v>0.47858094973862586</v>
      </c>
      <c r="M24" s="5"/>
    </row>
    <row r="25" spans="1:13" ht="25.5" x14ac:dyDescent="0.25">
      <c r="A25" s="18"/>
      <c r="B25" s="19">
        <v>42</v>
      </c>
      <c r="C25" s="20" t="s">
        <v>30</v>
      </c>
      <c r="D25" s="21">
        <v>808868820</v>
      </c>
      <c r="E25" s="22">
        <v>875625353</v>
      </c>
      <c r="F25" s="22">
        <f t="shared" si="0"/>
        <v>280222268.69999999</v>
      </c>
      <c r="G25" s="22">
        <v>208451646.30000001</v>
      </c>
      <c r="H25" s="22">
        <v>52857470</v>
      </c>
      <c r="I25" s="22">
        <v>18913152.399999999</v>
      </c>
      <c r="J25" s="23">
        <f t="shared" si="1"/>
        <v>0.23806031379267295</v>
      </c>
      <c r="K25" s="23">
        <f t="shared" si="2"/>
        <v>0.29842570844336896</v>
      </c>
      <c r="L25" s="24">
        <f t="shared" si="3"/>
        <v>0.32002530276210489</v>
      </c>
      <c r="M25" s="5"/>
    </row>
    <row r="26" spans="1:13" ht="38.25" x14ac:dyDescent="0.25">
      <c r="A26" s="18"/>
      <c r="B26" s="19">
        <v>43</v>
      </c>
      <c r="C26" s="20" t="s">
        <v>31</v>
      </c>
      <c r="D26" s="21">
        <v>2218918569</v>
      </c>
      <c r="E26" s="22">
        <v>1861137696</v>
      </c>
      <c r="F26" s="22">
        <f t="shared" si="0"/>
        <v>833916533.29999995</v>
      </c>
      <c r="G26" s="22">
        <v>720082174.29999995</v>
      </c>
      <c r="H26" s="22">
        <v>94252703.200000003</v>
      </c>
      <c r="I26" s="22">
        <v>19581655.800000001</v>
      </c>
      <c r="J26" s="23">
        <f t="shared" si="1"/>
        <v>0.38690429829432671</v>
      </c>
      <c r="K26" s="23">
        <f t="shared" si="2"/>
        <v>0.43754681840585319</v>
      </c>
      <c r="L26" s="24">
        <f t="shared" si="3"/>
        <v>0.4480681548131944</v>
      </c>
      <c r="M26" s="5"/>
    </row>
    <row r="27" spans="1:13" ht="38.25" x14ac:dyDescent="0.25">
      <c r="A27" s="18"/>
      <c r="B27" s="19">
        <v>44</v>
      </c>
      <c r="C27" s="20" t="s">
        <v>32</v>
      </c>
      <c r="D27" s="21">
        <v>4449548468</v>
      </c>
      <c r="E27" s="22">
        <v>4402334869</v>
      </c>
      <c r="F27" s="22">
        <f t="shared" si="0"/>
        <v>2697768768.3000002</v>
      </c>
      <c r="G27" s="22">
        <v>2312631208.4000001</v>
      </c>
      <c r="H27" s="22">
        <v>312431845</v>
      </c>
      <c r="I27" s="22">
        <v>72705714.900000006</v>
      </c>
      <c r="J27" s="23">
        <f t="shared" si="1"/>
        <v>0.52531924017977294</v>
      </c>
      <c r="K27" s="23">
        <f t="shared" si="2"/>
        <v>0.5962888175283878</v>
      </c>
      <c r="L27" s="24">
        <f t="shared" si="3"/>
        <v>0.61280407978432683</v>
      </c>
      <c r="M27" s="5"/>
    </row>
    <row r="28" spans="1:13" ht="38.25" x14ac:dyDescent="0.25">
      <c r="A28" s="18"/>
      <c r="B28" s="19">
        <v>45</v>
      </c>
      <c r="C28" s="20" t="s">
        <v>33</v>
      </c>
      <c r="D28" s="21">
        <v>3000125258</v>
      </c>
      <c r="E28" s="22">
        <v>3365347912</v>
      </c>
      <c r="F28" s="22">
        <f t="shared" si="0"/>
        <v>2238786541.9000001</v>
      </c>
      <c r="G28" s="22">
        <v>1927530337.5999999</v>
      </c>
      <c r="H28" s="22">
        <v>245138825.40000001</v>
      </c>
      <c r="I28" s="22">
        <v>66117378.899999999</v>
      </c>
      <c r="J28" s="23">
        <f t="shared" si="1"/>
        <v>0.57275811832913393</v>
      </c>
      <c r="K28" s="23">
        <f t="shared" si="2"/>
        <v>0.64560016373130336</v>
      </c>
      <c r="L28" s="24">
        <f t="shared" si="3"/>
        <v>0.66524668487232475</v>
      </c>
      <c r="M28" s="5"/>
    </row>
    <row r="29" spans="1:13" ht="25.5" x14ac:dyDescent="0.25">
      <c r="A29" s="18"/>
      <c r="B29" s="19">
        <v>46</v>
      </c>
      <c r="C29" s="20" t="s">
        <v>34</v>
      </c>
      <c r="D29" s="21">
        <v>456937919</v>
      </c>
      <c r="E29" s="22">
        <v>532139643</v>
      </c>
      <c r="F29" s="22">
        <f t="shared" si="0"/>
        <v>276368785.89999998</v>
      </c>
      <c r="G29" s="22">
        <v>226407563.09999999</v>
      </c>
      <c r="H29" s="22">
        <v>31889795.600000001</v>
      </c>
      <c r="I29" s="22">
        <v>18071427.199999999</v>
      </c>
      <c r="J29" s="23">
        <f t="shared" si="1"/>
        <v>0.42546644678378154</v>
      </c>
      <c r="K29" s="23">
        <f t="shared" si="2"/>
        <v>0.48539394141699005</v>
      </c>
      <c r="L29" s="24">
        <f t="shared" si="3"/>
        <v>0.51935387550143486</v>
      </c>
      <c r="M29" s="5"/>
    </row>
    <row r="30" spans="1:13" ht="51" x14ac:dyDescent="0.25">
      <c r="A30" s="18"/>
      <c r="B30" s="19">
        <v>47</v>
      </c>
      <c r="C30" s="20" t="s">
        <v>35</v>
      </c>
      <c r="D30" s="21">
        <v>151471615</v>
      </c>
      <c r="E30" s="22">
        <v>185749253</v>
      </c>
      <c r="F30" s="22">
        <f t="shared" si="0"/>
        <v>76485742.400000006</v>
      </c>
      <c r="G30" s="22">
        <v>34603199.600000001</v>
      </c>
      <c r="H30" s="22">
        <v>16581736.800000001</v>
      </c>
      <c r="I30" s="22">
        <v>25300806</v>
      </c>
      <c r="J30" s="23">
        <f t="shared" si="1"/>
        <v>0.18628984526791073</v>
      </c>
      <c r="K30" s="23">
        <f t="shared" si="2"/>
        <v>0.27555931220891644</v>
      </c>
      <c r="L30" s="24">
        <f t="shared" si="3"/>
        <v>0.41176877518856025</v>
      </c>
      <c r="M30" s="5"/>
    </row>
    <row r="31" spans="1:13" ht="38.25" x14ac:dyDescent="0.25">
      <c r="A31" s="18"/>
      <c r="B31" s="19">
        <v>48</v>
      </c>
      <c r="C31" s="20" t="s">
        <v>36</v>
      </c>
      <c r="D31" s="21">
        <v>85163469</v>
      </c>
      <c r="E31" s="22">
        <v>85277285</v>
      </c>
      <c r="F31" s="22">
        <f t="shared" si="0"/>
        <v>13875803.600000001</v>
      </c>
      <c r="G31" s="22">
        <v>10646710.300000001</v>
      </c>
      <c r="H31" s="22">
        <v>1568498.5</v>
      </c>
      <c r="I31" s="22">
        <v>1660594.8</v>
      </c>
      <c r="J31" s="23">
        <f t="shared" si="1"/>
        <v>0.12484813863386951</v>
      </c>
      <c r="K31" s="23">
        <f t="shared" si="2"/>
        <v>0.14324106120404748</v>
      </c>
      <c r="L31" s="24">
        <f t="shared" si="3"/>
        <v>0.16271394662717042</v>
      </c>
      <c r="M31" s="5"/>
    </row>
    <row r="32" spans="1:13" ht="25.5" x14ac:dyDescent="0.25">
      <c r="A32" s="18"/>
      <c r="B32" s="19">
        <v>49</v>
      </c>
      <c r="C32" s="20" t="s">
        <v>37</v>
      </c>
      <c r="D32" s="21">
        <v>822000000</v>
      </c>
      <c r="E32" s="22">
        <v>825143039</v>
      </c>
      <c r="F32" s="22">
        <f t="shared" si="0"/>
        <v>514175075</v>
      </c>
      <c r="G32" s="22">
        <v>408527959.69999999</v>
      </c>
      <c r="H32" s="22">
        <v>5348133</v>
      </c>
      <c r="I32" s="22">
        <v>100298982.3</v>
      </c>
      <c r="J32" s="23">
        <f t="shared" si="1"/>
        <v>0.49509956503432367</v>
      </c>
      <c r="K32" s="23">
        <f t="shared" si="2"/>
        <v>0.50158102672911231</v>
      </c>
      <c r="L32" s="24">
        <f t="shared" si="3"/>
        <v>0.62313447571845781</v>
      </c>
      <c r="M32" s="5"/>
    </row>
    <row r="33" spans="1:13" x14ac:dyDescent="0.25">
      <c r="A33" s="18"/>
      <c r="B33" s="19">
        <v>50</v>
      </c>
      <c r="C33" s="20" t="s">
        <v>38</v>
      </c>
      <c r="D33" s="21">
        <v>232000661</v>
      </c>
      <c r="E33" s="22">
        <v>267630647</v>
      </c>
      <c r="F33" s="22">
        <f t="shared" si="0"/>
        <v>152691283.5</v>
      </c>
      <c r="G33" s="22">
        <v>132353733.8</v>
      </c>
      <c r="H33" s="22">
        <v>15629731.699999999</v>
      </c>
      <c r="I33" s="22">
        <v>4707818</v>
      </c>
      <c r="J33" s="23">
        <f t="shared" si="1"/>
        <v>0.49453878053061689</v>
      </c>
      <c r="K33" s="23">
        <f t="shared" si="2"/>
        <v>0.55293916133603338</v>
      </c>
      <c r="L33" s="24">
        <f t="shared" si="3"/>
        <v>0.57052988965049278</v>
      </c>
      <c r="M33" s="5"/>
    </row>
    <row r="34" spans="1:13" ht="25.5" x14ac:dyDescent="0.25">
      <c r="A34" s="18"/>
      <c r="B34" s="19">
        <v>51</v>
      </c>
      <c r="C34" s="20" t="s">
        <v>39</v>
      </c>
      <c r="D34" s="21">
        <v>21567998</v>
      </c>
      <c r="E34" s="22">
        <v>22596852</v>
      </c>
      <c r="F34" s="22">
        <f t="shared" si="0"/>
        <v>11375602.699999999</v>
      </c>
      <c r="G34" s="22">
        <v>8685012.5999999996</v>
      </c>
      <c r="H34" s="22">
        <v>1927455.2</v>
      </c>
      <c r="I34" s="22">
        <v>763134.9</v>
      </c>
      <c r="J34" s="23">
        <f t="shared" si="1"/>
        <v>0.38434612927499812</v>
      </c>
      <c r="K34" s="23">
        <f t="shared" si="2"/>
        <v>0.46964363885730626</v>
      </c>
      <c r="L34" s="24">
        <f t="shared" si="3"/>
        <v>0.50341537396447966</v>
      </c>
      <c r="M34" s="5"/>
    </row>
    <row r="35" spans="1:13" x14ac:dyDescent="0.25">
      <c r="A35" s="18"/>
      <c r="B35" s="19">
        <v>53</v>
      </c>
      <c r="C35" s="20" t="s">
        <v>40</v>
      </c>
      <c r="D35" s="21">
        <v>10372910</v>
      </c>
      <c r="E35" s="22">
        <v>10641981</v>
      </c>
      <c r="F35" s="22">
        <f t="shared" si="0"/>
        <v>2635428.1</v>
      </c>
      <c r="G35" s="22">
        <v>2385010.6</v>
      </c>
      <c r="H35" s="22">
        <v>194587.4</v>
      </c>
      <c r="I35" s="22">
        <v>55830.1</v>
      </c>
      <c r="J35" s="23">
        <f t="shared" si="1"/>
        <v>0.22411340520153156</v>
      </c>
      <c r="K35" s="23">
        <f t="shared" si="2"/>
        <v>0.24239829031831572</v>
      </c>
      <c r="L35" s="24">
        <f t="shared" si="3"/>
        <v>0.24764450340589783</v>
      </c>
      <c r="M35" s="5"/>
    </row>
    <row r="36" spans="1:13" ht="25.5" x14ac:dyDescent="0.25">
      <c r="A36" s="18"/>
      <c r="B36" s="19">
        <v>54</v>
      </c>
      <c r="C36" s="20" t="s">
        <v>41</v>
      </c>
      <c r="D36" s="21">
        <v>2239889</v>
      </c>
      <c r="E36" s="22">
        <v>3939037</v>
      </c>
      <c r="F36" s="22">
        <f t="shared" si="0"/>
        <v>1647728.1999999997</v>
      </c>
      <c r="G36" s="22">
        <v>1005169.1</v>
      </c>
      <c r="H36" s="22">
        <v>637949.19999999995</v>
      </c>
      <c r="I36" s="22">
        <v>4609.8999999999996</v>
      </c>
      <c r="J36" s="23">
        <f t="shared" si="1"/>
        <v>0.255181431400619</v>
      </c>
      <c r="K36" s="23">
        <f t="shared" si="2"/>
        <v>0.41713705659530487</v>
      </c>
      <c r="L36" s="24">
        <f t="shared" si="3"/>
        <v>0.41830736801913759</v>
      </c>
      <c r="M36" s="5"/>
    </row>
    <row r="37" spans="1:13" x14ac:dyDescent="0.25">
      <c r="A37" s="18"/>
      <c r="B37" s="19">
        <v>55</v>
      </c>
      <c r="C37" s="20" t="s">
        <v>42</v>
      </c>
      <c r="D37" s="21">
        <v>5090180</v>
      </c>
      <c r="E37" s="22">
        <v>5696612</v>
      </c>
      <c r="F37" s="22">
        <f t="shared" si="0"/>
        <v>1693309.5999999999</v>
      </c>
      <c r="G37" s="22">
        <v>1357952.2</v>
      </c>
      <c r="H37" s="22">
        <v>133317.9</v>
      </c>
      <c r="I37" s="22">
        <v>202039.5</v>
      </c>
      <c r="J37" s="23">
        <f t="shared" si="1"/>
        <v>0.23837891715286208</v>
      </c>
      <c r="K37" s="23">
        <f t="shared" si="2"/>
        <v>0.26178193284008106</v>
      </c>
      <c r="L37" s="24">
        <f t="shared" si="3"/>
        <v>0.29724854000939505</v>
      </c>
      <c r="M37" s="5"/>
    </row>
    <row r="38" spans="1:13" x14ac:dyDescent="0.25">
      <c r="A38" s="18"/>
      <c r="B38" s="19">
        <v>56</v>
      </c>
      <c r="C38" s="20" t="s">
        <v>43</v>
      </c>
      <c r="D38" s="21">
        <v>29817332</v>
      </c>
      <c r="E38" s="22">
        <v>44684313</v>
      </c>
      <c r="F38" s="22">
        <f t="shared" si="0"/>
        <v>16931174.5</v>
      </c>
      <c r="G38" s="22">
        <v>12927051.300000001</v>
      </c>
      <c r="H38" s="22">
        <v>3101492</v>
      </c>
      <c r="I38" s="22">
        <v>902631.2</v>
      </c>
      <c r="J38" s="23">
        <f t="shared" si="1"/>
        <v>0.28929730440300155</v>
      </c>
      <c r="K38" s="23">
        <f t="shared" si="2"/>
        <v>0.35870627125899868</v>
      </c>
      <c r="L38" s="24">
        <f t="shared" si="3"/>
        <v>0.37890645202489742</v>
      </c>
      <c r="M38" s="5"/>
    </row>
    <row r="39" spans="1:13" ht="51" x14ac:dyDescent="0.25">
      <c r="A39" s="18"/>
      <c r="B39" s="19">
        <v>57</v>
      </c>
      <c r="C39" s="20" t="s">
        <v>44</v>
      </c>
      <c r="D39" s="21">
        <v>16249020</v>
      </c>
      <c r="E39" s="22">
        <v>19098688</v>
      </c>
      <c r="F39" s="22">
        <f t="shared" si="0"/>
        <v>12260411.800000001</v>
      </c>
      <c r="G39" s="22">
        <v>10136676.9</v>
      </c>
      <c r="H39" s="22">
        <v>1442920.6</v>
      </c>
      <c r="I39" s="22">
        <v>680814.3</v>
      </c>
      <c r="J39" s="23">
        <f t="shared" si="1"/>
        <v>0.53075252603739065</v>
      </c>
      <c r="K39" s="23">
        <f t="shared" si="2"/>
        <v>0.60630329685473683</v>
      </c>
      <c r="L39" s="24">
        <f t="shared" si="3"/>
        <v>0.64195047324716759</v>
      </c>
      <c r="M39" s="5"/>
    </row>
    <row r="40" spans="1:13" ht="25.5" x14ac:dyDescent="0.25">
      <c r="A40" s="18"/>
      <c r="B40" s="19">
        <v>58</v>
      </c>
      <c r="C40" s="20" t="s">
        <v>45</v>
      </c>
      <c r="D40" s="21">
        <v>59653129</v>
      </c>
      <c r="E40" s="22">
        <v>56793291</v>
      </c>
      <c r="F40" s="22">
        <f t="shared" si="0"/>
        <v>28361258.900000002</v>
      </c>
      <c r="G40" s="22">
        <v>24354954</v>
      </c>
      <c r="H40" s="22">
        <v>3502851.1</v>
      </c>
      <c r="I40" s="22">
        <v>503453.8</v>
      </c>
      <c r="J40" s="23">
        <f t="shared" si="1"/>
        <v>0.42883505377422132</v>
      </c>
      <c r="K40" s="23">
        <f t="shared" si="2"/>
        <v>0.49051225258279191</v>
      </c>
      <c r="L40" s="24">
        <f t="shared" si="3"/>
        <v>0.49937692288337371</v>
      </c>
      <c r="M40" s="5"/>
    </row>
    <row r="41" spans="1:13" x14ac:dyDescent="0.25">
      <c r="A41" s="18"/>
      <c r="B41" s="19">
        <v>59</v>
      </c>
      <c r="C41" s="20" t="s">
        <v>46</v>
      </c>
      <c r="D41" s="21">
        <v>365500000</v>
      </c>
      <c r="E41" s="22">
        <v>299889253</v>
      </c>
      <c r="F41" s="22">
        <f t="shared" si="0"/>
        <v>154326841.5</v>
      </c>
      <c r="G41" s="22">
        <v>130758079</v>
      </c>
      <c r="H41" s="22">
        <v>21587360</v>
      </c>
      <c r="I41" s="22">
        <v>1981402.5</v>
      </c>
      <c r="J41" s="23">
        <f t="shared" si="1"/>
        <v>0.43602122347478722</v>
      </c>
      <c r="K41" s="23">
        <f t="shared" si="2"/>
        <v>0.50800566367745092</v>
      </c>
      <c r="L41" s="24">
        <f t="shared" si="3"/>
        <v>0.51461277773765368</v>
      </c>
      <c r="M41" s="5"/>
    </row>
    <row r="42" spans="1:13" x14ac:dyDescent="0.25">
      <c r="A42" s="18"/>
      <c r="B42" s="19">
        <v>60</v>
      </c>
      <c r="C42" s="20" t="s">
        <v>47</v>
      </c>
      <c r="D42" s="21">
        <v>11747328</v>
      </c>
      <c r="E42" s="22">
        <v>11892363</v>
      </c>
      <c r="F42" s="22">
        <f t="shared" si="0"/>
        <v>1104300.2000000002</v>
      </c>
      <c r="G42" s="22">
        <v>900556.3</v>
      </c>
      <c r="H42" s="22">
        <v>110355.8</v>
      </c>
      <c r="I42" s="22">
        <v>93388.1</v>
      </c>
      <c r="J42" s="23">
        <f t="shared" si="1"/>
        <v>7.5725598016138596E-2</v>
      </c>
      <c r="K42" s="23">
        <f t="shared" si="2"/>
        <v>8.5005149943707572E-2</v>
      </c>
      <c r="L42" s="24">
        <f t="shared" si="3"/>
        <v>9.2857929075996104E-2</v>
      </c>
      <c r="M42" s="5"/>
    </row>
    <row r="43" spans="1:13" ht="38.25" x14ac:dyDescent="0.25">
      <c r="A43" s="18"/>
      <c r="B43" s="19">
        <v>61</v>
      </c>
      <c r="C43" s="20" t="s">
        <v>48</v>
      </c>
      <c r="D43" s="21">
        <v>6859338504</v>
      </c>
      <c r="E43" s="22">
        <v>8033392394</v>
      </c>
      <c r="F43" s="22">
        <f t="shared" si="0"/>
        <v>4650461369.7999992</v>
      </c>
      <c r="G43" s="22">
        <v>3360889838.6999998</v>
      </c>
      <c r="H43" s="22">
        <v>787062977.10000002</v>
      </c>
      <c r="I43" s="22">
        <v>502508554</v>
      </c>
      <c r="J43" s="23">
        <f t="shared" si="1"/>
        <v>0.4183649539153832</v>
      </c>
      <c r="K43" s="23">
        <f t="shared" si="2"/>
        <v>0.51633887806825329</v>
      </c>
      <c r="L43" s="24">
        <f t="shared" si="3"/>
        <v>0.57889135021878768</v>
      </c>
      <c r="M43" s="5"/>
    </row>
    <row r="44" spans="1:13" ht="38.25" x14ac:dyDescent="0.25">
      <c r="A44" s="18"/>
      <c r="B44" s="19">
        <v>62</v>
      </c>
      <c r="C44" s="20" t="s">
        <v>49</v>
      </c>
      <c r="D44" s="21">
        <v>139043366</v>
      </c>
      <c r="E44" s="22">
        <v>158074144</v>
      </c>
      <c r="F44" s="22">
        <f t="shared" si="0"/>
        <v>99007871.899999991</v>
      </c>
      <c r="G44" s="22">
        <v>88484082.099999994</v>
      </c>
      <c r="H44" s="22">
        <v>10624045</v>
      </c>
      <c r="I44" s="22">
        <v>-100255.2</v>
      </c>
      <c r="J44" s="23">
        <f t="shared" si="1"/>
        <v>0.5597631583568784</v>
      </c>
      <c r="K44" s="23">
        <f t="shared" si="2"/>
        <v>0.62697241049111729</v>
      </c>
      <c r="L44" s="24">
        <f t="shared" si="3"/>
        <v>0.62633818153081378</v>
      </c>
      <c r="M44" s="5"/>
    </row>
    <row r="45" spans="1:13" ht="25.5" x14ac:dyDescent="0.25">
      <c r="A45" s="18"/>
      <c r="B45" s="19">
        <v>63</v>
      </c>
      <c r="C45" s="20" t="s">
        <v>50</v>
      </c>
      <c r="D45" s="21">
        <v>316091487</v>
      </c>
      <c r="E45" s="22">
        <v>360998954</v>
      </c>
      <c r="F45" s="22">
        <f t="shared" si="0"/>
        <v>112626658.29999998</v>
      </c>
      <c r="G45" s="22">
        <v>89389886.099999994</v>
      </c>
      <c r="H45" s="22">
        <v>16102853.1</v>
      </c>
      <c r="I45" s="22">
        <v>7133919.0999999996</v>
      </c>
      <c r="J45" s="23">
        <f t="shared" si="1"/>
        <v>0.24761813049463849</v>
      </c>
      <c r="K45" s="23">
        <f t="shared" si="2"/>
        <v>0.29222450101614417</v>
      </c>
      <c r="L45" s="24">
        <f t="shared" si="3"/>
        <v>0.31198610702899704</v>
      </c>
      <c r="M45" s="5"/>
    </row>
    <row r="46" spans="1:13" ht="25.5" x14ac:dyDescent="0.25">
      <c r="A46" s="18"/>
      <c r="B46" s="19">
        <v>64</v>
      </c>
      <c r="C46" s="20" t="s">
        <v>51</v>
      </c>
      <c r="D46" s="21">
        <v>471236</v>
      </c>
      <c r="E46" s="22">
        <v>512186</v>
      </c>
      <c r="F46" s="22">
        <f t="shared" si="0"/>
        <v>71164.100000000006</v>
      </c>
      <c r="G46" s="22">
        <v>34251.9</v>
      </c>
      <c r="H46" s="22">
        <v>34132.9</v>
      </c>
      <c r="I46" s="22">
        <v>2779.3</v>
      </c>
      <c r="J46" s="23">
        <f t="shared" si="1"/>
        <v>6.6873948136028705E-2</v>
      </c>
      <c r="K46" s="23">
        <f t="shared" si="2"/>
        <v>0.13351555880090438</v>
      </c>
      <c r="L46" s="24">
        <f t="shared" si="3"/>
        <v>0.13894190782254884</v>
      </c>
      <c r="M46" s="5"/>
    </row>
    <row r="47" spans="1:13" ht="51" x14ac:dyDescent="0.25">
      <c r="A47" s="18"/>
      <c r="B47" s="19">
        <v>65</v>
      </c>
      <c r="C47" s="20" t="s">
        <v>52</v>
      </c>
      <c r="D47" s="21">
        <v>572667</v>
      </c>
      <c r="E47" s="22">
        <v>572667</v>
      </c>
      <c r="F47" s="22">
        <f t="shared" si="0"/>
        <v>113886.8</v>
      </c>
      <c r="G47" s="22">
        <v>98335.1</v>
      </c>
      <c r="H47" s="22">
        <v>15551.7</v>
      </c>
      <c r="I47" s="22">
        <v>0</v>
      </c>
      <c r="J47" s="23">
        <f t="shared" si="1"/>
        <v>0.17171427723266752</v>
      </c>
      <c r="K47" s="23">
        <f t="shared" si="2"/>
        <v>0.19887089704837191</v>
      </c>
      <c r="L47" s="24">
        <f t="shared" si="3"/>
        <v>0.19887089704837191</v>
      </c>
      <c r="M47" s="5"/>
    </row>
    <row r="48" spans="1:13" x14ac:dyDescent="0.25">
      <c r="A48" s="18"/>
      <c r="B48" s="19">
        <v>66</v>
      </c>
      <c r="C48" s="20" t="s">
        <v>53</v>
      </c>
      <c r="D48" s="21">
        <v>1623939085</v>
      </c>
      <c r="E48" s="22">
        <v>2116744713</v>
      </c>
      <c r="F48" s="22">
        <f t="shared" si="0"/>
        <v>1132267878.8</v>
      </c>
      <c r="G48" s="22">
        <v>950884334</v>
      </c>
      <c r="H48" s="22">
        <v>118661512</v>
      </c>
      <c r="I48" s="22">
        <v>62722032.799999997</v>
      </c>
      <c r="J48" s="23">
        <f t="shared" si="1"/>
        <v>0.44922012945639517</v>
      </c>
      <c r="K48" s="23">
        <f t="shared" si="2"/>
        <v>0.5052786193022607</v>
      </c>
      <c r="L48" s="24">
        <f t="shared" si="3"/>
        <v>0.53490998316715765</v>
      </c>
      <c r="M48" s="5"/>
    </row>
    <row r="49" spans="1:13" ht="25.5" x14ac:dyDescent="0.25">
      <c r="A49" s="18"/>
      <c r="B49" s="19">
        <v>67</v>
      </c>
      <c r="C49" s="20" t="s">
        <v>54</v>
      </c>
      <c r="D49" s="21">
        <v>37464788</v>
      </c>
      <c r="E49" s="22">
        <v>45757796</v>
      </c>
      <c r="F49" s="22">
        <f t="shared" si="0"/>
        <v>33416122.300000001</v>
      </c>
      <c r="G49" s="22">
        <v>27086640.800000001</v>
      </c>
      <c r="H49" s="22">
        <v>3396449.7</v>
      </c>
      <c r="I49" s="22">
        <v>2933031.8</v>
      </c>
      <c r="J49" s="23">
        <f t="shared" si="1"/>
        <v>0.59195685036927914</v>
      </c>
      <c r="K49" s="23">
        <f t="shared" si="2"/>
        <v>0.66618353952187737</v>
      </c>
      <c r="L49" s="24">
        <f t="shared" si="3"/>
        <v>0.73028260146096202</v>
      </c>
      <c r="M49" s="5"/>
    </row>
    <row r="50" spans="1:13" ht="38.25" x14ac:dyDescent="0.25">
      <c r="A50" s="18"/>
      <c r="B50" s="19">
        <v>68</v>
      </c>
      <c r="C50" s="20" t="s">
        <v>55</v>
      </c>
      <c r="D50" s="21">
        <v>138921592</v>
      </c>
      <c r="E50" s="22">
        <v>247691892</v>
      </c>
      <c r="F50" s="22">
        <f t="shared" si="0"/>
        <v>81451361.099999994</v>
      </c>
      <c r="G50" s="22">
        <v>58202588.799999997</v>
      </c>
      <c r="H50" s="22">
        <v>13887807.1</v>
      </c>
      <c r="I50" s="22">
        <v>9360965.1999999993</v>
      </c>
      <c r="J50" s="23">
        <f t="shared" si="1"/>
        <v>0.23497979013378442</v>
      </c>
      <c r="K50" s="23">
        <f t="shared" si="2"/>
        <v>0.291048670660564</v>
      </c>
      <c r="L50" s="24">
        <f t="shared" si="3"/>
        <v>0.32884145073267068</v>
      </c>
      <c r="M50" s="5"/>
    </row>
    <row r="51" spans="1:13" ht="25.5" x14ac:dyDescent="0.25">
      <c r="A51" s="18"/>
      <c r="B51" s="19">
        <v>69</v>
      </c>
      <c r="C51" s="20" t="s">
        <v>56</v>
      </c>
      <c r="D51" s="21">
        <v>6022834</v>
      </c>
      <c r="E51" s="22">
        <v>9700826</v>
      </c>
      <c r="F51" s="22">
        <f t="shared" si="0"/>
        <v>7097264</v>
      </c>
      <c r="G51" s="22">
        <v>5809588.4000000004</v>
      </c>
      <c r="H51" s="22">
        <v>717236.8</v>
      </c>
      <c r="I51" s="22">
        <v>570438.80000000005</v>
      </c>
      <c r="J51" s="23">
        <f t="shared" si="1"/>
        <v>0.59887564213604083</v>
      </c>
      <c r="K51" s="23">
        <f t="shared" si="2"/>
        <v>0.67281128431743853</v>
      </c>
      <c r="L51" s="24">
        <f t="shared" si="3"/>
        <v>0.73161440067062333</v>
      </c>
      <c r="M51" s="5"/>
    </row>
    <row r="52" spans="1:13" ht="38.25" x14ac:dyDescent="0.25">
      <c r="A52" s="18"/>
      <c r="B52" s="19">
        <v>70</v>
      </c>
      <c r="C52" s="20" t="s">
        <v>57</v>
      </c>
      <c r="D52" s="21">
        <v>4283438</v>
      </c>
      <c r="E52" s="22">
        <v>5192390</v>
      </c>
      <c r="F52" s="22">
        <f t="shared" si="0"/>
        <v>2696131.1</v>
      </c>
      <c r="G52" s="22">
        <v>2025282.8</v>
      </c>
      <c r="H52" s="22">
        <v>529615.4</v>
      </c>
      <c r="I52" s="22">
        <v>141232.9</v>
      </c>
      <c r="J52" s="23">
        <f t="shared" si="1"/>
        <v>0.39004828219760074</v>
      </c>
      <c r="K52" s="23">
        <f t="shared" si="2"/>
        <v>0.49204666829725813</v>
      </c>
      <c r="L52" s="24">
        <f t="shared" si="3"/>
        <v>0.51924664749758787</v>
      </c>
      <c r="M52" s="5"/>
    </row>
    <row r="53" spans="1:13" x14ac:dyDescent="0.25">
      <c r="A53" s="18"/>
      <c r="B53" s="19">
        <v>71</v>
      </c>
      <c r="C53" s="20" t="s">
        <v>58</v>
      </c>
      <c r="D53" s="21">
        <v>3500000</v>
      </c>
      <c r="E53" s="22">
        <v>3620586</v>
      </c>
      <c r="F53" s="22">
        <f t="shared" si="0"/>
        <v>1400051.8</v>
      </c>
      <c r="G53" s="22">
        <v>1184662.6000000001</v>
      </c>
      <c r="H53" s="22">
        <v>92923</v>
      </c>
      <c r="I53" s="22">
        <v>122466.2</v>
      </c>
      <c r="J53" s="23">
        <f t="shared" si="1"/>
        <v>0.32720189494186858</v>
      </c>
      <c r="K53" s="23">
        <f t="shared" si="2"/>
        <v>0.35286707731842304</v>
      </c>
      <c r="L53" s="24">
        <f t="shared" si="3"/>
        <v>0.38669204377412941</v>
      </c>
      <c r="M53" s="5"/>
    </row>
    <row r="54" spans="1:13" ht="25.5" x14ac:dyDescent="0.25">
      <c r="A54" s="18"/>
      <c r="B54" s="19">
        <v>72</v>
      </c>
      <c r="C54" s="20" t="s">
        <v>59</v>
      </c>
      <c r="D54" s="21">
        <v>70884953</v>
      </c>
      <c r="E54" s="22">
        <v>162841081</v>
      </c>
      <c r="F54" s="22">
        <f t="shared" si="0"/>
        <v>105955030.7</v>
      </c>
      <c r="G54" s="22">
        <v>90674384.700000003</v>
      </c>
      <c r="H54" s="22">
        <v>10357401.6</v>
      </c>
      <c r="I54" s="22">
        <v>4923244.4000000004</v>
      </c>
      <c r="J54" s="23">
        <f t="shared" si="1"/>
        <v>0.55682745498354924</v>
      </c>
      <c r="K54" s="23">
        <f t="shared" si="2"/>
        <v>0.62043180799076125</v>
      </c>
      <c r="L54" s="24">
        <f t="shared" si="3"/>
        <v>0.65066523784621644</v>
      </c>
      <c r="M54" s="5"/>
    </row>
    <row r="55" spans="1:13" ht="38.25" x14ac:dyDescent="0.25">
      <c r="A55" s="18"/>
      <c r="B55" s="19">
        <v>73</v>
      </c>
      <c r="C55" s="20" t="s">
        <v>60</v>
      </c>
      <c r="D55" s="21">
        <v>50000000</v>
      </c>
      <c r="E55" s="22">
        <v>51857090</v>
      </c>
      <c r="F55" s="22">
        <f t="shared" si="0"/>
        <v>43839701.099999994</v>
      </c>
      <c r="G55" s="22">
        <v>43053437.799999997</v>
      </c>
      <c r="H55" s="22">
        <v>623619.4</v>
      </c>
      <c r="I55" s="22">
        <v>162643.9</v>
      </c>
      <c r="J55" s="23">
        <f t="shared" si="1"/>
        <v>0.83023242916253104</v>
      </c>
      <c r="K55" s="23">
        <f t="shared" si="2"/>
        <v>0.84225815987746311</v>
      </c>
      <c r="L55" s="24">
        <f t="shared" si="3"/>
        <v>0.84539454682088788</v>
      </c>
      <c r="M55" s="5"/>
    </row>
    <row r="56" spans="1:13" ht="25.5" x14ac:dyDescent="0.25">
      <c r="A56" s="18"/>
      <c r="B56" s="19">
        <v>74</v>
      </c>
      <c r="C56" s="20" t="s">
        <v>61</v>
      </c>
      <c r="D56" s="21">
        <v>34304558</v>
      </c>
      <c r="E56" s="22">
        <v>35480830</v>
      </c>
      <c r="F56" s="22">
        <f t="shared" si="0"/>
        <v>15812272.800000001</v>
      </c>
      <c r="G56" s="22">
        <v>12394829.300000001</v>
      </c>
      <c r="H56" s="22">
        <v>3224077</v>
      </c>
      <c r="I56" s="22">
        <v>193366.5</v>
      </c>
      <c r="J56" s="23">
        <f t="shared" si="1"/>
        <v>0.34933876405935266</v>
      </c>
      <c r="K56" s="23">
        <f t="shared" si="2"/>
        <v>0.44020690327706541</v>
      </c>
      <c r="L56" s="24">
        <f t="shared" si="3"/>
        <v>0.44565678987780166</v>
      </c>
      <c r="M56" s="5"/>
    </row>
    <row r="57" spans="1:13" x14ac:dyDescent="0.25">
      <c r="A57" s="18"/>
      <c r="B57" s="19">
        <v>75</v>
      </c>
      <c r="C57" s="20" t="s">
        <v>62</v>
      </c>
      <c r="D57" s="21">
        <v>4082247</v>
      </c>
      <c r="E57" s="22">
        <v>4084647</v>
      </c>
      <c r="F57" s="22">
        <f t="shared" si="0"/>
        <v>1950660</v>
      </c>
      <c r="G57" s="22">
        <v>1633425.5</v>
      </c>
      <c r="H57" s="22">
        <v>278873.2</v>
      </c>
      <c r="I57" s="22">
        <v>38361.300000000003</v>
      </c>
      <c r="J57" s="23">
        <f t="shared" si="1"/>
        <v>0.39989391984178801</v>
      </c>
      <c r="K57" s="23">
        <f t="shared" si="2"/>
        <v>0.46816743282834478</v>
      </c>
      <c r="L57" s="24">
        <f t="shared" si="3"/>
        <v>0.47755901550366531</v>
      </c>
      <c r="M57" s="5"/>
    </row>
    <row r="58" spans="1:13" ht="25.5" x14ac:dyDescent="0.25">
      <c r="A58" s="18"/>
      <c r="B58" s="19">
        <v>76</v>
      </c>
      <c r="C58" s="20" t="s">
        <v>63</v>
      </c>
      <c r="D58" s="21">
        <v>9786249</v>
      </c>
      <c r="E58" s="22">
        <v>10151617</v>
      </c>
      <c r="F58" s="22">
        <f t="shared" si="0"/>
        <v>3857341.1</v>
      </c>
      <c r="G58" s="22">
        <v>3215931.1</v>
      </c>
      <c r="H58" s="22">
        <v>512202.3</v>
      </c>
      <c r="I58" s="22">
        <v>129207.7</v>
      </c>
      <c r="J58" s="23">
        <f t="shared" si="1"/>
        <v>0.31679003453341475</v>
      </c>
      <c r="K58" s="23">
        <f t="shared" si="2"/>
        <v>0.36724527727947182</v>
      </c>
      <c r="L58" s="24">
        <f t="shared" si="3"/>
        <v>0.37997307227016153</v>
      </c>
      <c r="M58" s="5"/>
    </row>
    <row r="59" spans="1:13" x14ac:dyDescent="0.25">
      <c r="A59" s="18"/>
      <c r="B59" s="19">
        <v>77</v>
      </c>
      <c r="C59" s="20" t="s">
        <v>64</v>
      </c>
      <c r="D59" s="21">
        <v>0</v>
      </c>
      <c r="E59" s="22">
        <v>3175356</v>
      </c>
      <c r="F59" s="22">
        <f t="shared" si="0"/>
        <v>2597891.2000000002</v>
      </c>
      <c r="G59" s="22">
        <v>2408788.7999999998</v>
      </c>
      <c r="H59" s="22">
        <v>159447.20000000001</v>
      </c>
      <c r="I59" s="22">
        <v>29655.200000000001</v>
      </c>
      <c r="J59" s="23">
        <f t="shared" si="1"/>
        <v>0.75858858030406662</v>
      </c>
      <c r="K59" s="23">
        <f t="shared" si="2"/>
        <v>0.80880254056553025</v>
      </c>
      <c r="L59" s="24">
        <f t="shared" si="3"/>
        <v>0.81814171387397194</v>
      </c>
      <c r="M59" s="5"/>
    </row>
    <row r="60" spans="1:13" x14ac:dyDescent="0.25">
      <c r="A60" s="18"/>
      <c r="B60" s="19">
        <v>79</v>
      </c>
      <c r="C60" s="20" t="s">
        <v>65</v>
      </c>
      <c r="D60" s="21">
        <v>137619631</v>
      </c>
      <c r="E60" s="22">
        <v>235734995</v>
      </c>
      <c r="F60" s="22">
        <f t="shared" si="0"/>
        <v>153185342.5</v>
      </c>
      <c r="G60" s="22">
        <v>123257628.5</v>
      </c>
      <c r="H60" s="22">
        <v>17315698.100000001</v>
      </c>
      <c r="I60" s="22">
        <v>12612015.9</v>
      </c>
      <c r="J60" s="23">
        <f t="shared" si="1"/>
        <v>0.52286521354201143</v>
      </c>
      <c r="K60" s="23">
        <f t="shared" si="2"/>
        <v>0.59631929743821022</v>
      </c>
      <c r="L60" s="24">
        <f t="shared" si="3"/>
        <v>0.649820118985728</v>
      </c>
      <c r="M60" s="5"/>
    </row>
    <row r="61" spans="1:13" x14ac:dyDescent="0.25">
      <c r="A61" s="18"/>
      <c r="B61" s="19">
        <v>80</v>
      </c>
      <c r="C61" s="20" t="s">
        <v>66</v>
      </c>
      <c r="D61" s="21">
        <v>37162170</v>
      </c>
      <c r="E61" s="22">
        <v>37653876</v>
      </c>
      <c r="F61" s="22">
        <f t="shared" si="0"/>
        <v>21610585</v>
      </c>
      <c r="G61" s="22">
        <v>17480118</v>
      </c>
      <c r="H61" s="22">
        <v>3387307.4</v>
      </c>
      <c r="I61" s="22">
        <v>743159.6</v>
      </c>
      <c r="J61" s="23">
        <f t="shared" si="1"/>
        <v>0.46423157074188059</v>
      </c>
      <c r="K61" s="23">
        <f t="shared" si="2"/>
        <v>0.55419063365481946</v>
      </c>
      <c r="L61" s="24">
        <f t="shared" si="3"/>
        <v>0.57392723660108724</v>
      </c>
      <c r="M61" s="5"/>
    </row>
    <row r="62" spans="1:13" ht="25.5" x14ac:dyDescent="0.25">
      <c r="A62" s="18"/>
      <c r="B62" s="19">
        <v>82</v>
      </c>
      <c r="C62" s="20" t="s">
        <v>67</v>
      </c>
      <c r="D62" s="21">
        <v>1334444522</v>
      </c>
      <c r="E62" s="22">
        <v>1260553517</v>
      </c>
      <c r="F62" s="22">
        <f t="shared" si="0"/>
        <v>611107470.60000002</v>
      </c>
      <c r="G62" s="22">
        <v>530038902.5</v>
      </c>
      <c r="H62" s="22">
        <v>63142161</v>
      </c>
      <c r="I62" s="22">
        <v>17926407.100000001</v>
      </c>
      <c r="J62" s="23">
        <f t="shared" si="1"/>
        <v>0.42048107863079326</v>
      </c>
      <c r="K62" s="23">
        <f t="shared" si="2"/>
        <v>0.47057189996321275</v>
      </c>
      <c r="L62" s="24">
        <f t="shared" si="3"/>
        <v>0.48479295988509785</v>
      </c>
      <c r="M62" s="5"/>
    </row>
    <row r="63" spans="1:13" ht="25.5" x14ac:dyDescent="0.25">
      <c r="A63" s="18"/>
      <c r="B63" s="19">
        <v>83</v>
      </c>
      <c r="C63" s="20" t="s">
        <v>68</v>
      </c>
      <c r="D63" s="21">
        <v>1246530048</v>
      </c>
      <c r="E63" s="22">
        <v>815596104</v>
      </c>
      <c r="F63" s="22">
        <f t="shared" si="0"/>
        <v>276283777</v>
      </c>
      <c r="G63" s="22">
        <v>206924704.59999999</v>
      </c>
      <c r="H63" s="22">
        <v>49586728.600000001</v>
      </c>
      <c r="I63" s="22">
        <v>19772343.800000001</v>
      </c>
      <c r="J63" s="23">
        <f t="shared" si="1"/>
        <v>0.25370977569064013</v>
      </c>
      <c r="K63" s="23">
        <f t="shared" si="2"/>
        <v>0.31450791873816991</v>
      </c>
      <c r="L63" s="24">
        <f t="shared" si="3"/>
        <v>0.33875073169795328</v>
      </c>
      <c r="M63" s="5"/>
    </row>
    <row r="64" spans="1:13" ht="25.5" x14ac:dyDescent="0.25">
      <c r="A64" s="18"/>
      <c r="B64" s="19">
        <v>84</v>
      </c>
      <c r="C64" s="20" t="s">
        <v>69</v>
      </c>
      <c r="D64" s="21">
        <v>7283754</v>
      </c>
      <c r="E64" s="22">
        <v>14807769</v>
      </c>
      <c r="F64" s="22">
        <f t="shared" si="0"/>
        <v>4397279.8</v>
      </c>
      <c r="G64" s="22">
        <v>3918540.1</v>
      </c>
      <c r="H64" s="22">
        <v>452667.7</v>
      </c>
      <c r="I64" s="22">
        <v>26072</v>
      </c>
      <c r="J64" s="23">
        <f t="shared" si="1"/>
        <v>0.26462731151465152</v>
      </c>
      <c r="K64" s="23">
        <f t="shared" si="2"/>
        <v>0.29519691994114711</v>
      </c>
      <c r="L64" s="24">
        <f t="shared" si="3"/>
        <v>0.29695761731561315</v>
      </c>
      <c r="M64" s="5"/>
    </row>
    <row r="65" spans="1:13" ht="25.5" x14ac:dyDescent="0.25">
      <c r="A65" s="18"/>
      <c r="B65" s="19">
        <v>85</v>
      </c>
      <c r="C65" s="20" t="s">
        <v>70</v>
      </c>
      <c r="D65" s="21">
        <v>2435908</v>
      </c>
      <c r="E65" s="22">
        <v>2600690</v>
      </c>
      <c r="F65" s="22">
        <f t="shared" si="0"/>
        <v>1612370.7</v>
      </c>
      <c r="G65" s="22">
        <v>1433451.1</v>
      </c>
      <c r="H65" s="22">
        <v>160536.20000000001</v>
      </c>
      <c r="I65" s="22">
        <v>18383.400000000001</v>
      </c>
      <c r="J65" s="23">
        <f t="shared" si="1"/>
        <v>0.55118107117726456</v>
      </c>
      <c r="K65" s="23">
        <f t="shared" si="2"/>
        <v>0.61290938174099951</v>
      </c>
      <c r="L65" s="24">
        <f t="shared" si="3"/>
        <v>0.61997804428824654</v>
      </c>
      <c r="M65" s="5"/>
    </row>
    <row r="66" spans="1:13" ht="15.75" thickBot="1" x14ac:dyDescent="0.3">
      <c r="A66" s="25"/>
      <c r="B66" s="26">
        <v>86</v>
      </c>
      <c r="C66" s="27" t="s">
        <v>71</v>
      </c>
      <c r="D66" s="28">
        <v>544304405</v>
      </c>
      <c r="E66" s="29">
        <v>767406237</v>
      </c>
      <c r="F66" s="29">
        <f t="shared" si="0"/>
        <v>432487919.69999999</v>
      </c>
      <c r="G66" s="29">
        <v>334739555.89999998</v>
      </c>
      <c r="H66" s="29">
        <v>65045445.799999997</v>
      </c>
      <c r="I66" s="29">
        <v>32702918</v>
      </c>
      <c r="J66" s="30">
        <f t="shared" si="1"/>
        <v>0.43619603250631384</v>
      </c>
      <c r="K66" s="30">
        <f t="shared" si="2"/>
        <v>0.52095615389167083</v>
      </c>
      <c r="L66" s="31">
        <f t="shared" si="3"/>
        <v>0.56357102515965085</v>
      </c>
      <c r="M66" s="5"/>
    </row>
  </sheetData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1"/>
  <dimension ref="A1:M112"/>
  <sheetViews>
    <sheetView tabSelected="1" workbookViewId="0"/>
  </sheetViews>
  <sheetFormatPr baseColWidth="10" defaultColWidth="11.7109375" defaultRowHeight="15" x14ac:dyDescent="0.25"/>
  <cols>
    <col min="1" max="1" width="4.28515625" customWidth="1"/>
    <col min="2" max="2" width="4.28515625" style="4" customWidth="1"/>
    <col min="3" max="3" width="31.42578125" customWidth="1"/>
    <col min="4" max="6" width="13.5703125" customWidth="1"/>
    <col min="7" max="9" width="0" hidden="1" customWidth="1"/>
  </cols>
  <sheetData>
    <row r="1" spans="1:13" x14ac:dyDescent="0.25">
      <c r="A1" s="2" t="s">
        <v>1221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ht="15.75" thickBot="1" x14ac:dyDescent="0.3"/>
    <row r="3" spans="1:13" ht="15.75" thickBot="1" x14ac:dyDescent="0.3">
      <c r="A3" s="76" t="s">
        <v>0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4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70" t="s">
        <v>6</v>
      </c>
      <c r="H5" s="70" t="s">
        <v>7</v>
      </c>
      <c r="I5" s="70" t="s">
        <v>8</v>
      </c>
      <c r="J5" s="70" t="s">
        <v>10</v>
      </c>
      <c r="K5" s="70" t="s">
        <v>7</v>
      </c>
      <c r="L5" s="71" t="s">
        <v>8</v>
      </c>
    </row>
    <row r="6" spans="1:13" x14ac:dyDescent="0.25">
      <c r="A6" s="11" t="s">
        <v>1222</v>
      </c>
      <c r="B6" s="12"/>
      <c r="C6" s="13"/>
      <c r="D6" s="14">
        <v>28878686080</v>
      </c>
      <c r="E6" s="15">
        <v>32724829681</v>
      </c>
      <c r="F6" s="15">
        <v>18466033473.599995</v>
      </c>
      <c r="G6" s="15">
        <v>14998950685.599998</v>
      </c>
      <c r="H6" s="15">
        <v>2375059565.8000002</v>
      </c>
      <c r="I6" s="15">
        <v>1092023222.2000003</v>
      </c>
      <c r="J6" s="16">
        <v>0.45833548506773047</v>
      </c>
      <c r="K6" s="16">
        <v>0.53091216732863022</v>
      </c>
      <c r="L6" s="17">
        <v>0.56428203457759651</v>
      </c>
      <c r="M6" s="5"/>
    </row>
    <row r="7" spans="1:13" x14ac:dyDescent="0.25">
      <c r="A7" s="40" t="s">
        <v>107</v>
      </c>
      <c r="B7" s="41"/>
      <c r="C7" s="42"/>
      <c r="D7" s="43">
        <f ca="1">SUM(D8:OFFSET(D6,MATCH("GOBIERNOS REGIONALES",$A$8:$A$500,0),0))</f>
        <v>20131184840</v>
      </c>
      <c r="E7" s="44">
        <f ca="1">SUM(E8:OFFSET(E6,MATCH("GOBIERNOS REGIONALES",$A$8:$A$500,0),0))</f>
        <v>19626653875</v>
      </c>
      <c r="F7" s="44">
        <f ca="1">SUM(F8:OFFSET(F6,MATCH("GOBIERNOS REGIONALES",$A$8:$A$500,0),0))</f>
        <v>11472343547.20001</v>
      </c>
      <c r="G7" s="44">
        <f ca="1">SUM(G8:OFFSET(G6,MATCH("GOBIERNOS REGIONALES",$A$8:$A$500,0),0))</f>
        <v>9184394799.6000023</v>
      </c>
      <c r="H7" s="44">
        <f ca="1">SUM(H8:OFFSET(H6,MATCH("GOBIERNOS REGIONALES",$A$8:$A$500,0),0))</f>
        <v>1487141129.3000002</v>
      </c>
      <c r="I7" s="44">
        <f ca="1">SUM(I8:OFFSET(I6,MATCH("GOBIERNOS REGIONALES",$A$8:$A$500,0),0))</f>
        <v>800807618.29999995</v>
      </c>
      <c r="J7" s="45">
        <f ca="1">IFERROR(G7/E7,0)</f>
        <v>0.46795520306693145</v>
      </c>
      <c r="K7" s="45">
        <f ca="1">IFERROR(SUM(G7,H7)/E7,0)</f>
        <v>0.54372670944654344</v>
      </c>
      <c r="L7" s="46">
        <f ca="1">IFERROR(SUM(G7,H7,I7)/E7,0)</f>
        <v>0.584528754634697</v>
      </c>
      <c r="M7" s="5"/>
    </row>
    <row r="8" spans="1:13" x14ac:dyDescent="0.25">
      <c r="A8" s="18"/>
      <c r="B8" s="19">
        <v>1</v>
      </c>
      <c r="C8" s="20" t="s">
        <v>686</v>
      </c>
      <c r="D8" s="21">
        <v>825500000</v>
      </c>
      <c r="E8" s="22">
        <v>3577136</v>
      </c>
      <c r="F8" s="22">
        <f t="shared" ref="F8:F71" si="0">SUM(G8,H8,I8)</f>
        <v>1356602</v>
      </c>
      <c r="G8" s="22">
        <v>1141212.8</v>
      </c>
      <c r="H8" s="22">
        <v>92923</v>
      </c>
      <c r="I8" s="22">
        <v>122466.2</v>
      </c>
      <c r="J8" s="23">
        <f t="shared" ref="J8:J71" si="1">IFERROR(G8/E8,0)</f>
        <v>0.31902974893881586</v>
      </c>
      <c r="K8" s="23">
        <f t="shared" ref="K8:K71" si="2">IFERROR(SUM(G8,H8)/E8,0)</f>
        <v>0.34500667573164678</v>
      </c>
      <c r="L8" s="24">
        <f t="shared" ref="L8:L71" si="3">IFERROR(SUM(G8,H8,I8)/E8,0)</f>
        <v>0.3792425001453677</v>
      </c>
      <c r="M8" s="5"/>
    </row>
    <row r="9" spans="1:13" x14ac:dyDescent="0.25">
      <c r="A9" s="18"/>
      <c r="B9" s="19">
        <v>4</v>
      </c>
      <c r="C9" s="20" t="s">
        <v>715</v>
      </c>
      <c r="D9" s="21">
        <v>88625419</v>
      </c>
      <c r="E9" s="22">
        <v>306917327</v>
      </c>
      <c r="F9" s="22">
        <f t="shared" si="0"/>
        <v>197453459.60000002</v>
      </c>
      <c r="G9" s="22">
        <v>149664755.80000001</v>
      </c>
      <c r="H9" s="22">
        <v>24966203.899999999</v>
      </c>
      <c r="I9" s="22">
        <v>22822499.899999999</v>
      </c>
      <c r="J9" s="23">
        <f t="shared" si="1"/>
        <v>0.48763866563975389</v>
      </c>
      <c r="K9" s="23">
        <f t="shared" si="2"/>
        <v>0.5689837110434629</v>
      </c>
      <c r="L9" s="24">
        <f t="shared" si="3"/>
        <v>0.64334412634839622</v>
      </c>
      <c r="M9" s="5"/>
    </row>
    <row r="10" spans="1:13" x14ac:dyDescent="0.25">
      <c r="A10" s="18"/>
      <c r="B10" s="19">
        <v>5</v>
      </c>
      <c r="C10" s="20" t="s">
        <v>459</v>
      </c>
      <c r="D10" s="21">
        <v>23039206</v>
      </c>
      <c r="E10" s="22">
        <v>23039206</v>
      </c>
      <c r="F10" s="22">
        <f t="shared" si="0"/>
        <v>7656995.2999999998</v>
      </c>
      <c r="G10" s="22">
        <v>5916052.5999999996</v>
      </c>
      <c r="H10" s="22">
        <v>1393783.3</v>
      </c>
      <c r="I10" s="22">
        <v>347159.4</v>
      </c>
      <c r="J10" s="23">
        <f t="shared" si="1"/>
        <v>0.2567819654896093</v>
      </c>
      <c r="K10" s="23">
        <f t="shared" si="2"/>
        <v>0.317278117136502</v>
      </c>
      <c r="L10" s="24">
        <f t="shared" si="3"/>
        <v>0.33234631870560122</v>
      </c>
      <c r="M10" s="5"/>
    </row>
    <row r="11" spans="1:13" x14ac:dyDescent="0.25">
      <c r="A11" s="18"/>
      <c r="B11" s="19">
        <v>6</v>
      </c>
      <c r="C11" s="20" t="s">
        <v>1017</v>
      </c>
      <c r="D11" s="21">
        <v>28773251</v>
      </c>
      <c r="E11" s="22">
        <v>29001139</v>
      </c>
      <c r="F11" s="22">
        <f t="shared" si="0"/>
        <v>11920795.699999999</v>
      </c>
      <c r="G11" s="22">
        <v>6512414.9000000004</v>
      </c>
      <c r="H11" s="22">
        <v>975249.5</v>
      </c>
      <c r="I11" s="22">
        <v>4433131.3</v>
      </c>
      <c r="J11" s="23">
        <f t="shared" si="1"/>
        <v>0.22455721135642295</v>
      </c>
      <c r="K11" s="23">
        <f t="shared" si="2"/>
        <v>0.25818518369226812</v>
      </c>
      <c r="L11" s="24">
        <f t="shared" si="3"/>
        <v>0.41104577651243279</v>
      </c>
      <c r="M11" s="5"/>
    </row>
    <row r="12" spans="1:13" x14ac:dyDescent="0.25">
      <c r="A12" s="18"/>
      <c r="B12" s="19">
        <v>6</v>
      </c>
      <c r="C12" s="20" t="s">
        <v>1204</v>
      </c>
      <c r="D12" s="21">
        <v>34297169</v>
      </c>
      <c r="E12" s="22">
        <v>34414787</v>
      </c>
      <c r="F12" s="22">
        <f t="shared" si="0"/>
        <v>19518814.299999997</v>
      </c>
      <c r="G12" s="22">
        <v>16230725</v>
      </c>
      <c r="H12" s="22">
        <v>2960893.4</v>
      </c>
      <c r="I12" s="22">
        <v>327195.90000000002</v>
      </c>
      <c r="J12" s="23">
        <f t="shared" si="1"/>
        <v>0.47162067282299319</v>
      </c>
      <c r="K12" s="23">
        <f t="shared" si="2"/>
        <v>0.55765617262137923</v>
      </c>
      <c r="L12" s="24">
        <f t="shared" si="3"/>
        <v>0.5671635945327802</v>
      </c>
      <c r="M12" s="5"/>
    </row>
    <row r="13" spans="1:13" x14ac:dyDescent="0.25">
      <c r="A13" s="18"/>
      <c r="B13" s="19">
        <v>7</v>
      </c>
      <c r="C13" s="20" t="s">
        <v>365</v>
      </c>
      <c r="D13" s="21">
        <v>2586013432</v>
      </c>
      <c r="E13" s="22">
        <v>2992498651</v>
      </c>
      <c r="F13" s="22">
        <f t="shared" si="0"/>
        <v>2010442619.6999998</v>
      </c>
      <c r="G13" s="22">
        <v>1760353813.5999999</v>
      </c>
      <c r="H13" s="22">
        <v>235730693.80000001</v>
      </c>
      <c r="I13" s="22">
        <v>14358112.300000001</v>
      </c>
      <c r="J13" s="23">
        <f t="shared" si="1"/>
        <v>0.58825550782178115</v>
      </c>
      <c r="K13" s="23">
        <f t="shared" si="2"/>
        <v>0.66702937584716049</v>
      </c>
      <c r="L13" s="24">
        <f t="shared" si="3"/>
        <v>0.67182741052470396</v>
      </c>
      <c r="M13" s="5"/>
    </row>
    <row r="14" spans="1:13" x14ac:dyDescent="0.25">
      <c r="A14" s="18"/>
      <c r="B14" s="19">
        <v>8</v>
      </c>
      <c r="C14" s="20" t="s">
        <v>882</v>
      </c>
      <c r="D14" s="21">
        <v>139043366</v>
      </c>
      <c r="E14" s="22">
        <v>158074144</v>
      </c>
      <c r="F14" s="22">
        <f t="shared" si="0"/>
        <v>99007871.899999991</v>
      </c>
      <c r="G14" s="22">
        <v>88484082.099999994</v>
      </c>
      <c r="H14" s="22">
        <v>10624045</v>
      </c>
      <c r="I14" s="22">
        <v>-100255.2</v>
      </c>
      <c r="J14" s="23">
        <f t="shared" si="1"/>
        <v>0.5597631583568784</v>
      </c>
      <c r="K14" s="23">
        <f t="shared" si="2"/>
        <v>0.62697241049111729</v>
      </c>
      <c r="L14" s="24">
        <f t="shared" si="3"/>
        <v>0.62633818153081378</v>
      </c>
      <c r="M14" s="5"/>
    </row>
    <row r="15" spans="1:13" x14ac:dyDescent="0.25">
      <c r="A15" s="18"/>
      <c r="B15" s="19">
        <v>10</v>
      </c>
      <c r="C15" s="20" t="s">
        <v>593</v>
      </c>
      <c r="D15" s="21">
        <v>3606674901</v>
      </c>
      <c r="E15" s="22">
        <v>2424956528</v>
      </c>
      <c r="F15" s="22">
        <f t="shared" si="0"/>
        <v>1094962575.4000001</v>
      </c>
      <c r="G15" s="22">
        <v>935023501.39999998</v>
      </c>
      <c r="H15" s="22">
        <v>123010575.59999999</v>
      </c>
      <c r="I15" s="22">
        <v>36928498.399999999</v>
      </c>
      <c r="J15" s="23">
        <f t="shared" si="1"/>
        <v>0.38558361381066375</v>
      </c>
      <c r="K15" s="23">
        <f t="shared" si="2"/>
        <v>0.43631053372846279</v>
      </c>
      <c r="L15" s="24">
        <f t="shared" si="3"/>
        <v>0.45153905348690032</v>
      </c>
      <c r="M15" s="5"/>
    </row>
    <row r="16" spans="1:13" x14ac:dyDescent="0.25">
      <c r="A16" s="18"/>
      <c r="B16" s="19">
        <v>11</v>
      </c>
      <c r="C16" s="20" t="s">
        <v>108</v>
      </c>
      <c r="D16" s="21">
        <v>1830090802</v>
      </c>
      <c r="E16" s="22">
        <v>1525780787</v>
      </c>
      <c r="F16" s="22">
        <f t="shared" si="0"/>
        <v>690212438.0999999</v>
      </c>
      <c r="G16" s="22">
        <v>544938468.79999995</v>
      </c>
      <c r="H16" s="22">
        <v>73178503.5</v>
      </c>
      <c r="I16" s="22">
        <v>72095465.799999997</v>
      </c>
      <c r="J16" s="23">
        <f t="shared" si="1"/>
        <v>0.35715384113039034</v>
      </c>
      <c r="K16" s="23">
        <f t="shared" si="2"/>
        <v>0.40511518926342333</v>
      </c>
      <c r="L16" s="24">
        <f t="shared" si="3"/>
        <v>0.45236671216518598</v>
      </c>
      <c r="M16" s="5"/>
    </row>
    <row r="17" spans="1:13" ht="25.5" x14ac:dyDescent="0.25">
      <c r="A17" s="18"/>
      <c r="B17" s="19">
        <v>12</v>
      </c>
      <c r="C17" s="20" t="s">
        <v>716</v>
      </c>
      <c r="D17" s="21">
        <v>77425785</v>
      </c>
      <c r="E17" s="22">
        <v>92681558</v>
      </c>
      <c r="F17" s="22">
        <f t="shared" si="0"/>
        <v>68262506.599999994</v>
      </c>
      <c r="G17" s="22">
        <v>62447936.700000003</v>
      </c>
      <c r="H17" s="22">
        <v>3776930.3</v>
      </c>
      <c r="I17" s="22">
        <v>2037639.6</v>
      </c>
      <c r="J17" s="23">
        <f t="shared" si="1"/>
        <v>0.67379032083168044</v>
      </c>
      <c r="K17" s="23">
        <f t="shared" si="2"/>
        <v>0.71454201277022122</v>
      </c>
      <c r="L17" s="24">
        <f t="shared" si="3"/>
        <v>0.73652739631329889</v>
      </c>
      <c r="M17" s="5"/>
    </row>
    <row r="18" spans="1:13" ht="25.5" x14ac:dyDescent="0.25">
      <c r="A18" s="18"/>
      <c r="B18" s="19">
        <v>12</v>
      </c>
      <c r="C18" s="20" t="s">
        <v>504</v>
      </c>
      <c r="D18" s="21">
        <v>73900180</v>
      </c>
      <c r="E18" s="22">
        <v>73966180</v>
      </c>
      <c r="F18" s="22">
        <f t="shared" si="0"/>
        <v>58799213.399999999</v>
      </c>
      <c r="G18" s="22">
        <v>57651360.600000001</v>
      </c>
      <c r="H18" s="22">
        <v>1533022.8</v>
      </c>
      <c r="I18" s="22">
        <v>-385170</v>
      </c>
      <c r="J18" s="23">
        <f t="shared" si="1"/>
        <v>0.77942866050403037</v>
      </c>
      <c r="K18" s="23">
        <f t="shared" si="2"/>
        <v>0.80015465716899259</v>
      </c>
      <c r="L18" s="24">
        <f t="shared" si="3"/>
        <v>0.79494727725563219</v>
      </c>
      <c r="M18" s="5"/>
    </row>
    <row r="19" spans="1:13" x14ac:dyDescent="0.25">
      <c r="A19" s="18"/>
      <c r="B19" s="19">
        <v>13</v>
      </c>
      <c r="C19" s="20" t="s">
        <v>580</v>
      </c>
      <c r="D19" s="21">
        <v>148831028</v>
      </c>
      <c r="E19" s="22">
        <v>232332249</v>
      </c>
      <c r="F19" s="22">
        <f t="shared" si="0"/>
        <v>92548292.599999994</v>
      </c>
      <c r="G19" s="22">
        <v>69573256</v>
      </c>
      <c r="H19" s="22">
        <v>17503580.100000001</v>
      </c>
      <c r="I19" s="22">
        <v>5471456.5</v>
      </c>
      <c r="J19" s="23">
        <f t="shared" si="1"/>
        <v>0.29945587106161919</v>
      </c>
      <c r="K19" s="23">
        <f t="shared" si="2"/>
        <v>0.3747944440549878</v>
      </c>
      <c r="L19" s="24">
        <f t="shared" si="3"/>
        <v>0.39834458194393835</v>
      </c>
      <c r="M19" s="5"/>
    </row>
    <row r="20" spans="1:13" x14ac:dyDescent="0.25">
      <c r="A20" s="18"/>
      <c r="B20" s="19">
        <v>16</v>
      </c>
      <c r="C20" s="20" t="s">
        <v>639</v>
      </c>
      <c r="D20" s="21">
        <v>263660754</v>
      </c>
      <c r="E20" s="22">
        <v>284054026</v>
      </c>
      <c r="F20" s="22">
        <f t="shared" si="0"/>
        <v>151959896.09999999</v>
      </c>
      <c r="G20" s="22">
        <v>129980473.8</v>
      </c>
      <c r="H20" s="22">
        <v>14869463.300000001</v>
      </c>
      <c r="I20" s="22">
        <v>7109959</v>
      </c>
      <c r="J20" s="23">
        <f t="shared" si="1"/>
        <v>0.45759067607793735</v>
      </c>
      <c r="K20" s="23">
        <f t="shared" si="2"/>
        <v>0.50993798306523563</v>
      </c>
      <c r="L20" s="24">
        <f t="shared" si="3"/>
        <v>0.53496828839173005</v>
      </c>
      <c r="M20" s="5"/>
    </row>
    <row r="21" spans="1:13" x14ac:dyDescent="0.25">
      <c r="A21" s="18"/>
      <c r="B21" s="19">
        <v>20</v>
      </c>
      <c r="C21" s="20" t="s">
        <v>1035</v>
      </c>
      <c r="D21" s="21">
        <v>6022834</v>
      </c>
      <c r="E21" s="22">
        <v>9700826</v>
      </c>
      <c r="F21" s="22">
        <f t="shared" si="0"/>
        <v>7097264</v>
      </c>
      <c r="G21" s="22">
        <v>5809588.4000000004</v>
      </c>
      <c r="H21" s="22">
        <v>717236.8</v>
      </c>
      <c r="I21" s="22">
        <v>570438.80000000005</v>
      </c>
      <c r="J21" s="23">
        <f t="shared" si="1"/>
        <v>0.59887564213604083</v>
      </c>
      <c r="K21" s="23">
        <f t="shared" si="2"/>
        <v>0.67281128431743853</v>
      </c>
      <c r="L21" s="24">
        <f t="shared" si="3"/>
        <v>0.73161440067062333</v>
      </c>
      <c r="M21" s="5"/>
    </row>
    <row r="22" spans="1:13" x14ac:dyDescent="0.25">
      <c r="A22" s="18"/>
      <c r="B22" s="19">
        <v>22</v>
      </c>
      <c r="C22" s="20" t="s">
        <v>1096</v>
      </c>
      <c r="D22" s="21">
        <v>336099889</v>
      </c>
      <c r="E22" s="22">
        <v>350992210</v>
      </c>
      <c r="F22" s="22">
        <f t="shared" si="0"/>
        <v>245695017</v>
      </c>
      <c r="G22" s="22">
        <v>194762469.09999999</v>
      </c>
      <c r="H22" s="22">
        <v>39283385.5</v>
      </c>
      <c r="I22" s="22">
        <v>11649162.4</v>
      </c>
      <c r="J22" s="23">
        <f t="shared" si="1"/>
        <v>0.55489114445018595</v>
      </c>
      <c r="K22" s="23">
        <f t="shared" si="2"/>
        <v>0.66681210560200177</v>
      </c>
      <c r="L22" s="24">
        <f t="shared" si="3"/>
        <v>0.70000133906105777</v>
      </c>
      <c r="M22" s="5"/>
    </row>
    <row r="23" spans="1:13" x14ac:dyDescent="0.25">
      <c r="A23" s="18"/>
      <c r="B23" s="19">
        <v>26</v>
      </c>
      <c r="C23" s="20" t="s">
        <v>1097</v>
      </c>
      <c r="D23" s="21">
        <v>2941248</v>
      </c>
      <c r="E23" s="22">
        <v>2941248</v>
      </c>
      <c r="F23" s="22">
        <f t="shared" si="0"/>
        <v>2272875.2999999998</v>
      </c>
      <c r="G23" s="22">
        <v>2272875.2999999998</v>
      </c>
      <c r="H23" s="22">
        <v>0</v>
      </c>
      <c r="I23" s="22">
        <v>0</v>
      </c>
      <c r="J23" s="23">
        <f t="shared" si="1"/>
        <v>0.77275880850577705</v>
      </c>
      <c r="K23" s="23">
        <f t="shared" si="2"/>
        <v>0.77275880850577705</v>
      </c>
      <c r="L23" s="24">
        <f t="shared" si="3"/>
        <v>0.77275880850577705</v>
      </c>
      <c r="M23" s="5"/>
    </row>
    <row r="24" spans="1:13" ht="25.5" x14ac:dyDescent="0.25">
      <c r="A24" s="18"/>
      <c r="B24" s="19">
        <v>33</v>
      </c>
      <c r="C24" s="20" t="s">
        <v>1137</v>
      </c>
      <c r="D24" s="21">
        <v>137619631</v>
      </c>
      <c r="E24" s="22">
        <v>230740461</v>
      </c>
      <c r="F24" s="22">
        <f t="shared" si="0"/>
        <v>150668251</v>
      </c>
      <c r="G24" s="22">
        <v>121203072.40000001</v>
      </c>
      <c r="H24" s="22">
        <v>16994107.100000001</v>
      </c>
      <c r="I24" s="22">
        <v>12471071.5</v>
      </c>
      <c r="J24" s="23">
        <f t="shared" si="1"/>
        <v>0.52527879971601521</v>
      </c>
      <c r="K24" s="23">
        <f t="shared" si="2"/>
        <v>0.59892911239351299</v>
      </c>
      <c r="L24" s="24">
        <f t="shared" si="3"/>
        <v>0.65297716034293618</v>
      </c>
      <c r="M24" s="5"/>
    </row>
    <row r="25" spans="1:13" ht="25.5" x14ac:dyDescent="0.25">
      <c r="A25" s="18"/>
      <c r="B25" s="19">
        <v>35</v>
      </c>
      <c r="C25" s="20" t="s">
        <v>936</v>
      </c>
      <c r="D25" s="21">
        <v>572667</v>
      </c>
      <c r="E25" s="22">
        <v>572667</v>
      </c>
      <c r="F25" s="22">
        <f t="shared" si="0"/>
        <v>113886.8</v>
      </c>
      <c r="G25" s="22">
        <v>98335.1</v>
      </c>
      <c r="H25" s="22">
        <v>15551.7</v>
      </c>
      <c r="I25" s="22">
        <v>0</v>
      </c>
      <c r="J25" s="23">
        <f t="shared" si="1"/>
        <v>0.17171427723266752</v>
      </c>
      <c r="K25" s="23">
        <f t="shared" si="2"/>
        <v>0.19887089704837191</v>
      </c>
      <c r="L25" s="24">
        <f t="shared" si="3"/>
        <v>0.19887089704837191</v>
      </c>
      <c r="M25" s="5"/>
    </row>
    <row r="26" spans="1:13" ht="25.5" x14ac:dyDescent="0.25">
      <c r="A26" s="18"/>
      <c r="B26" s="19">
        <v>36</v>
      </c>
      <c r="C26" s="20" t="s">
        <v>650</v>
      </c>
      <c r="D26" s="21">
        <v>5273716731</v>
      </c>
      <c r="E26" s="22">
        <v>5505441607</v>
      </c>
      <c r="F26" s="22">
        <f t="shared" si="0"/>
        <v>3772910330.6000004</v>
      </c>
      <c r="G26" s="22">
        <v>2693377611.9000001</v>
      </c>
      <c r="H26" s="22">
        <v>661517949.20000005</v>
      </c>
      <c r="I26" s="22">
        <v>418014769.5</v>
      </c>
      <c r="J26" s="23">
        <f t="shared" si="1"/>
        <v>0.48922099336689961</v>
      </c>
      <c r="K26" s="23">
        <f t="shared" si="2"/>
        <v>0.60937810271829129</v>
      </c>
      <c r="L26" s="24">
        <f t="shared" si="3"/>
        <v>0.68530566663405545</v>
      </c>
      <c r="M26" s="5"/>
    </row>
    <row r="27" spans="1:13" ht="25.5" x14ac:dyDescent="0.25">
      <c r="A27" s="18"/>
      <c r="B27" s="19">
        <v>37</v>
      </c>
      <c r="C27" s="20" t="s">
        <v>819</v>
      </c>
      <c r="D27" s="21">
        <v>1878572892</v>
      </c>
      <c r="E27" s="22">
        <v>848977471</v>
      </c>
      <c r="F27" s="22">
        <f t="shared" si="0"/>
        <v>448620440.5</v>
      </c>
      <c r="G27" s="22">
        <v>410532939.5</v>
      </c>
      <c r="H27" s="22">
        <v>32623740.300000001</v>
      </c>
      <c r="I27" s="22">
        <v>5463760.7000000002</v>
      </c>
      <c r="J27" s="23">
        <f t="shared" si="1"/>
        <v>0.48356164153147474</v>
      </c>
      <c r="K27" s="23">
        <f t="shared" si="2"/>
        <v>0.52198873932191781</v>
      </c>
      <c r="L27" s="24">
        <f t="shared" si="3"/>
        <v>0.52842443506960857</v>
      </c>
      <c r="M27" s="5"/>
    </row>
    <row r="28" spans="1:13" x14ac:dyDescent="0.25">
      <c r="A28" s="18"/>
      <c r="B28" s="19">
        <v>38</v>
      </c>
      <c r="C28" s="20" t="s">
        <v>487</v>
      </c>
      <c r="D28" s="21">
        <v>38472006</v>
      </c>
      <c r="E28" s="22">
        <v>38515574</v>
      </c>
      <c r="F28" s="22">
        <f t="shared" si="0"/>
        <v>14520586.799999999</v>
      </c>
      <c r="G28" s="22">
        <v>12448330</v>
      </c>
      <c r="H28" s="22">
        <v>1727627.1</v>
      </c>
      <c r="I28" s="22">
        <v>344629.7</v>
      </c>
      <c r="J28" s="23">
        <f t="shared" si="1"/>
        <v>0.32320250504380382</v>
      </c>
      <c r="K28" s="23">
        <f t="shared" si="2"/>
        <v>0.36805779137550954</v>
      </c>
      <c r="L28" s="24">
        <f t="shared" si="3"/>
        <v>0.3770055925948293</v>
      </c>
      <c r="M28" s="5"/>
    </row>
    <row r="29" spans="1:13" ht="25.5" x14ac:dyDescent="0.25">
      <c r="A29" s="18"/>
      <c r="B29" s="19">
        <v>39</v>
      </c>
      <c r="C29" s="20" t="s">
        <v>717</v>
      </c>
      <c r="D29" s="21">
        <v>37742170</v>
      </c>
      <c r="E29" s="22">
        <v>37754503</v>
      </c>
      <c r="F29" s="22">
        <f t="shared" si="0"/>
        <v>21906641.5</v>
      </c>
      <c r="G29" s="22">
        <v>17635379.600000001</v>
      </c>
      <c r="H29" s="22">
        <v>3479398.7</v>
      </c>
      <c r="I29" s="22">
        <v>791863.2</v>
      </c>
      <c r="J29" s="23">
        <f t="shared" si="1"/>
        <v>0.46710665480088565</v>
      </c>
      <c r="K29" s="23">
        <f t="shared" si="2"/>
        <v>0.55926516368126999</v>
      </c>
      <c r="L29" s="24">
        <f t="shared" si="3"/>
        <v>0.58023917041101036</v>
      </c>
      <c r="M29" s="5"/>
    </row>
    <row r="30" spans="1:13" ht="25.5" x14ac:dyDescent="0.25">
      <c r="A30" s="18"/>
      <c r="B30" s="19">
        <v>40</v>
      </c>
      <c r="C30" s="20" t="s">
        <v>109</v>
      </c>
      <c r="D30" s="21">
        <v>0</v>
      </c>
      <c r="E30" s="22">
        <v>1154410816</v>
      </c>
      <c r="F30" s="22">
        <f t="shared" si="0"/>
        <v>627027260.60000002</v>
      </c>
      <c r="G30" s="22">
        <v>501216429.60000002</v>
      </c>
      <c r="H30" s="22">
        <v>24928102.5</v>
      </c>
      <c r="I30" s="22">
        <v>100882728.5</v>
      </c>
      <c r="J30" s="23">
        <f t="shared" si="1"/>
        <v>0.43417509837329871</v>
      </c>
      <c r="K30" s="23">
        <f t="shared" si="2"/>
        <v>0.45576888643773761</v>
      </c>
      <c r="L30" s="24">
        <f t="shared" si="3"/>
        <v>0.5431578186114292</v>
      </c>
      <c r="M30" s="5"/>
    </row>
    <row r="31" spans="1:13" x14ac:dyDescent="0.25">
      <c r="A31" s="18"/>
      <c r="B31" s="19">
        <v>40</v>
      </c>
      <c r="C31" s="20" t="s">
        <v>1047</v>
      </c>
      <c r="D31" s="21">
        <v>4798438</v>
      </c>
      <c r="E31" s="22">
        <v>5707390</v>
      </c>
      <c r="F31" s="22">
        <f t="shared" si="0"/>
        <v>2924476.6</v>
      </c>
      <c r="G31" s="22">
        <v>2220822.5</v>
      </c>
      <c r="H31" s="22">
        <v>558891.19999999995</v>
      </c>
      <c r="I31" s="22">
        <v>144762.9</v>
      </c>
      <c r="J31" s="23">
        <f t="shared" si="1"/>
        <v>0.38911350021638613</v>
      </c>
      <c r="K31" s="23">
        <f t="shared" si="2"/>
        <v>0.48703763016019586</v>
      </c>
      <c r="L31" s="24">
        <f t="shared" si="3"/>
        <v>0.51240174580675235</v>
      </c>
      <c r="M31" s="5"/>
    </row>
    <row r="32" spans="1:13" ht="25.5" x14ac:dyDescent="0.25">
      <c r="A32" s="18"/>
      <c r="B32" s="19">
        <v>50</v>
      </c>
      <c r="C32" s="20" t="s">
        <v>789</v>
      </c>
      <c r="D32" s="21">
        <v>16249020</v>
      </c>
      <c r="E32" s="22">
        <v>16928925</v>
      </c>
      <c r="F32" s="22">
        <f t="shared" si="0"/>
        <v>11374345.6</v>
      </c>
      <c r="G32" s="22">
        <v>9391873.5999999996</v>
      </c>
      <c r="H32" s="22">
        <v>1336322.7</v>
      </c>
      <c r="I32" s="22">
        <v>646149.30000000005</v>
      </c>
      <c r="J32" s="23">
        <f t="shared" si="1"/>
        <v>0.55478263386482007</v>
      </c>
      <c r="K32" s="23">
        <f t="shared" si="2"/>
        <v>0.63371987884641223</v>
      </c>
      <c r="L32" s="24">
        <f t="shared" si="3"/>
        <v>0.67188823862117641</v>
      </c>
      <c r="M32" s="5"/>
    </row>
    <row r="33" spans="1:13" ht="25.5" x14ac:dyDescent="0.25">
      <c r="A33" s="18"/>
      <c r="B33" s="19">
        <v>51</v>
      </c>
      <c r="C33" s="20" t="s">
        <v>777</v>
      </c>
      <c r="D33" s="21">
        <v>24988973</v>
      </c>
      <c r="E33" s="22">
        <v>41112522</v>
      </c>
      <c r="F33" s="22">
        <f t="shared" si="0"/>
        <v>16029482.200000001</v>
      </c>
      <c r="G33" s="22">
        <v>12187623.800000001</v>
      </c>
      <c r="H33" s="22">
        <v>2986573.8</v>
      </c>
      <c r="I33" s="22">
        <v>855284.6</v>
      </c>
      <c r="J33" s="23">
        <f t="shared" si="1"/>
        <v>0.29644554036359044</v>
      </c>
      <c r="K33" s="23">
        <f t="shared" si="2"/>
        <v>0.36908943703332042</v>
      </c>
      <c r="L33" s="24">
        <f t="shared" si="3"/>
        <v>0.38989294307948319</v>
      </c>
      <c r="M33" s="5"/>
    </row>
    <row r="34" spans="1:13" ht="25.5" x14ac:dyDescent="0.25">
      <c r="A34" s="18"/>
      <c r="B34" s="19">
        <v>59</v>
      </c>
      <c r="C34" s="20" t="s">
        <v>435</v>
      </c>
      <c r="D34" s="21">
        <v>39799030</v>
      </c>
      <c r="E34" s="22">
        <v>46225444</v>
      </c>
      <c r="F34" s="22">
        <f t="shared" si="0"/>
        <v>19569300.299999997</v>
      </c>
      <c r="G34" s="22">
        <v>16569392.6</v>
      </c>
      <c r="H34" s="22">
        <v>1824411.8</v>
      </c>
      <c r="I34" s="22">
        <v>1175495.8999999999</v>
      </c>
      <c r="J34" s="23">
        <f t="shared" si="1"/>
        <v>0.35844745158099506</v>
      </c>
      <c r="K34" s="23">
        <f t="shared" si="2"/>
        <v>0.39791514820279494</v>
      </c>
      <c r="L34" s="24">
        <f t="shared" si="3"/>
        <v>0.42334477739142962</v>
      </c>
      <c r="M34" s="5"/>
    </row>
    <row r="35" spans="1:13" ht="25.5" x14ac:dyDescent="0.25">
      <c r="A35" s="18"/>
      <c r="B35" s="19">
        <v>59</v>
      </c>
      <c r="C35" s="20" t="s">
        <v>420</v>
      </c>
      <c r="D35" s="21">
        <v>15471156</v>
      </c>
      <c r="E35" s="22">
        <v>20225875</v>
      </c>
      <c r="F35" s="22">
        <f t="shared" si="0"/>
        <v>13170726.000000002</v>
      </c>
      <c r="G35" s="22">
        <v>10666195.4</v>
      </c>
      <c r="H35" s="22">
        <v>1783478.3</v>
      </c>
      <c r="I35" s="22">
        <v>721052.3</v>
      </c>
      <c r="J35" s="23">
        <f t="shared" si="1"/>
        <v>0.52735396614485164</v>
      </c>
      <c r="K35" s="23">
        <f t="shared" si="2"/>
        <v>0.6155320202463429</v>
      </c>
      <c r="L35" s="24">
        <f t="shared" si="3"/>
        <v>0.65118201313911028</v>
      </c>
      <c r="M35" s="5"/>
    </row>
    <row r="36" spans="1:13" x14ac:dyDescent="0.25">
      <c r="A36" s="18"/>
      <c r="B36" s="19">
        <v>61</v>
      </c>
      <c r="C36" s="20" t="s">
        <v>718</v>
      </c>
      <c r="D36" s="21">
        <v>986500</v>
      </c>
      <c r="E36" s="22">
        <v>1027450</v>
      </c>
      <c r="F36" s="22">
        <f t="shared" si="0"/>
        <v>341240.10000000003</v>
      </c>
      <c r="G36" s="22">
        <v>185240.4</v>
      </c>
      <c r="H36" s="22">
        <v>101908.5</v>
      </c>
      <c r="I36" s="22">
        <v>54091.199999999997</v>
      </c>
      <c r="J36" s="23">
        <f t="shared" si="1"/>
        <v>0.1802914010414132</v>
      </c>
      <c r="K36" s="23">
        <f t="shared" si="2"/>
        <v>0.27947724950119229</v>
      </c>
      <c r="L36" s="24">
        <f t="shared" si="3"/>
        <v>0.33212331500316322</v>
      </c>
      <c r="M36" s="5"/>
    </row>
    <row r="37" spans="1:13" ht="25.5" x14ac:dyDescent="0.25">
      <c r="A37" s="18"/>
      <c r="B37" s="19">
        <v>67</v>
      </c>
      <c r="C37" s="20" t="s">
        <v>699</v>
      </c>
      <c r="D37" s="21">
        <v>232000661</v>
      </c>
      <c r="E37" s="22">
        <v>267630647</v>
      </c>
      <c r="F37" s="22">
        <f t="shared" si="0"/>
        <v>152691283.5</v>
      </c>
      <c r="G37" s="22">
        <v>132353733.8</v>
      </c>
      <c r="H37" s="22">
        <v>15629731.699999999</v>
      </c>
      <c r="I37" s="22">
        <v>4707818</v>
      </c>
      <c r="J37" s="23">
        <f t="shared" si="1"/>
        <v>0.49453878053061689</v>
      </c>
      <c r="K37" s="23">
        <f t="shared" si="2"/>
        <v>0.55293916133603338</v>
      </c>
      <c r="L37" s="24">
        <f t="shared" si="3"/>
        <v>0.57052988965049278</v>
      </c>
      <c r="M37" s="5"/>
    </row>
    <row r="38" spans="1:13" ht="25.5" x14ac:dyDescent="0.25">
      <c r="A38" s="18"/>
      <c r="B38" s="19">
        <v>70</v>
      </c>
      <c r="C38" s="20" t="s">
        <v>672</v>
      </c>
      <c r="D38" s="21">
        <v>85163469</v>
      </c>
      <c r="E38" s="22">
        <v>85277285</v>
      </c>
      <c r="F38" s="22">
        <f t="shared" si="0"/>
        <v>13875803.600000001</v>
      </c>
      <c r="G38" s="22">
        <v>10646710.300000001</v>
      </c>
      <c r="H38" s="22">
        <v>1568498.5</v>
      </c>
      <c r="I38" s="22">
        <v>1660594.8</v>
      </c>
      <c r="J38" s="23">
        <f t="shared" si="1"/>
        <v>0.12484813863386951</v>
      </c>
      <c r="K38" s="23">
        <f t="shared" si="2"/>
        <v>0.14324106120404748</v>
      </c>
      <c r="L38" s="24">
        <f t="shared" si="3"/>
        <v>0.16271394662717042</v>
      </c>
      <c r="M38" s="5"/>
    </row>
    <row r="39" spans="1:13" x14ac:dyDescent="0.25">
      <c r="A39" s="18"/>
      <c r="B39" s="19">
        <v>112</v>
      </c>
      <c r="C39" s="20" t="s">
        <v>1018</v>
      </c>
      <c r="D39" s="21">
        <v>1346360</v>
      </c>
      <c r="E39" s="22">
        <v>1346459</v>
      </c>
      <c r="F39" s="22">
        <f t="shared" si="0"/>
        <v>971112.8</v>
      </c>
      <c r="G39" s="22">
        <v>871022.1</v>
      </c>
      <c r="H39" s="22">
        <v>54308.3</v>
      </c>
      <c r="I39" s="22">
        <v>45782.400000000001</v>
      </c>
      <c r="J39" s="23">
        <f t="shared" si="1"/>
        <v>0.64689834595780482</v>
      </c>
      <c r="K39" s="23">
        <f t="shared" si="2"/>
        <v>0.68723251135014141</v>
      </c>
      <c r="L39" s="24">
        <f t="shared" si="3"/>
        <v>0.72123458642260929</v>
      </c>
      <c r="M39" s="5"/>
    </row>
    <row r="40" spans="1:13" x14ac:dyDescent="0.25">
      <c r="A40" s="18"/>
      <c r="B40" s="19">
        <v>131</v>
      </c>
      <c r="C40" s="20" t="s">
        <v>110</v>
      </c>
      <c r="D40" s="21">
        <v>32610925</v>
      </c>
      <c r="E40" s="22">
        <v>32535053</v>
      </c>
      <c r="F40" s="22">
        <f t="shared" si="0"/>
        <v>19971074.399999999</v>
      </c>
      <c r="G40" s="22">
        <v>15275064.199999999</v>
      </c>
      <c r="H40" s="22">
        <v>3069796.4</v>
      </c>
      <c r="I40" s="22">
        <v>1626213.8</v>
      </c>
      <c r="J40" s="23">
        <f t="shared" si="1"/>
        <v>0.46949559910045324</v>
      </c>
      <c r="K40" s="23">
        <f t="shared" si="2"/>
        <v>0.56384910760710905</v>
      </c>
      <c r="L40" s="24">
        <f t="shared" si="3"/>
        <v>0.61383254547026556</v>
      </c>
      <c r="M40" s="5"/>
    </row>
    <row r="41" spans="1:13" x14ac:dyDescent="0.25">
      <c r="A41" s="18"/>
      <c r="B41" s="19">
        <v>135</v>
      </c>
      <c r="C41" s="20" t="s">
        <v>111</v>
      </c>
      <c r="D41" s="21">
        <v>209999999</v>
      </c>
      <c r="E41" s="22">
        <v>212999999</v>
      </c>
      <c r="F41" s="22">
        <f t="shared" si="0"/>
        <v>97333252.100000009</v>
      </c>
      <c r="G41" s="22">
        <v>76073764.5</v>
      </c>
      <c r="H41" s="22">
        <v>21253117.199999999</v>
      </c>
      <c r="I41" s="22">
        <v>6370.4</v>
      </c>
      <c r="J41" s="23">
        <f t="shared" si="1"/>
        <v>0.35715382562044051</v>
      </c>
      <c r="K41" s="23">
        <f t="shared" si="2"/>
        <v>0.45693371904663721</v>
      </c>
      <c r="L41" s="24">
        <f t="shared" si="3"/>
        <v>0.45696362702799831</v>
      </c>
      <c r="M41" s="5"/>
    </row>
    <row r="42" spans="1:13" ht="25.5" x14ac:dyDescent="0.25">
      <c r="A42" s="18"/>
      <c r="B42" s="19">
        <v>136</v>
      </c>
      <c r="C42" s="20" t="s">
        <v>263</v>
      </c>
      <c r="D42" s="21">
        <v>80697287</v>
      </c>
      <c r="E42" s="22">
        <v>5741903</v>
      </c>
      <c r="F42" s="22">
        <f t="shared" si="0"/>
        <v>1014474.5</v>
      </c>
      <c r="G42" s="22">
        <v>812010.9</v>
      </c>
      <c r="H42" s="22">
        <v>135256.6</v>
      </c>
      <c r="I42" s="22">
        <v>67207</v>
      </c>
      <c r="J42" s="23">
        <f t="shared" si="1"/>
        <v>0.14141842869863877</v>
      </c>
      <c r="K42" s="23">
        <f t="shared" si="2"/>
        <v>0.16497448668150611</v>
      </c>
      <c r="L42" s="24">
        <f t="shared" si="3"/>
        <v>0.17667914278593699</v>
      </c>
      <c r="M42" s="5"/>
    </row>
    <row r="43" spans="1:13" ht="25.5" x14ac:dyDescent="0.25">
      <c r="A43" s="18"/>
      <c r="B43" s="19">
        <v>160</v>
      </c>
      <c r="C43" s="20" t="s">
        <v>519</v>
      </c>
      <c r="D43" s="21">
        <v>171607325</v>
      </c>
      <c r="E43" s="22">
        <v>185910701</v>
      </c>
      <c r="F43" s="22">
        <f t="shared" si="0"/>
        <v>100143419.09999999</v>
      </c>
      <c r="G43" s="22">
        <v>80827054.099999994</v>
      </c>
      <c r="H43" s="22">
        <v>12763086.300000001</v>
      </c>
      <c r="I43" s="22">
        <v>6553278.7000000002</v>
      </c>
      <c r="J43" s="23">
        <f t="shared" si="1"/>
        <v>0.43476278484905501</v>
      </c>
      <c r="K43" s="23">
        <f t="shared" si="2"/>
        <v>0.50341448822787227</v>
      </c>
      <c r="L43" s="24">
        <f t="shared" si="3"/>
        <v>0.53866409282163907</v>
      </c>
      <c r="M43" s="5"/>
    </row>
    <row r="44" spans="1:13" x14ac:dyDescent="0.25">
      <c r="A44" s="18"/>
      <c r="B44" s="19">
        <v>164</v>
      </c>
      <c r="C44" s="20" t="s">
        <v>581</v>
      </c>
      <c r="D44" s="21">
        <v>0</v>
      </c>
      <c r="E44" s="22">
        <v>387145</v>
      </c>
      <c r="F44" s="22">
        <f t="shared" si="0"/>
        <v>0</v>
      </c>
      <c r="G44" s="22">
        <v>0</v>
      </c>
      <c r="H44" s="22">
        <v>0</v>
      </c>
      <c r="I44" s="22">
        <v>0</v>
      </c>
      <c r="J44" s="23">
        <f t="shared" si="1"/>
        <v>0</v>
      </c>
      <c r="K44" s="23">
        <f t="shared" si="2"/>
        <v>0</v>
      </c>
      <c r="L44" s="24">
        <f t="shared" si="3"/>
        <v>0</v>
      </c>
      <c r="M44" s="5"/>
    </row>
    <row r="45" spans="1:13" ht="38.25" x14ac:dyDescent="0.25">
      <c r="A45" s="18"/>
      <c r="B45" s="19">
        <v>202</v>
      </c>
      <c r="C45" s="20" t="s">
        <v>839</v>
      </c>
      <c r="D45" s="21">
        <v>4500000</v>
      </c>
      <c r="E45" s="22">
        <v>26012857</v>
      </c>
      <c r="F45" s="22">
        <f t="shared" si="0"/>
        <v>17181335.400000002</v>
      </c>
      <c r="G45" s="22">
        <v>14027486.800000001</v>
      </c>
      <c r="H45" s="22">
        <v>1802759.3</v>
      </c>
      <c r="I45" s="22">
        <v>1351089.3</v>
      </c>
      <c r="J45" s="23">
        <f t="shared" si="1"/>
        <v>0.53925206293180328</v>
      </c>
      <c r="K45" s="23">
        <f t="shared" si="2"/>
        <v>0.60855468893708986</v>
      </c>
      <c r="L45" s="24">
        <f t="shared" si="3"/>
        <v>0.66049397803555376</v>
      </c>
      <c r="M45" s="5"/>
    </row>
    <row r="46" spans="1:13" ht="25.5" x14ac:dyDescent="0.25">
      <c r="A46" s="18"/>
      <c r="B46" s="19">
        <v>211</v>
      </c>
      <c r="C46" s="20" t="s">
        <v>803</v>
      </c>
      <c r="D46" s="21">
        <v>52722516</v>
      </c>
      <c r="E46" s="22">
        <v>52865016</v>
      </c>
      <c r="F46" s="22">
        <f t="shared" si="0"/>
        <v>27698163.599999998</v>
      </c>
      <c r="G46" s="22">
        <v>23777855.899999999</v>
      </c>
      <c r="H46" s="22">
        <v>3384033.8</v>
      </c>
      <c r="I46" s="22">
        <v>536273.9</v>
      </c>
      <c r="J46" s="23">
        <f t="shared" si="1"/>
        <v>0.44978433185379152</v>
      </c>
      <c r="K46" s="23">
        <f t="shared" si="2"/>
        <v>0.51379705815278665</v>
      </c>
      <c r="L46" s="24">
        <f t="shared" si="3"/>
        <v>0.52394126959121701</v>
      </c>
      <c r="M46" s="5"/>
    </row>
    <row r="47" spans="1:13" ht="25.5" x14ac:dyDescent="0.25">
      <c r="A47" s="18"/>
      <c r="B47" s="19">
        <v>331</v>
      </c>
      <c r="C47" s="20" t="s">
        <v>1019</v>
      </c>
      <c r="D47" s="21">
        <v>5836304</v>
      </c>
      <c r="E47" s="22">
        <v>5836304</v>
      </c>
      <c r="F47" s="22">
        <f t="shared" si="0"/>
        <v>1178388.7</v>
      </c>
      <c r="G47" s="22">
        <v>176336.4</v>
      </c>
      <c r="H47" s="22">
        <v>973642.3</v>
      </c>
      <c r="I47" s="22">
        <v>28410</v>
      </c>
      <c r="J47" s="23">
        <f t="shared" si="1"/>
        <v>3.0213710594924458E-2</v>
      </c>
      <c r="K47" s="23">
        <f t="shared" si="2"/>
        <v>0.19703886226625617</v>
      </c>
      <c r="L47" s="24">
        <f t="shared" si="3"/>
        <v>0.20190666901518495</v>
      </c>
      <c r="M47" s="5"/>
    </row>
    <row r="48" spans="1:13" x14ac:dyDescent="0.25">
      <c r="A48" s="18"/>
      <c r="B48" s="19">
        <v>342</v>
      </c>
      <c r="C48" s="20" t="s">
        <v>899</v>
      </c>
      <c r="D48" s="21">
        <v>90832431</v>
      </c>
      <c r="E48" s="22">
        <v>140797086</v>
      </c>
      <c r="F48" s="22">
        <f t="shared" si="0"/>
        <v>49673154.900000006</v>
      </c>
      <c r="G48" s="22">
        <v>40173193.200000003</v>
      </c>
      <c r="H48" s="22">
        <v>7350834</v>
      </c>
      <c r="I48" s="22">
        <v>2149127.7000000002</v>
      </c>
      <c r="J48" s="23">
        <f t="shared" si="1"/>
        <v>0.28532687956340236</v>
      </c>
      <c r="K48" s="23">
        <f t="shared" si="2"/>
        <v>0.33753558791692606</v>
      </c>
      <c r="L48" s="24">
        <f t="shared" si="3"/>
        <v>0.35279959487229734</v>
      </c>
      <c r="M48" s="5"/>
    </row>
    <row r="49" spans="1:13" ht="25.5" x14ac:dyDescent="0.25">
      <c r="A49" s="18"/>
      <c r="B49" s="19">
        <v>510</v>
      </c>
      <c r="C49" s="20" t="s">
        <v>957</v>
      </c>
      <c r="D49" s="21">
        <v>168879186</v>
      </c>
      <c r="E49" s="22">
        <v>193603425</v>
      </c>
      <c r="F49" s="22">
        <f t="shared" si="0"/>
        <v>149764469.59999999</v>
      </c>
      <c r="G49" s="22">
        <v>125535135</v>
      </c>
      <c r="H49" s="22">
        <v>14245983.4</v>
      </c>
      <c r="I49" s="22">
        <v>9983351.1999999993</v>
      </c>
      <c r="J49" s="23">
        <f t="shared" si="1"/>
        <v>0.64841381292712152</v>
      </c>
      <c r="K49" s="23">
        <f t="shared" si="2"/>
        <v>0.72199713615603656</v>
      </c>
      <c r="L49" s="24">
        <f t="shared" si="3"/>
        <v>0.7735631205904544</v>
      </c>
      <c r="M49" s="5"/>
    </row>
    <row r="50" spans="1:13" ht="25.5" x14ac:dyDescent="0.25">
      <c r="A50" s="18"/>
      <c r="B50" s="19">
        <v>511</v>
      </c>
      <c r="C50" s="20" t="s">
        <v>958</v>
      </c>
      <c r="D50" s="21">
        <v>81305191</v>
      </c>
      <c r="E50" s="22">
        <v>184175796</v>
      </c>
      <c r="F50" s="22">
        <f t="shared" si="0"/>
        <v>52925571.5</v>
      </c>
      <c r="G50" s="22">
        <v>42484723.799999997</v>
      </c>
      <c r="H50" s="22">
        <v>5125721.0999999996</v>
      </c>
      <c r="I50" s="22">
        <v>5315126.5999999996</v>
      </c>
      <c r="J50" s="23">
        <f t="shared" si="1"/>
        <v>0.23067484828462476</v>
      </c>
      <c r="K50" s="23">
        <f t="shared" si="2"/>
        <v>0.25850543846706109</v>
      </c>
      <c r="L50" s="24">
        <f t="shared" si="3"/>
        <v>0.28736442382472449</v>
      </c>
      <c r="M50" s="5"/>
    </row>
    <row r="51" spans="1:13" x14ac:dyDescent="0.25">
      <c r="A51" s="18"/>
      <c r="B51" s="19">
        <v>512</v>
      </c>
      <c r="C51" s="20" t="s">
        <v>959</v>
      </c>
      <c r="D51" s="21">
        <v>67131324</v>
      </c>
      <c r="E51" s="22">
        <v>70421374</v>
      </c>
      <c r="F51" s="22">
        <f t="shared" si="0"/>
        <v>51950003.399999999</v>
      </c>
      <c r="G51" s="22">
        <v>43775069.299999997</v>
      </c>
      <c r="H51" s="22">
        <v>4987389.9000000004</v>
      </c>
      <c r="I51" s="22">
        <v>3187544.2</v>
      </c>
      <c r="J51" s="23">
        <f t="shared" si="1"/>
        <v>0.62161623401440591</v>
      </c>
      <c r="K51" s="23">
        <f t="shared" si="2"/>
        <v>0.6924383383942494</v>
      </c>
      <c r="L51" s="24">
        <f t="shared" si="3"/>
        <v>0.73770221239932066</v>
      </c>
      <c r="M51" s="5"/>
    </row>
    <row r="52" spans="1:13" x14ac:dyDescent="0.25">
      <c r="A52" s="18"/>
      <c r="B52" s="19">
        <v>513</v>
      </c>
      <c r="C52" s="20" t="s">
        <v>960</v>
      </c>
      <c r="D52" s="21">
        <v>88556035</v>
      </c>
      <c r="E52" s="22">
        <v>94187705</v>
      </c>
      <c r="F52" s="22">
        <f t="shared" si="0"/>
        <v>69370582.900000006</v>
      </c>
      <c r="G52" s="22">
        <v>56533497.399999999</v>
      </c>
      <c r="H52" s="22">
        <v>6737661</v>
      </c>
      <c r="I52" s="22">
        <v>6099424.5</v>
      </c>
      <c r="J52" s="23">
        <f t="shared" si="1"/>
        <v>0.60022162552957414</v>
      </c>
      <c r="K52" s="23">
        <f t="shared" si="2"/>
        <v>0.67175602590592898</v>
      </c>
      <c r="L52" s="24">
        <f t="shared" si="3"/>
        <v>0.73651420745414709</v>
      </c>
      <c r="M52" s="5"/>
    </row>
    <row r="53" spans="1:13" x14ac:dyDescent="0.25">
      <c r="A53" s="18"/>
      <c r="B53" s="19">
        <v>514</v>
      </c>
      <c r="C53" s="20" t="s">
        <v>961</v>
      </c>
      <c r="D53" s="21">
        <v>83760140</v>
      </c>
      <c r="E53" s="22">
        <v>111188607</v>
      </c>
      <c r="F53" s="22">
        <f t="shared" si="0"/>
        <v>65398962.299999997</v>
      </c>
      <c r="G53" s="22">
        <v>53202779.299999997</v>
      </c>
      <c r="H53" s="22">
        <v>6509359.2000000002</v>
      </c>
      <c r="I53" s="22">
        <v>5686823.7999999998</v>
      </c>
      <c r="J53" s="23">
        <f t="shared" si="1"/>
        <v>0.47849128373377314</v>
      </c>
      <c r="K53" s="23">
        <f t="shared" si="2"/>
        <v>0.53703468467772064</v>
      </c>
      <c r="L53" s="24">
        <f t="shared" si="3"/>
        <v>0.58818042661511172</v>
      </c>
      <c r="M53" s="5"/>
    </row>
    <row r="54" spans="1:13" ht="25.5" x14ac:dyDescent="0.25">
      <c r="A54" s="18"/>
      <c r="B54" s="19">
        <v>515</v>
      </c>
      <c r="C54" s="20" t="s">
        <v>962</v>
      </c>
      <c r="D54" s="21">
        <v>62658903</v>
      </c>
      <c r="E54" s="22">
        <v>63259590</v>
      </c>
      <c r="F54" s="22">
        <f t="shared" si="0"/>
        <v>49163772.199999996</v>
      </c>
      <c r="G54" s="22">
        <v>39776258.799999997</v>
      </c>
      <c r="H54" s="22">
        <v>4762443.5</v>
      </c>
      <c r="I54" s="22">
        <v>4625069.9000000004</v>
      </c>
      <c r="J54" s="23">
        <f t="shared" si="1"/>
        <v>0.6287783211999951</v>
      </c>
      <c r="K54" s="23">
        <f t="shared" si="2"/>
        <v>0.70406245598493444</v>
      </c>
      <c r="L54" s="24">
        <f t="shared" si="3"/>
        <v>0.77717500540234286</v>
      </c>
      <c r="M54" s="5"/>
    </row>
    <row r="55" spans="1:13" ht="25.5" x14ac:dyDescent="0.25">
      <c r="A55" s="18"/>
      <c r="B55" s="19">
        <v>516</v>
      </c>
      <c r="C55" s="20" t="s">
        <v>963</v>
      </c>
      <c r="D55" s="21">
        <v>35714925</v>
      </c>
      <c r="E55" s="22">
        <v>73953024</v>
      </c>
      <c r="F55" s="22">
        <f t="shared" si="0"/>
        <v>20514126.899999999</v>
      </c>
      <c r="G55" s="22">
        <v>18098963.699999999</v>
      </c>
      <c r="H55" s="22">
        <v>2344671.2000000002</v>
      </c>
      <c r="I55" s="22">
        <v>70492</v>
      </c>
      <c r="J55" s="23">
        <f t="shared" si="1"/>
        <v>0.2447359515683902</v>
      </c>
      <c r="K55" s="23">
        <f t="shared" si="2"/>
        <v>0.27644082411018106</v>
      </c>
      <c r="L55" s="24">
        <f t="shared" si="3"/>
        <v>0.27739402380624756</v>
      </c>
      <c r="M55" s="5"/>
    </row>
    <row r="56" spans="1:13" ht="25.5" x14ac:dyDescent="0.25">
      <c r="A56" s="18"/>
      <c r="B56" s="19">
        <v>517</v>
      </c>
      <c r="C56" s="20" t="s">
        <v>964</v>
      </c>
      <c r="D56" s="21">
        <v>50317137</v>
      </c>
      <c r="E56" s="22">
        <v>72079229</v>
      </c>
      <c r="F56" s="22">
        <f t="shared" si="0"/>
        <v>37556453.5</v>
      </c>
      <c r="G56" s="22">
        <v>33500341.100000001</v>
      </c>
      <c r="H56" s="22">
        <v>3756652.8</v>
      </c>
      <c r="I56" s="22">
        <v>299459.59999999998</v>
      </c>
      <c r="J56" s="23">
        <f t="shared" si="1"/>
        <v>0.46477107989043559</v>
      </c>
      <c r="K56" s="23">
        <f t="shared" si="2"/>
        <v>0.51688946201130981</v>
      </c>
      <c r="L56" s="24">
        <f t="shared" si="3"/>
        <v>0.5210440514007163</v>
      </c>
      <c r="M56" s="5"/>
    </row>
    <row r="57" spans="1:13" ht="25.5" x14ac:dyDescent="0.25">
      <c r="A57" s="18"/>
      <c r="B57" s="19">
        <v>518</v>
      </c>
      <c r="C57" s="20" t="s">
        <v>965</v>
      </c>
      <c r="D57" s="21">
        <v>51206461</v>
      </c>
      <c r="E57" s="22">
        <v>55580556</v>
      </c>
      <c r="F57" s="22">
        <f t="shared" si="0"/>
        <v>31048664.199999999</v>
      </c>
      <c r="G57" s="22">
        <v>27635686.199999999</v>
      </c>
      <c r="H57" s="22">
        <v>2939124.7</v>
      </c>
      <c r="I57" s="22">
        <v>473853.3</v>
      </c>
      <c r="J57" s="23">
        <f t="shared" si="1"/>
        <v>0.49721859925258755</v>
      </c>
      <c r="K57" s="23">
        <f t="shared" si="2"/>
        <v>0.550099047227955</v>
      </c>
      <c r="L57" s="24">
        <f t="shared" si="3"/>
        <v>0.55862457007446986</v>
      </c>
      <c r="M57" s="5"/>
    </row>
    <row r="58" spans="1:13" ht="25.5" x14ac:dyDescent="0.25">
      <c r="A58" s="18"/>
      <c r="B58" s="19">
        <v>519</v>
      </c>
      <c r="C58" s="20" t="s">
        <v>966</v>
      </c>
      <c r="D58" s="21">
        <v>53732481</v>
      </c>
      <c r="E58" s="22">
        <v>64843407</v>
      </c>
      <c r="F58" s="22">
        <f t="shared" si="0"/>
        <v>39170417</v>
      </c>
      <c r="G58" s="22">
        <v>30901934.300000001</v>
      </c>
      <c r="H58" s="22">
        <v>4357459.2</v>
      </c>
      <c r="I58" s="22">
        <v>3911023.5</v>
      </c>
      <c r="J58" s="23">
        <f t="shared" si="1"/>
        <v>0.47656247149382513</v>
      </c>
      <c r="K58" s="23">
        <f t="shared" si="2"/>
        <v>0.54376219775126866</v>
      </c>
      <c r="L58" s="24">
        <f t="shared" si="3"/>
        <v>0.60407709607238869</v>
      </c>
      <c r="M58" s="5"/>
    </row>
    <row r="59" spans="1:13" x14ac:dyDescent="0.25">
      <c r="A59" s="18"/>
      <c r="B59" s="19">
        <v>520</v>
      </c>
      <c r="C59" s="20" t="s">
        <v>967</v>
      </c>
      <c r="D59" s="21">
        <v>84411506</v>
      </c>
      <c r="E59" s="22">
        <v>101993647</v>
      </c>
      <c r="F59" s="22">
        <f t="shared" si="0"/>
        <v>45975664.199999996</v>
      </c>
      <c r="G59" s="22">
        <v>39509117.299999997</v>
      </c>
      <c r="H59" s="22">
        <v>5492787.4000000004</v>
      </c>
      <c r="I59" s="22">
        <v>973759.5</v>
      </c>
      <c r="J59" s="23">
        <f t="shared" si="1"/>
        <v>0.3873684142307412</v>
      </c>
      <c r="K59" s="23">
        <f t="shared" si="2"/>
        <v>0.4412226253660681</v>
      </c>
      <c r="L59" s="24">
        <f t="shared" si="3"/>
        <v>0.45076988177508737</v>
      </c>
      <c r="M59" s="5"/>
    </row>
    <row r="60" spans="1:13" x14ac:dyDescent="0.25">
      <c r="A60" s="18"/>
      <c r="B60" s="19">
        <v>521</v>
      </c>
      <c r="C60" s="20" t="s">
        <v>968</v>
      </c>
      <c r="D60" s="21">
        <v>59790792</v>
      </c>
      <c r="E60" s="22">
        <v>70799706</v>
      </c>
      <c r="F60" s="22">
        <f t="shared" si="0"/>
        <v>42335660.100000001</v>
      </c>
      <c r="G60" s="22">
        <v>36085039.299999997</v>
      </c>
      <c r="H60" s="22">
        <v>4748269.5999999996</v>
      </c>
      <c r="I60" s="22">
        <v>1502351.2</v>
      </c>
      <c r="J60" s="23">
        <f t="shared" si="1"/>
        <v>0.50967781278639768</v>
      </c>
      <c r="K60" s="23">
        <f t="shared" si="2"/>
        <v>0.57674404608403318</v>
      </c>
      <c r="L60" s="24">
        <f t="shared" si="3"/>
        <v>0.59796378391740779</v>
      </c>
      <c r="M60" s="5"/>
    </row>
    <row r="61" spans="1:13" x14ac:dyDescent="0.25">
      <c r="A61" s="18"/>
      <c r="B61" s="19">
        <v>522</v>
      </c>
      <c r="C61" s="20" t="s">
        <v>969</v>
      </c>
      <c r="D61" s="21">
        <v>46229041</v>
      </c>
      <c r="E61" s="22">
        <v>48021344</v>
      </c>
      <c r="F61" s="22">
        <f t="shared" si="0"/>
        <v>25212876.600000001</v>
      </c>
      <c r="G61" s="22">
        <v>22523721</v>
      </c>
      <c r="H61" s="22">
        <v>2583730</v>
      </c>
      <c r="I61" s="22">
        <v>105425.60000000001</v>
      </c>
      <c r="J61" s="23">
        <f t="shared" si="1"/>
        <v>0.4690356229929758</v>
      </c>
      <c r="K61" s="23">
        <f t="shared" si="2"/>
        <v>0.52283940657720862</v>
      </c>
      <c r="L61" s="24">
        <f t="shared" si="3"/>
        <v>0.52503479702692202</v>
      </c>
      <c r="M61" s="5"/>
    </row>
    <row r="62" spans="1:13" ht="25.5" x14ac:dyDescent="0.25">
      <c r="A62" s="18"/>
      <c r="B62" s="19">
        <v>523</v>
      </c>
      <c r="C62" s="20" t="s">
        <v>970</v>
      </c>
      <c r="D62" s="21">
        <v>69284391</v>
      </c>
      <c r="E62" s="22">
        <v>72349017</v>
      </c>
      <c r="F62" s="22">
        <f t="shared" si="0"/>
        <v>43490074.200000003</v>
      </c>
      <c r="G62" s="22">
        <v>37925065.5</v>
      </c>
      <c r="H62" s="22">
        <v>3725544.1</v>
      </c>
      <c r="I62" s="22">
        <v>1839464.6</v>
      </c>
      <c r="J62" s="23">
        <f t="shared" si="1"/>
        <v>0.52419600255246035</v>
      </c>
      <c r="K62" s="23">
        <f t="shared" si="2"/>
        <v>0.57569005533274908</v>
      </c>
      <c r="L62" s="24">
        <f t="shared" si="3"/>
        <v>0.60111492876261197</v>
      </c>
      <c r="M62" s="5"/>
    </row>
    <row r="63" spans="1:13" ht="25.5" x14ac:dyDescent="0.25">
      <c r="A63" s="18"/>
      <c r="B63" s="19">
        <v>524</v>
      </c>
      <c r="C63" s="20" t="s">
        <v>971</v>
      </c>
      <c r="D63" s="21">
        <v>92895801</v>
      </c>
      <c r="E63" s="22">
        <v>100748658</v>
      </c>
      <c r="F63" s="22">
        <f t="shared" si="0"/>
        <v>68247245.100000009</v>
      </c>
      <c r="G63" s="22">
        <v>60187754.700000003</v>
      </c>
      <c r="H63" s="22">
        <v>7041738.4000000004</v>
      </c>
      <c r="I63" s="22">
        <v>1017752</v>
      </c>
      <c r="J63" s="23">
        <f t="shared" si="1"/>
        <v>0.59740502647687876</v>
      </c>
      <c r="K63" s="23">
        <f t="shared" si="2"/>
        <v>0.66729914258510525</v>
      </c>
      <c r="L63" s="24">
        <f t="shared" si="3"/>
        <v>0.67740103396712248</v>
      </c>
      <c r="M63" s="5"/>
    </row>
    <row r="64" spans="1:13" ht="25.5" x14ac:dyDescent="0.25">
      <c r="A64" s="18"/>
      <c r="B64" s="19">
        <v>525</v>
      </c>
      <c r="C64" s="20" t="s">
        <v>972</v>
      </c>
      <c r="D64" s="21">
        <v>34524678</v>
      </c>
      <c r="E64" s="22">
        <v>34973887</v>
      </c>
      <c r="F64" s="22">
        <f t="shared" si="0"/>
        <v>24031024.699999999</v>
      </c>
      <c r="G64" s="22">
        <v>19983418.199999999</v>
      </c>
      <c r="H64" s="22">
        <v>2208550.7999999998</v>
      </c>
      <c r="I64" s="22">
        <v>1839055.7</v>
      </c>
      <c r="J64" s="23">
        <f t="shared" si="1"/>
        <v>0.57138110499413464</v>
      </c>
      <c r="K64" s="23">
        <f t="shared" si="2"/>
        <v>0.63452967066543109</v>
      </c>
      <c r="L64" s="24">
        <f t="shared" si="3"/>
        <v>0.68711335116968841</v>
      </c>
      <c r="M64" s="5"/>
    </row>
    <row r="65" spans="1:13" ht="25.5" x14ac:dyDescent="0.25">
      <c r="A65" s="18"/>
      <c r="B65" s="19">
        <v>526</v>
      </c>
      <c r="C65" s="20" t="s">
        <v>973</v>
      </c>
      <c r="D65" s="21">
        <v>25814559</v>
      </c>
      <c r="E65" s="22">
        <v>26581302</v>
      </c>
      <c r="F65" s="22">
        <f t="shared" si="0"/>
        <v>19040817.199999999</v>
      </c>
      <c r="G65" s="22">
        <v>15347755</v>
      </c>
      <c r="H65" s="22">
        <v>2032724.9</v>
      </c>
      <c r="I65" s="22">
        <v>1660337.3</v>
      </c>
      <c r="J65" s="23">
        <f t="shared" si="1"/>
        <v>0.57738913616797249</v>
      </c>
      <c r="K65" s="23">
        <f t="shared" si="2"/>
        <v>0.6538611201212039</v>
      </c>
      <c r="L65" s="24">
        <f t="shared" si="3"/>
        <v>0.71632372259267052</v>
      </c>
      <c r="M65" s="5"/>
    </row>
    <row r="66" spans="1:13" ht="25.5" x14ac:dyDescent="0.25">
      <c r="A66" s="18"/>
      <c r="B66" s="19">
        <v>527</v>
      </c>
      <c r="C66" s="20" t="s">
        <v>974</v>
      </c>
      <c r="D66" s="21">
        <v>40444968</v>
      </c>
      <c r="E66" s="22">
        <v>117288006</v>
      </c>
      <c r="F66" s="22">
        <f t="shared" si="0"/>
        <v>21721966.699999999</v>
      </c>
      <c r="G66" s="22">
        <v>18679035</v>
      </c>
      <c r="H66" s="22">
        <v>2950037.7</v>
      </c>
      <c r="I66" s="22">
        <v>92894</v>
      </c>
      <c r="J66" s="23">
        <f t="shared" si="1"/>
        <v>0.15925784431871065</v>
      </c>
      <c r="K66" s="23">
        <f t="shared" si="2"/>
        <v>0.18440992764426398</v>
      </c>
      <c r="L66" s="24">
        <f t="shared" si="3"/>
        <v>0.18520194383729227</v>
      </c>
      <c r="M66" s="5"/>
    </row>
    <row r="67" spans="1:13" ht="25.5" x14ac:dyDescent="0.25">
      <c r="A67" s="18"/>
      <c r="B67" s="19">
        <v>528</v>
      </c>
      <c r="C67" s="20" t="s">
        <v>975</v>
      </c>
      <c r="D67" s="21">
        <v>52383519</v>
      </c>
      <c r="E67" s="22">
        <v>55953271</v>
      </c>
      <c r="F67" s="22">
        <f t="shared" si="0"/>
        <v>33255865.199999999</v>
      </c>
      <c r="G67" s="22">
        <v>27391990.399999999</v>
      </c>
      <c r="H67" s="22">
        <v>4189210.1</v>
      </c>
      <c r="I67" s="22">
        <v>1674664.7</v>
      </c>
      <c r="J67" s="23">
        <f t="shared" si="1"/>
        <v>0.48955118995634767</v>
      </c>
      <c r="K67" s="23">
        <f t="shared" si="2"/>
        <v>0.56442098800622398</v>
      </c>
      <c r="L67" s="24">
        <f t="shared" si="3"/>
        <v>0.59435068952447834</v>
      </c>
      <c r="M67" s="5"/>
    </row>
    <row r="68" spans="1:13" x14ac:dyDescent="0.25">
      <c r="A68" s="18"/>
      <c r="B68" s="19">
        <v>529</v>
      </c>
      <c r="C68" s="20" t="s">
        <v>976</v>
      </c>
      <c r="D68" s="21">
        <v>56419492</v>
      </c>
      <c r="E68" s="22">
        <v>62928919</v>
      </c>
      <c r="F68" s="22">
        <f t="shared" si="0"/>
        <v>41888076.5</v>
      </c>
      <c r="G68" s="22">
        <v>36529521.5</v>
      </c>
      <c r="H68" s="22">
        <v>4560279.5</v>
      </c>
      <c r="I68" s="22">
        <v>798275.5</v>
      </c>
      <c r="J68" s="23">
        <f t="shared" si="1"/>
        <v>0.58048862240903898</v>
      </c>
      <c r="K68" s="23">
        <f t="shared" si="2"/>
        <v>0.65295577379932424</v>
      </c>
      <c r="L68" s="24">
        <f t="shared" si="3"/>
        <v>0.66564112598215774</v>
      </c>
      <c r="M68" s="5"/>
    </row>
    <row r="69" spans="1:13" ht="25.5" x14ac:dyDescent="0.25">
      <c r="A69" s="18"/>
      <c r="B69" s="19">
        <v>530</v>
      </c>
      <c r="C69" s="20" t="s">
        <v>977</v>
      </c>
      <c r="D69" s="21">
        <v>33503979</v>
      </c>
      <c r="E69" s="22">
        <v>41870236</v>
      </c>
      <c r="F69" s="22">
        <f t="shared" si="0"/>
        <v>28426720.199999999</v>
      </c>
      <c r="G69" s="22">
        <v>24290736.899999999</v>
      </c>
      <c r="H69" s="22">
        <v>2719951.8</v>
      </c>
      <c r="I69" s="22">
        <v>1416031.5</v>
      </c>
      <c r="J69" s="23">
        <f t="shared" si="1"/>
        <v>0.58014330036257733</v>
      </c>
      <c r="K69" s="23">
        <f t="shared" si="2"/>
        <v>0.6451047636798608</v>
      </c>
      <c r="L69" s="24">
        <f t="shared" si="3"/>
        <v>0.67892428884327283</v>
      </c>
      <c r="M69" s="5"/>
    </row>
    <row r="70" spans="1:13" ht="25.5" x14ac:dyDescent="0.25">
      <c r="A70" s="18"/>
      <c r="B70" s="19">
        <v>531</v>
      </c>
      <c r="C70" s="20" t="s">
        <v>978</v>
      </c>
      <c r="D70" s="21">
        <v>36663429</v>
      </c>
      <c r="E70" s="22">
        <v>48079531</v>
      </c>
      <c r="F70" s="22">
        <f t="shared" si="0"/>
        <v>22851113.199999999</v>
      </c>
      <c r="G70" s="22">
        <v>20041431.399999999</v>
      </c>
      <c r="H70" s="22">
        <v>2505498.2999999998</v>
      </c>
      <c r="I70" s="22">
        <v>304183.5</v>
      </c>
      <c r="J70" s="23">
        <f t="shared" si="1"/>
        <v>0.41683916176303798</v>
      </c>
      <c r="K70" s="23">
        <f t="shared" si="2"/>
        <v>0.46895069962308905</v>
      </c>
      <c r="L70" s="24">
        <f t="shared" si="3"/>
        <v>0.47527737323394437</v>
      </c>
      <c r="M70" s="5"/>
    </row>
    <row r="71" spans="1:13" ht="25.5" x14ac:dyDescent="0.25">
      <c r="A71" s="18"/>
      <c r="B71" s="19">
        <v>532</v>
      </c>
      <c r="C71" s="20" t="s">
        <v>979</v>
      </c>
      <c r="D71" s="21">
        <v>51780830</v>
      </c>
      <c r="E71" s="22">
        <v>80210048</v>
      </c>
      <c r="F71" s="22">
        <f t="shared" si="0"/>
        <v>42896319.600000001</v>
      </c>
      <c r="G71" s="22">
        <v>36208248.700000003</v>
      </c>
      <c r="H71" s="22">
        <v>4868540.4000000004</v>
      </c>
      <c r="I71" s="22">
        <v>1819530.5</v>
      </c>
      <c r="J71" s="23">
        <f t="shared" si="1"/>
        <v>0.45141786600102773</v>
      </c>
      <c r="K71" s="23">
        <f t="shared" si="2"/>
        <v>0.51211525393925705</v>
      </c>
      <c r="L71" s="24">
        <f t="shared" si="3"/>
        <v>0.53479982458058128</v>
      </c>
      <c r="M71" s="5"/>
    </row>
    <row r="72" spans="1:13" x14ac:dyDescent="0.25">
      <c r="A72" s="18"/>
      <c r="B72" s="19">
        <v>533</v>
      </c>
      <c r="C72" s="20" t="s">
        <v>980</v>
      </c>
      <c r="D72" s="21">
        <v>23281975</v>
      </c>
      <c r="E72" s="22">
        <v>30060645</v>
      </c>
      <c r="F72" s="22">
        <f t="shared" ref="F72:F111" si="4">SUM(G72,H72,I72)</f>
        <v>17324018.199999999</v>
      </c>
      <c r="G72" s="22">
        <v>13220734</v>
      </c>
      <c r="H72" s="22">
        <v>1625111.2</v>
      </c>
      <c r="I72" s="22">
        <v>2478173</v>
      </c>
      <c r="J72" s="23">
        <f t="shared" ref="J72:J111" si="5">IFERROR(G72/E72,0)</f>
        <v>0.43980207344187061</v>
      </c>
      <c r="K72" s="23">
        <f t="shared" ref="K72:K111" si="6">IFERROR(SUM(G72,H72)/E72,0)</f>
        <v>0.49386316228410931</v>
      </c>
      <c r="L72" s="24">
        <f t="shared" ref="L72:L111" si="7">IFERROR(SUM(G72,H72,I72)/E72,0)</f>
        <v>0.57630227827779479</v>
      </c>
      <c r="M72" s="5"/>
    </row>
    <row r="73" spans="1:13" x14ac:dyDescent="0.25">
      <c r="A73" s="18"/>
      <c r="B73" s="19">
        <v>534</v>
      </c>
      <c r="C73" s="20" t="s">
        <v>981</v>
      </c>
      <c r="D73" s="21">
        <v>15811965</v>
      </c>
      <c r="E73" s="22">
        <v>16531850</v>
      </c>
      <c r="F73" s="22">
        <f t="shared" si="4"/>
        <v>10129188.9</v>
      </c>
      <c r="G73" s="22">
        <v>8100756.2000000002</v>
      </c>
      <c r="H73" s="22">
        <v>1050739.1000000001</v>
      </c>
      <c r="I73" s="22">
        <v>977693.6</v>
      </c>
      <c r="J73" s="23">
        <f t="shared" si="5"/>
        <v>0.49000905524790028</v>
      </c>
      <c r="K73" s="23">
        <f t="shared" si="6"/>
        <v>0.55356752571551282</v>
      </c>
      <c r="L73" s="24">
        <f t="shared" si="7"/>
        <v>0.61270752517110916</v>
      </c>
      <c r="M73" s="5"/>
    </row>
    <row r="74" spans="1:13" x14ac:dyDescent="0.25">
      <c r="A74" s="18"/>
      <c r="B74" s="19">
        <v>535</v>
      </c>
      <c r="C74" s="20" t="s">
        <v>982</v>
      </c>
      <c r="D74" s="21">
        <v>24779325</v>
      </c>
      <c r="E74" s="22">
        <v>36894685</v>
      </c>
      <c r="F74" s="22">
        <f t="shared" si="4"/>
        <v>20891136.799999997</v>
      </c>
      <c r="G74" s="22">
        <v>17469818.899999999</v>
      </c>
      <c r="H74" s="22">
        <v>2974211.5</v>
      </c>
      <c r="I74" s="22">
        <v>447106.4</v>
      </c>
      <c r="J74" s="23">
        <f t="shared" si="5"/>
        <v>0.47350502924743765</v>
      </c>
      <c r="K74" s="23">
        <f t="shared" si="6"/>
        <v>0.55411857832639033</v>
      </c>
      <c r="L74" s="24">
        <f t="shared" si="7"/>
        <v>0.56623702845003276</v>
      </c>
      <c r="M74" s="5"/>
    </row>
    <row r="75" spans="1:13" x14ac:dyDescent="0.25">
      <c r="A75" s="18"/>
      <c r="B75" s="19">
        <v>536</v>
      </c>
      <c r="C75" s="20" t="s">
        <v>983</v>
      </c>
      <c r="D75" s="21">
        <v>17162522</v>
      </c>
      <c r="E75" s="22">
        <v>22539861</v>
      </c>
      <c r="F75" s="22">
        <f t="shared" si="4"/>
        <v>12198995.899999999</v>
      </c>
      <c r="G75" s="22">
        <v>9249157.0999999996</v>
      </c>
      <c r="H75" s="22">
        <v>1707686.7</v>
      </c>
      <c r="I75" s="22">
        <v>1242152.1000000001</v>
      </c>
      <c r="J75" s="23">
        <f t="shared" si="5"/>
        <v>0.41034667871288111</v>
      </c>
      <c r="K75" s="23">
        <f t="shared" si="6"/>
        <v>0.48610964371075754</v>
      </c>
      <c r="L75" s="24">
        <f t="shared" si="7"/>
        <v>0.54121877237840987</v>
      </c>
      <c r="M75" s="5"/>
    </row>
    <row r="76" spans="1:13" ht="25.5" x14ac:dyDescent="0.25">
      <c r="A76" s="18"/>
      <c r="B76" s="19">
        <v>537</v>
      </c>
      <c r="C76" s="20" t="s">
        <v>984</v>
      </c>
      <c r="D76" s="21">
        <v>20828760</v>
      </c>
      <c r="E76" s="22">
        <v>44139432</v>
      </c>
      <c r="F76" s="22">
        <f t="shared" si="4"/>
        <v>11505795.4</v>
      </c>
      <c r="G76" s="22">
        <v>9196963.6999999993</v>
      </c>
      <c r="H76" s="22">
        <v>2080388.8</v>
      </c>
      <c r="I76" s="22">
        <v>228442.9</v>
      </c>
      <c r="J76" s="23">
        <f t="shared" si="5"/>
        <v>0.208361623230675</v>
      </c>
      <c r="K76" s="23">
        <f t="shared" si="6"/>
        <v>0.25549382919109609</v>
      </c>
      <c r="L76" s="24">
        <f t="shared" si="7"/>
        <v>0.26066931264543686</v>
      </c>
      <c r="M76" s="5"/>
    </row>
    <row r="77" spans="1:13" ht="25.5" x14ac:dyDescent="0.25">
      <c r="A77" s="18"/>
      <c r="B77" s="19">
        <v>538</v>
      </c>
      <c r="C77" s="20" t="s">
        <v>985</v>
      </c>
      <c r="D77" s="21">
        <v>8960681</v>
      </c>
      <c r="E77" s="22">
        <v>11312051</v>
      </c>
      <c r="F77" s="22">
        <f t="shared" si="4"/>
        <v>4484652.5999999996</v>
      </c>
      <c r="G77" s="22">
        <v>3992432.3</v>
      </c>
      <c r="H77" s="22">
        <v>424400.3</v>
      </c>
      <c r="I77" s="22">
        <v>67820</v>
      </c>
      <c r="J77" s="23">
        <f t="shared" si="5"/>
        <v>0.35293620051748353</v>
      </c>
      <c r="K77" s="23">
        <f t="shared" si="6"/>
        <v>0.39045373823014057</v>
      </c>
      <c r="L77" s="24">
        <f t="shared" si="7"/>
        <v>0.39644911431180779</v>
      </c>
      <c r="M77" s="5"/>
    </row>
    <row r="78" spans="1:13" ht="25.5" x14ac:dyDescent="0.25">
      <c r="A78" s="18"/>
      <c r="B78" s="19">
        <v>539</v>
      </c>
      <c r="C78" s="20" t="s">
        <v>986</v>
      </c>
      <c r="D78" s="21">
        <v>16631666</v>
      </c>
      <c r="E78" s="22">
        <v>18370682</v>
      </c>
      <c r="F78" s="22">
        <f t="shared" si="4"/>
        <v>6149709.2999999998</v>
      </c>
      <c r="G78" s="22">
        <v>5107805.7</v>
      </c>
      <c r="H78" s="22">
        <v>879396.8</v>
      </c>
      <c r="I78" s="22">
        <v>162506.79999999999</v>
      </c>
      <c r="J78" s="23">
        <f t="shared" si="5"/>
        <v>0.27804115818890124</v>
      </c>
      <c r="K78" s="23">
        <f t="shared" si="6"/>
        <v>0.32591073646585356</v>
      </c>
      <c r="L78" s="24">
        <f t="shared" si="7"/>
        <v>0.33475672269543394</v>
      </c>
      <c r="M78" s="5"/>
    </row>
    <row r="79" spans="1:13" ht="25.5" x14ac:dyDescent="0.25">
      <c r="A79" s="18"/>
      <c r="B79" s="19">
        <v>541</v>
      </c>
      <c r="C79" s="20" t="s">
        <v>987</v>
      </c>
      <c r="D79" s="21">
        <v>14187892</v>
      </c>
      <c r="E79" s="22">
        <v>14670078</v>
      </c>
      <c r="F79" s="22">
        <f t="shared" si="4"/>
        <v>7752038.0999999996</v>
      </c>
      <c r="G79" s="22">
        <v>6849339</v>
      </c>
      <c r="H79" s="22">
        <v>591903.80000000005</v>
      </c>
      <c r="I79" s="22">
        <v>310795.3</v>
      </c>
      <c r="J79" s="23">
        <f t="shared" si="5"/>
        <v>0.46689179157738631</v>
      </c>
      <c r="K79" s="23">
        <f t="shared" si="6"/>
        <v>0.50723948434357335</v>
      </c>
      <c r="L79" s="24">
        <f t="shared" si="7"/>
        <v>0.52842514538777496</v>
      </c>
      <c r="M79" s="5"/>
    </row>
    <row r="80" spans="1:13" ht="25.5" x14ac:dyDescent="0.25">
      <c r="A80" s="18"/>
      <c r="B80" s="19">
        <v>542</v>
      </c>
      <c r="C80" s="20" t="s">
        <v>988</v>
      </c>
      <c r="D80" s="21">
        <v>8544084</v>
      </c>
      <c r="E80" s="22">
        <v>15111812</v>
      </c>
      <c r="F80" s="22">
        <f t="shared" si="4"/>
        <v>4293568.1999999993</v>
      </c>
      <c r="G80" s="22">
        <v>2598830.7999999998</v>
      </c>
      <c r="H80" s="22">
        <v>319103.40000000002</v>
      </c>
      <c r="I80" s="22">
        <v>1375634</v>
      </c>
      <c r="J80" s="23">
        <f t="shared" si="5"/>
        <v>0.1719734734656572</v>
      </c>
      <c r="K80" s="23">
        <f t="shared" si="6"/>
        <v>0.19308963081330019</v>
      </c>
      <c r="L80" s="24">
        <f t="shared" si="7"/>
        <v>0.2841200115512289</v>
      </c>
      <c r="M80" s="5"/>
    </row>
    <row r="81" spans="1:13" ht="25.5" x14ac:dyDescent="0.25">
      <c r="A81" s="18"/>
      <c r="B81" s="19">
        <v>543</v>
      </c>
      <c r="C81" s="20" t="s">
        <v>989</v>
      </c>
      <c r="D81" s="21">
        <v>14755695</v>
      </c>
      <c r="E81" s="22">
        <v>17672387</v>
      </c>
      <c r="F81" s="22">
        <f t="shared" si="4"/>
        <v>5329134</v>
      </c>
      <c r="G81" s="22">
        <v>3799794.1</v>
      </c>
      <c r="H81" s="22">
        <v>1059472.2</v>
      </c>
      <c r="I81" s="22">
        <v>469867.7</v>
      </c>
      <c r="J81" s="23">
        <f t="shared" si="5"/>
        <v>0.21501306529785705</v>
      </c>
      <c r="K81" s="23">
        <f t="shared" si="6"/>
        <v>0.27496377823776719</v>
      </c>
      <c r="L81" s="24">
        <f t="shared" si="7"/>
        <v>0.30155145425459501</v>
      </c>
      <c r="M81" s="5"/>
    </row>
    <row r="82" spans="1:13" ht="25.5" x14ac:dyDescent="0.25">
      <c r="A82" s="18"/>
      <c r="B82" s="19">
        <v>544</v>
      </c>
      <c r="C82" s="20" t="s">
        <v>990</v>
      </c>
      <c r="D82" s="21">
        <v>4334762</v>
      </c>
      <c r="E82" s="22">
        <v>5174535</v>
      </c>
      <c r="F82" s="22">
        <f t="shared" si="4"/>
        <v>2636263.6</v>
      </c>
      <c r="G82" s="22">
        <v>2085090.8</v>
      </c>
      <c r="H82" s="22">
        <v>386733.9</v>
      </c>
      <c r="I82" s="22">
        <v>164438.9</v>
      </c>
      <c r="J82" s="23">
        <f t="shared" si="5"/>
        <v>0.40295230392682629</v>
      </c>
      <c r="K82" s="23">
        <f t="shared" si="6"/>
        <v>0.47769020791240185</v>
      </c>
      <c r="L82" s="24">
        <f t="shared" si="7"/>
        <v>0.5094686962210131</v>
      </c>
      <c r="M82" s="5"/>
    </row>
    <row r="83" spans="1:13" x14ac:dyDescent="0.25">
      <c r="A83" s="18"/>
      <c r="B83" s="19">
        <v>545</v>
      </c>
      <c r="C83" s="20" t="s">
        <v>991</v>
      </c>
      <c r="D83" s="21">
        <v>27250990</v>
      </c>
      <c r="E83" s="22">
        <v>39176410</v>
      </c>
      <c r="F83" s="22">
        <f t="shared" si="4"/>
        <v>3336931</v>
      </c>
      <c r="G83" s="22">
        <v>3066387.7</v>
      </c>
      <c r="H83" s="22">
        <v>169035.5</v>
      </c>
      <c r="I83" s="22">
        <v>101507.8</v>
      </c>
      <c r="J83" s="23">
        <f t="shared" si="5"/>
        <v>7.8271278557683066E-2</v>
      </c>
      <c r="K83" s="23">
        <f t="shared" si="6"/>
        <v>8.2586005200578613E-2</v>
      </c>
      <c r="L83" s="24">
        <f t="shared" si="7"/>
        <v>8.5177049147688616E-2</v>
      </c>
      <c r="M83" s="5"/>
    </row>
    <row r="84" spans="1:13" x14ac:dyDescent="0.25">
      <c r="A84" s="40" t="s">
        <v>112</v>
      </c>
      <c r="B84" s="41"/>
      <c r="C84" s="42"/>
      <c r="D84" s="43">
        <f ca="1">SUM(D85:OFFSET(D83,(MATCH("GOBIERNOS LOCALES",$A$8:$A$500,0)-MATCH("GOBIERNOS REGIONALES",$A$8:$A$500,0)),0))</f>
        <v>6980298630</v>
      </c>
      <c r="E84" s="44">
        <f ca="1">SUM(E85:OFFSET(E83,(MATCH("GOBIERNOS LOCALES",$A$8:$A$500,0)-MATCH("GOBIERNOS REGIONALES",$A$8:$A$500,0)),0))</f>
        <v>10344159614</v>
      </c>
      <c r="F84" s="44">
        <f ca="1">SUM(F85:OFFSET(F83,(MATCH("GOBIERNOS LOCALES",$A$8:$A$500,0)-MATCH("GOBIERNOS REGIONALES",$A$8:$A$500,0)),0))</f>
        <v>6472084253.6999989</v>
      </c>
      <c r="G84" s="44">
        <f ca="1">SUM(G85:OFFSET(G83,(MATCH("GOBIERNOS LOCALES",$A$8:$A$500,0)-MATCH("GOBIERNOS REGIONALES",$A$8:$A$500,0)),0))</f>
        <v>5513636094.1999998</v>
      </c>
      <c r="H84" s="44">
        <f ca="1">SUM(H85:OFFSET(H83,(MATCH("GOBIERNOS LOCALES",$A$8:$A$500,0)-MATCH("GOBIERNOS REGIONALES",$A$8:$A$500,0)),0))</f>
        <v>762891422</v>
      </c>
      <c r="I84" s="44">
        <f ca="1">SUM(I85:OFFSET(I83,(MATCH("GOBIERNOS LOCALES",$A$8:$A$500,0)-MATCH("GOBIERNOS REGIONALES",$A$8:$A$500,0)),0))</f>
        <v>195556737.5</v>
      </c>
      <c r="J84" s="45">
        <f t="shared" ca="1" si="5"/>
        <v>0.53301923983633537</v>
      </c>
      <c r="K84" s="45">
        <f t="shared" ca="1" si="6"/>
        <v>0.60677017277510081</v>
      </c>
      <c r="L84" s="46">
        <f t="shared" ca="1" si="7"/>
        <v>0.62567521144400617</v>
      </c>
      <c r="M84" s="5"/>
    </row>
    <row r="85" spans="1:13" x14ac:dyDescent="0.25">
      <c r="A85" s="18"/>
      <c r="B85" s="19">
        <v>440</v>
      </c>
      <c r="C85" s="20" t="s">
        <v>113</v>
      </c>
      <c r="D85" s="21">
        <v>160868398</v>
      </c>
      <c r="E85" s="22">
        <v>234177480</v>
      </c>
      <c r="F85" s="22">
        <f t="shared" si="4"/>
        <v>148352005.19999999</v>
      </c>
      <c r="G85" s="22">
        <v>128260571.2</v>
      </c>
      <c r="H85" s="22">
        <v>18242824.5</v>
      </c>
      <c r="I85" s="22">
        <v>1848609.5</v>
      </c>
      <c r="J85" s="23">
        <f t="shared" si="5"/>
        <v>0.54770668469060302</v>
      </c>
      <c r="K85" s="23">
        <f t="shared" si="6"/>
        <v>0.62560838770662319</v>
      </c>
      <c r="L85" s="24">
        <f t="shared" si="7"/>
        <v>0.63350244096913155</v>
      </c>
      <c r="M85" s="5"/>
    </row>
    <row r="86" spans="1:13" x14ac:dyDescent="0.25">
      <c r="A86" s="18"/>
      <c r="B86" s="19">
        <v>441</v>
      </c>
      <c r="C86" s="20" t="s">
        <v>114</v>
      </c>
      <c r="D86" s="21">
        <v>339423924</v>
      </c>
      <c r="E86" s="22">
        <v>435985208</v>
      </c>
      <c r="F86" s="22">
        <f t="shared" si="4"/>
        <v>319808178.49999994</v>
      </c>
      <c r="G86" s="22">
        <v>275469265.89999998</v>
      </c>
      <c r="H86" s="22">
        <v>34368259.700000003</v>
      </c>
      <c r="I86" s="22">
        <v>9970652.9000000004</v>
      </c>
      <c r="J86" s="23">
        <f t="shared" si="5"/>
        <v>0.63183167879401991</v>
      </c>
      <c r="K86" s="23">
        <f t="shared" si="6"/>
        <v>0.7106606369085805</v>
      </c>
      <c r="L86" s="24">
        <f t="shared" si="7"/>
        <v>0.73352988273859043</v>
      </c>
      <c r="M86" s="5"/>
    </row>
    <row r="87" spans="1:13" x14ac:dyDescent="0.25">
      <c r="A87" s="18"/>
      <c r="B87" s="19">
        <v>442</v>
      </c>
      <c r="C87" s="20" t="s">
        <v>115</v>
      </c>
      <c r="D87" s="21">
        <v>218807972</v>
      </c>
      <c r="E87" s="22">
        <v>323044400</v>
      </c>
      <c r="F87" s="22">
        <f t="shared" si="4"/>
        <v>221286132.90000001</v>
      </c>
      <c r="G87" s="22">
        <v>188125959.30000001</v>
      </c>
      <c r="H87" s="22">
        <v>24765198.899999999</v>
      </c>
      <c r="I87" s="22">
        <v>8394974.6999999993</v>
      </c>
      <c r="J87" s="23">
        <f t="shared" si="5"/>
        <v>0.58235325949002681</v>
      </c>
      <c r="K87" s="23">
        <f t="shared" si="6"/>
        <v>0.65901516385982861</v>
      </c>
      <c r="L87" s="24">
        <f t="shared" si="7"/>
        <v>0.68500222539068933</v>
      </c>
      <c r="M87" s="5"/>
    </row>
    <row r="88" spans="1:13" x14ac:dyDescent="0.25">
      <c r="A88" s="18"/>
      <c r="B88" s="19">
        <v>443</v>
      </c>
      <c r="C88" s="20" t="s">
        <v>116</v>
      </c>
      <c r="D88" s="21">
        <v>306072768</v>
      </c>
      <c r="E88" s="22">
        <v>408174734</v>
      </c>
      <c r="F88" s="22">
        <f t="shared" si="4"/>
        <v>282373425.80000001</v>
      </c>
      <c r="G88" s="22">
        <v>230790231.80000001</v>
      </c>
      <c r="H88" s="22">
        <v>30473501.100000001</v>
      </c>
      <c r="I88" s="22">
        <v>21109692.899999999</v>
      </c>
      <c r="J88" s="23">
        <f t="shared" si="5"/>
        <v>0.56542018056414045</v>
      </c>
      <c r="K88" s="23">
        <f t="shared" si="6"/>
        <v>0.64007816049682298</v>
      </c>
      <c r="L88" s="24">
        <f t="shared" si="7"/>
        <v>0.69179545493376871</v>
      </c>
      <c r="M88" s="5"/>
    </row>
    <row r="89" spans="1:13" x14ac:dyDescent="0.25">
      <c r="A89" s="18"/>
      <c r="B89" s="19">
        <v>444</v>
      </c>
      <c r="C89" s="20" t="s">
        <v>117</v>
      </c>
      <c r="D89" s="21">
        <v>357784064</v>
      </c>
      <c r="E89" s="22">
        <v>605536671</v>
      </c>
      <c r="F89" s="22">
        <f t="shared" si="4"/>
        <v>338170766.30000001</v>
      </c>
      <c r="G89" s="22">
        <v>283047498.19999999</v>
      </c>
      <c r="H89" s="22">
        <v>42931240.100000001</v>
      </c>
      <c r="I89" s="22">
        <v>12192028</v>
      </c>
      <c r="J89" s="23">
        <f t="shared" si="5"/>
        <v>0.46743246405303168</v>
      </c>
      <c r="K89" s="23">
        <f t="shared" si="6"/>
        <v>0.53833030089105871</v>
      </c>
      <c r="L89" s="24">
        <f t="shared" si="7"/>
        <v>0.55846455300805398</v>
      </c>
      <c r="M89" s="5"/>
    </row>
    <row r="90" spans="1:13" x14ac:dyDescent="0.25">
      <c r="A90" s="18"/>
      <c r="B90" s="19">
        <v>445</v>
      </c>
      <c r="C90" s="20" t="s">
        <v>118</v>
      </c>
      <c r="D90" s="21">
        <v>576728301</v>
      </c>
      <c r="E90" s="22">
        <v>820451170</v>
      </c>
      <c r="F90" s="22">
        <f t="shared" si="4"/>
        <v>569182995.5</v>
      </c>
      <c r="G90" s="22">
        <v>489160902.10000002</v>
      </c>
      <c r="H90" s="22">
        <v>65412886.799999997</v>
      </c>
      <c r="I90" s="22">
        <v>14609206.6</v>
      </c>
      <c r="J90" s="23">
        <f t="shared" si="5"/>
        <v>0.59620964657774822</v>
      </c>
      <c r="K90" s="23">
        <f t="shared" si="6"/>
        <v>0.67593759284906618</v>
      </c>
      <c r="L90" s="24">
        <f t="shared" si="7"/>
        <v>0.69374390129762387</v>
      </c>
      <c r="M90" s="5"/>
    </row>
    <row r="91" spans="1:13" x14ac:dyDescent="0.25">
      <c r="A91" s="18"/>
      <c r="B91" s="19">
        <v>446</v>
      </c>
      <c r="C91" s="20" t="s">
        <v>119</v>
      </c>
      <c r="D91" s="21">
        <v>375733789</v>
      </c>
      <c r="E91" s="22">
        <v>589777033</v>
      </c>
      <c r="F91" s="22">
        <f t="shared" si="4"/>
        <v>365596379.80000001</v>
      </c>
      <c r="G91" s="22">
        <v>316638532.5</v>
      </c>
      <c r="H91" s="22">
        <v>44383260.200000003</v>
      </c>
      <c r="I91" s="22">
        <v>4574587.0999999996</v>
      </c>
      <c r="J91" s="23">
        <f t="shared" si="5"/>
        <v>0.53687837060959276</v>
      </c>
      <c r="K91" s="23">
        <f t="shared" si="6"/>
        <v>0.61213267472217758</v>
      </c>
      <c r="L91" s="24">
        <f t="shared" si="7"/>
        <v>0.61988914342820811</v>
      </c>
      <c r="M91" s="5"/>
    </row>
    <row r="92" spans="1:13" x14ac:dyDescent="0.25">
      <c r="A92" s="18"/>
      <c r="B92" s="19">
        <v>447</v>
      </c>
      <c r="C92" s="20" t="s">
        <v>120</v>
      </c>
      <c r="D92" s="21">
        <v>286309077</v>
      </c>
      <c r="E92" s="22">
        <v>473191550</v>
      </c>
      <c r="F92" s="22">
        <f t="shared" si="4"/>
        <v>253928230.39999998</v>
      </c>
      <c r="G92" s="22">
        <v>210091984.69999999</v>
      </c>
      <c r="H92" s="22">
        <v>33392769</v>
      </c>
      <c r="I92" s="22">
        <v>10443476.699999999</v>
      </c>
      <c r="J92" s="23">
        <f t="shared" si="5"/>
        <v>0.44398929925946479</v>
      </c>
      <c r="K92" s="23">
        <f t="shared" si="6"/>
        <v>0.51455854125036682</v>
      </c>
      <c r="L92" s="24">
        <f t="shared" si="7"/>
        <v>0.53662883540502782</v>
      </c>
      <c r="M92" s="5"/>
    </row>
    <row r="93" spans="1:13" x14ac:dyDescent="0.25">
      <c r="A93" s="18"/>
      <c r="B93" s="19">
        <v>448</v>
      </c>
      <c r="C93" s="20" t="s">
        <v>121</v>
      </c>
      <c r="D93" s="21">
        <v>221263571</v>
      </c>
      <c r="E93" s="22">
        <v>443650490</v>
      </c>
      <c r="F93" s="22">
        <f t="shared" si="4"/>
        <v>235105443.69999999</v>
      </c>
      <c r="G93" s="22">
        <v>206378086.59999999</v>
      </c>
      <c r="H93" s="22">
        <v>26047974.699999999</v>
      </c>
      <c r="I93" s="22">
        <v>2679382.4</v>
      </c>
      <c r="J93" s="23">
        <f t="shared" si="5"/>
        <v>0.46518169426568196</v>
      </c>
      <c r="K93" s="23">
        <f t="shared" si="6"/>
        <v>0.52389452178898754</v>
      </c>
      <c r="L93" s="24">
        <f t="shared" si="7"/>
        <v>0.529933920956562</v>
      </c>
      <c r="M93" s="5"/>
    </row>
    <row r="94" spans="1:13" x14ac:dyDescent="0.25">
      <c r="A94" s="18"/>
      <c r="B94" s="19">
        <v>449</v>
      </c>
      <c r="C94" s="20" t="s">
        <v>122</v>
      </c>
      <c r="D94" s="21">
        <v>248688810</v>
      </c>
      <c r="E94" s="22">
        <v>326813432</v>
      </c>
      <c r="F94" s="22">
        <f t="shared" si="4"/>
        <v>216968034.70000002</v>
      </c>
      <c r="G94" s="22">
        <v>190721021.80000001</v>
      </c>
      <c r="H94" s="22">
        <v>23676651.300000001</v>
      </c>
      <c r="I94" s="22">
        <v>2570361.6</v>
      </c>
      <c r="J94" s="23">
        <f t="shared" si="5"/>
        <v>0.58357767192383947</v>
      </c>
      <c r="K94" s="23">
        <f t="shared" si="6"/>
        <v>0.6560246676152528</v>
      </c>
      <c r="L94" s="24">
        <f t="shared" si="7"/>
        <v>0.66388958792856478</v>
      </c>
      <c r="M94" s="5"/>
    </row>
    <row r="95" spans="1:13" x14ac:dyDescent="0.25">
      <c r="A95" s="18"/>
      <c r="B95" s="19">
        <v>450</v>
      </c>
      <c r="C95" s="20" t="s">
        <v>123</v>
      </c>
      <c r="D95" s="21">
        <v>369727080</v>
      </c>
      <c r="E95" s="22">
        <v>490663521</v>
      </c>
      <c r="F95" s="22">
        <f t="shared" si="4"/>
        <v>303994709.49999994</v>
      </c>
      <c r="G95" s="22">
        <v>268456305.69999999</v>
      </c>
      <c r="H95" s="22">
        <v>33386692.399999999</v>
      </c>
      <c r="I95" s="22">
        <v>2151711.4</v>
      </c>
      <c r="J95" s="23">
        <f t="shared" si="5"/>
        <v>0.54712913067772162</v>
      </c>
      <c r="K95" s="23">
        <f t="shared" si="6"/>
        <v>0.61517309761448513</v>
      </c>
      <c r="L95" s="24">
        <f t="shared" si="7"/>
        <v>0.61955840711459764</v>
      </c>
      <c r="M95" s="5"/>
    </row>
    <row r="96" spans="1:13" x14ac:dyDescent="0.25">
      <c r="A96" s="18"/>
      <c r="B96" s="19">
        <v>451</v>
      </c>
      <c r="C96" s="20" t="s">
        <v>124</v>
      </c>
      <c r="D96" s="21">
        <v>415868713</v>
      </c>
      <c r="E96" s="22">
        <v>533206268</v>
      </c>
      <c r="F96" s="22">
        <f t="shared" si="4"/>
        <v>376843107.79999995</v>
      </c>
      <c r="G96" s="22">
        <v>326269691.39999998</v>
      </c>
      <c r="H96" s="22">
        <v>42311297</v>
      </c>
      <c r="I96" s="22">
        <v>8262119.4000000004</v>
      </c>
      <c r="J96" s="23">
        <f t="shared" si="5"/>
        <v>0.61190145536698748</v>
      </c>
      <c r="K96" s="23">
        <f t="shared" si="6"/>
        <v>0.69125404279756142</v>
      </c>
      <c r="L96" s="24">
        <f t="shared" si="7"/>
        <v>0.70674920835701793</v>
      </c>
      <c r="M96" s="5"/>
    </row>
    <row r="97" spans="1:13" x14ac:dyDescent="0.25">
      <c r="A97" s="18"/>
      <c r="B97" s="19">
        <v>452</v>
      </c>
      <c r="C97" s="20" t="s">
        <v>125</v>
      </c>
      <c r="D97" s="21">
        <v>264668321</v>
      </c>
      <c r="E97" s="22">
        <v>360519640</v>
      </c>
      <c r="F97" s="22">
        <f t="shared" si="4"/>
        <v>237053299.80000001</v>
      </c>
      <c r="G97" s="22">
        <v>204924942.09999999</v>
      </c>
      <c r="H97" s="22">
        <v>30219209.899999999</v>
      </c>
      <c r="I97" s="22">
        <v>1909147.8</v>
      </c>
      <c r="J97" s="23">
        <f t="shared" si="5"/>
        <v>0.56841547411952364</v>
      </c>
      <c r="K97" s="23">
        <f t="shared" si="6"/>
        <v>0.65223673251199299</v>
      </c>
      <c r="L97" s="24">
        <f t="shared" si="7"/>
        <v>0.65753227702102446</v>
      </c>
      <c r="M97" s="5"/>
    </row>
    <row r="98" spans="1:13" x14ac:dyDescent="0.25">
      <c r="A98" s="18"/>
      <c r="B98" s="19">
        <v>453</v>
      </c>
      <c r="C98" s="20" t="s">
        <v>126</v>
      </c>
      <c r="D98" s="21">
        <v>329902900</v>
      </c>
      <c r="E98" s="22">
        <v>497980449</v>
      </c>
      <c r="F98" s="22">
        <f t="shared" si="4"/>
        <v>370111572.09999996</v>
      </c>
      <c r="G98" s="22">
        <v>306219375.19999999</v>
      </c>
      <c r="H98" s="22">
        <v>67493837.200000003</v>
      </c>
      <c r="I98" s="22">
        <v>-3601640.3</v>
      </c>
      <c r="J98" s="23">
        <f t="shared" si="5"/>
        <v>0.61492248503916669</v>
      </c>
      <c r="K98" s="23">
        <f t="shared" si="6"/>
        <v>0.75045759959142488</v>
      </c>
      <c r="L98" s="24">
        <f t="shared" si="7"/>
        <v>0.7432251062129549</v>
      </c>
      <c r="M98" s="5"/>
    </row>
    <row r="99" spans="1:13" x14ac:dyDescent="0.25">
      <c r="A99" s="18"/>
      <c r="B99" s="19">
        <v>454</v>
      </c>
      <c r="C99" s="20" t="s">
        <v>127</v>
      </c>
      <c r="D99" s="21">
        <v>51072121</v>
      </c>
      <c r="E99" s="22">
        <v>100751415</v>
      </c>
      <c r="F99" s="22">
        <f t="shared" si="4"/>
        <v>51789663.699999996</v>
      </c>
      <c r="G99" s="22">
        <v>42090528.600000001</v>
      </c>
      <c r="H99" s="22">
        <v>5377676.2999999998</v>
      </c>
      <c r="I99" s="22">
        <v>4321458.8</v>
      </c>
      <c r="J99" s="23">
        <f t="shared" si="5"/>
        <v>0.41776612864444634</v>
      </c>
      <c r="K99" s="23">
        <f t="shared" si="6"/>
        <v>0.47114181870299288</v>
      </c>
      <c r="L99" s="24">
        <f t="shared" si="7"/>
        <v>0.5140341076103</v>
      </c>
      <c r="M99" s="5"/>
    </row>
    <row r="100" spans="1:13" x14ac:dyDescent="0.25">
      <c r="A100" s="18"/>
      <c r="B100" s="19">
        <v>455</v>
      </c>
      <c r="C100" s="20" t="s">
        <v>128</v>
      </c>
      <c r="D100" s="21">
        <v>107815190</v>
      </c>
      <c r="E100" s="22">
        <v>168692343</v>
      </c>
      <c r="F100" s="22">
        <f t="shared" si="4"/>
        <v>87722767</v>
      </c>
      <c r="G100" s="22">
        <v>73680421.5</v>
      </c>
      <c r="H100" s="22">
        <v>11341466.6</v>
      </c>
      <c r="I100" s="22">
        <v>2700878.9</v>
      </c>
      <c r="J100" s="23">
        <f t="shared" si="5"/>
        <v>0.43677395304184019</v>
      </c>
      <c r="K100" s="23">
        <f t="shared" si="6"/>
        <v>0.50400561512148767</v>
      </c>
      <c r="L100" s="24">
        <f t="shared" si="7"/>
        <v>0.52001629380415926</v>
      </c>
      <c r="M100" s="5"/>
    </row>
    <row r="101" spans="1:13" x14ac:dyDescent="0.25">
      <c r="A101" s="18"/>
      <c r="B101" s="19">
        <v>456</v>
      </c>
      <c r="C101" s="20" t="s">
        <v>129</v>
      </c>
      <c r="D101" s="21">
        <v>103363200</v>
      </c>
      <c r="E101" s="22">
        <v>191551529</v>
      </c>
      <c r="F101" s="22">
        <f t="shared" si="4"/>
        <v>91396386</v>
      </c>
      <c r="G101" s="22">
        <v>79715645.5</v>
      </c>
      <c r="H101" s="22">
        <v>10330344.199999999</v>
      </c>
      <c r="I101" s="22">
        <v>1350396.3</v>
      </c>
      <c r="J101" s="23">
        <f t="shared" si="5"/>
        <v>0.41615770918748446</v>
      </c>
      <c r="K101" s="23">
        <f t="shared" si="6"/>
        <v>0.47008755382996709</v>
      </c>
      <c r="L101" s="24">
        <f t="shared" si="7"/>
        <v>0.47713733467509933</v>
      </c>
      <c r="M101" s="5"/>
    </row>
    <row r="102" spans="1:13" x14ac:dyDescent="0.25">
      <c r="A102" s="18"/>
      <c r="B102" s="19">
        <v>457</v>
      </c>
      <c r="C102" s="20" t="s">
        <v>130</v>
      </c>
      <c r="D102" s="21">
        <v>557859083</v>
      </c>
      <c r="E102" s="22">
        <v>798467398</v>
      </c>
      <c r="F102" s="22">
        <f t="shared" si="4"/>
        <v>481578802.5</v>
      </c>
      <c r="G102" s="22">
        <v>407991956.19999999</v>
      </c>
      <c r="H102" s="22">
        <v>52392036</v>
      </c>
      <c r="I102" s="22">
        <v>21194810.300000001</v>
      </c>
      <c r="J102" s="23">
        <f t="shared" si="5"/>
        <v>0.51096883507321356</v>
      </c>
      <c r="K102" s="23">
        <f t="shared" si="6"/>
        <v>0.57658458360750753</v>
      </c>
      <c r="L102" s="24">
        <f t="shared" si="7"/>
        <v>0.60312894891670954</v>
      </c>
      <c r="M102" s="5"/>
    </row>
    <row r="103" spans="1:13" x14ac:dyDescent="0.25">
      <c r="A103" s="18"/>
      <c r="B103" s="19">
        <v>458</v>
      </c>
      <c r="C103" s="20" t="s">
        <v>131</v>
      </c>
      <c r="D103" s="21">
        <v>578677408</v>
      </c>
      <c r="E103" s="22">
        <v>864043894</v>
      </c>
      <c r="F103" s="22">
        <f t="shared" si="4"/>
        <v>452413939.69999999</v>
      </c>
      <c r="G103" s="22">
        <v>392949744.60000002</v>
      </c>
      <c r="H103" s="22">
        <v>47629351.200000003</v>
      </c>
      <c r="I103" s="22">
        <v>11834843.9</v>
      </c>
      <c r="J103" s="23">
        <f t="shared" si="5"/>
        <v>0.45477984084915024</v>
      </c>
      <c r="K103" s="23">
        <f t="shared" si="6"/>
        <v>0.50990360427221537</v>
      </c>
      <c r="L103" s="24">
        <f t="shared" si="7"/>
        <v>0.52360064441355803</v>
      </c>
      <c r="M103" s="5"/>
    </row>
    <row r="104" spans="1:13" x14ac:dyDescent="0.25">
      <c r="A104" s="18"/>
      <c r="B104" s="19">
        <v>459</v>
      </c>
      <c r="C104" s="20" t="s">
        <v>132</v>
      </c>
      <c r="D104" s="21">
        <v>267311818</v>
      </c>
      <c r="E104" s="22">
        <v>398913269</v>
      </c>
      <c r="F104" s="22">
        <f t="shared" si="4"/>
        <v>264603570</v>
      </c>
      <c r="G104" s="22">
        <v>200512000.30000001</v>
      </c>
      <c r="H104" s="22">
        <v>26929320.899999999</v>
      </c>
      <c r="I104" s="22">
        <v>37162248.799999997</v>
      </c>
      <c r="J104" s="23">
        <f t="shared" si="5"/>
        <v>0.5026456021446607</v>
      </c>
      <c r="K104" s="23">
        <f t="shared" si="6"/>
        <v>0.57015230847084208</v>
      </c>
      <c r="L104" s="24">
        <f t="shared" si="7"/>
        <v>0.66331102663822394</v>
      </c>
      <c r="M104" s="5"/>
    </row>
    <row r="105" spans="1:13" x14ac:dyDescent="0.25">
      <c r="A105" s="18"/>
      <c r="B105" s="19">
        <v>460</v>
      </c>
      <c r="C105" s="20" t="s">
        <v>133</v>
      </c>
      <c r="D105" s="21">
        <v>116223453</v>
      </c>
      <c r="E105" s="22">
        <v>230916620</v>
      </c>
      <c r="F105" s="22">
        <f t="shared" si="4"/>
        <v>97275392.200000003</v>
      </c>
      <c r="G105" s="22">
        <v>81838591.5</v>
      </c>
      <c r="H105" s="22">
        <v>13487294.5</v>
      </c>
      <c r="I105" s="22">
        <v>1949506.2</v>
      </c>
      <c r="J105" s="23">
        <f t="shared" si="5"/>
        <v>0.35440754112891487</v>
      </c>
      <c r="K105" s="23">
        <f t="shared" si="6"/>
        <v>0.41281517978220883</v>
      </c>
      <c r="L105" s="24">
        <f t="shared" si="7"/>
        <v>0.42125764789039438</v>
      </c>
      <c r="M105" s="5"/>
    </row>
    <row r="106" spans="1:13" x14ac:dyDescent="0.25">
      <c r="A106" s="18"/>
      <c r="B106" s="19">
        <v>461</v>
      </c>
      <c r="C106" s="20" t="s">
        <v>134</v>
      </c>
      <c r="D106" s="21">
        <v>99291628</v>
      </c>
      <c r="E106" s="22">
        <v>179296303</v>
      </c>
      <c r="F106" s="22">
        <f t="shared" si="4"/>
        <v>127346697.2</v>
      </c>
      <c r="G106" s="22">
        <v>110008685.8</v>
      </c>
      <c r="H106" s="22">
        <v>13757726.5</v>
      </c>
      <c r="I106" s="22">
        <v>3580284.9</v>
      </c>
      <c r="J106" s="23">
        <f t="shared" si="5"/>
        <v>0.61355802634703516</v>
      </c>
      <c r="K106" s="23">
        <f t="shared" si="6"/>
        <v>0.69028981763221298</v>
      </c>
      <c r="L106" s="24">
        <f t="shared" si="7"/>
        <v>0.71025835485297206</v>
      </c>
      <c r="M106" s="5"/>
    </row>
    <row r="107" spans="1:13" x14ac:dyDescent="0.25">
      <c r="A107" s="18"/>
      <c r="B107" s="19">
        <v>462</v>
      </c>
      <c r="C107" s="20" t="s">
        <v>135</v>
      </c>
      <c r="D107" s="21">
        <v>144086839</v>
      </c>
      <c r="E107" s="22">
        <v>264665684</v>
      </c>
      <c r="F107" s="22">
        <f t="shared" si="4"/>
        <v>151846922</v>
      </c>
      <c r="G107" s="22">
        <v>125235551.5</v>
      </c>
      <c r="H107" s="22">
        <v>19483337.100000001</v>
      </c>
      <c r="I107" s="22">
        <v>7128033.4000000004</v>
      </c>
      <c r="J107" s="23">
        <f t="shared" si="5"/>
        <v>0.47318394136808456</v>
      </c>
      <c r="K107" s="23">
        <f t="shared" si="6"/>
        <v>0.54679883849241295</v>
      </c>
      <c r="L107" s="24">
        <f t="shared" si="7"/>
        <v>0.57373105460849994</v>
      </c>
      <c r="M107" s="5"/>
    </row>
    <row r="108" spans="1:13" x14ac:dyDescent="0.25">
      <c r="A108" s="18"/>
      <c r="B108" s="19">
        <v>463</v>
      </c>
      <c r="C108" s="20" t="s">
        <v>136</v>
      </c>
      <c r="D108" s="21">
        <v>280874767</v>
      </c>
      <c r="E108" s="22">
        <v>354267460</v>
      </c>
      <c r="F108" s="22">
        <f t="shared" si="4"/>
        <v>245984415.80000001</v>
      </c>
      <c r="G108" s="22">
        <v>214568310.5</v>
      </c>
      <c r="H108" s="22">
        <v>25835628.5</v>
      </c>
      <c r="I108" s="22">
        <v>5580476.7999999998</v>
      </c>
      <c r="J108" s="23">
        <f t="shared" si="5"/>
        <v>0.60566756681519662</v>
      </c>
      <c r="K108" s="23">
        <f t="shared" si="6"/>
        <v>0.67859446927471123</v>
      </c>
      <c r="L108" s="24">
        <f t="shared" si="7"/>
        <v>0.69434662669837077</v>
      </c>
      <c r="M108" s="5"/>
    </row>
    <row r="109" spans="1:13" ht="25.5" x14ac:dyDescent="0.25">
      <c r="A109" s="18"/>
      <c r="B109" s="19">
        <v>464</v>
      </c>
      <c r="C109" s="20" t="s">
        <v>137</v>
      </c>
      <c r="D109" s="21">
        <v>201167593</v>
      </c>
      <c r="E109" s="22">
        <v>248711903</v>
      </c>
      <c r="F109" s="22">
        <f t="shared" si="4"/>
        <v>181076073</v>
      </c>
      <c r="G109" s="22">
        <v>160292159.80000001</v>
      </c>
      <c r="H109" s="22">
        <v>19160287</v>
      </c>
      <c r="I109" s="22">
        <v>1623626.2</v>
      </c>
      <c r="J109" s="23">
        <f t="shared" si="5"/>
        <v>0.64448929812579181</v>
      </c>
      <c r="K109" s="23">
        <f t="shared" si="6"/>
        <v>0.72152737619477747</v>
      </c>
      <c r="L109" s="24">
        <f t="shared" si="7"/>
        <v>0.72805551650658229</v>
      </c>
      <c r="M109" s="5"/>
    </row>
    <row r="110" spans="1:13" x14ac:dyDescent="0.25">
      <c r="A110" s="18"/>
      <c r="B110" s="19">
        <v>465</v>
      </c>
      <c r="C110" s="20" t="s">
        <v>719</v>
      </c>
      <c r="D110" s="21">
        <v>707842</v>
      </c>
      <c r="E110" s="22">
        <v>709750</v>
      </c>
      <c r="F110" s="22">
        <f t="shared" si="4"/>
        <v>275342.59999999998</v>
      </c>
      <c r="G110" s="22">
        <v>198129.9</v>
      </c>
      <c r="H110" s="22">
        <v>61350.400000000001</v>
      </c>
      <c r="I110" s="22">
        <v>15862.3</v>
      </c>
      <c r="J110" s="23">
        <f t="shared" si="5"/>
        <v>0.27915449101796408</v>
      </c>
      <c r="K110" s="23">
        <f t="shared" si="6"/>
        <v>0.36559394152870728</v>
      </c>
      <c r="L110" s="24">
        <f t="shared" si="7"/>
        <v>0.38794307854878474</v>
      </c>
      <c r="M110" s="5"/>
    </row>
    <row r="111" spans="1:13" ht="15.75" thickBot="1" x14ac:dyDescent="0.3">
      <c r="A111" s="47" t="s">
        <v>138</v>
      </c>
      <c r="B111" s="48"/>
      <c r="C111" s="49"/>
      <c r="D111" s="50">
        <v>5086769297</v>
      </c>
      <c r="E111" s="51">
        <v>5901696353</v>
      </c>
      <c r="F111" s="51">
        <f t="shared" si="4"/>
        <v>2028745650.7</v>
      </c>
      <c r="G111" s="51">
        <v>1524337412.4000001</v>
      </c>
      <c r="H111" s="51">
        <v>324789208.69999999</v>
      </c>
      <c r="I111" s="51">
        <v>179619029.59999999</v>
      </c>
      <c r="J111" s="52">
        <f t="shared" si="5"/>
        <v>0.25828801097588427</v>
      </c>
      <c r="K111" s="52">
        <f t="shared" si="6"/>
        <v>0.31332120639518102</v>
      </c>
      <c r="L111" s="53">
        <f t="shared" si="7"/>
        <v>0.34375635907949265</v>
      </c>
      <c r="M111" s="5"/>
    </row>
    <row r="112" spans="1:13" x14ac:dyDescent="0.25">
      <c r="D112" s="6"/>
      <c r="E112" s="6"/>
      <c r="F112" s="6"/>
      <c r="G112" s="6"/>
      <c r="H112" s="6"/>
      <c r="I112" s="6"/>
      <c r="J112" s="5"/>
      <c r="K112" s="5"/>
      <c r="L112" s="5"/>
      <c r="M112" s="5"/>
    </row>
  </sheetData>
  <mergeCells count="7">
    <mergeCell ref="A3:C5"/>
    <mergeCell ref="D3:L3"/>
    <mergeCell ref="D4:D5"/>
    <mergeCell ref="E4:E5"/>
    <mergeCell ref="F4:F5"/>
    <mergeCell ref="G4:I4"/>
    <mergeCell ref="J4:L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39"/>
  <sheetViews>
    <sheetView workbookViewId="0">
      <selection activeCell="A37" sqref="A37:L37"/>
    </sheetView>
  </sheetViews>
  <sheetFormatPr baseColWidth="10" defaultColWidth="11.7109375" defaultRowHeight="15" x14ac:dyDescent="0.25"/>
  <cols>
    <col min="1" max="1" width="4.28515625" customWidth="1"/>
    <col min="2" max="2" width="4.28515625" style="4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1</v>
      </c>
      <c r="B1" s="36" t="s">
        <v>72</v>
      </c>
      <c r="C1" s="33" t="s">
        <v>73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74</v>
      </c>
    </row>
    <row r="3" spans="1:13" ht="15.75" thickBot="1" x14ac:dyDescent="0.3">
      <c r="A3" s="76" t="s">
        <v>75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2"/>
      <c r="C6" s="13"/>
      <c r="D6" s="14">
        <v>1280629828</v>
      </c>
      <c r="E6" s="15">
        <v>2200529987</v>
      </c>
      <c r="F6" s="15">
        <v>1199297413.8</v>
      </c>
      <c r="G6" s="15">
        <v>962067626.49999988</v>
      </c>
      <c r="H6" s="15">
        <v>142611367</v>
      </c>
      <c r="I6" s="15">
        <v>94618420.299999982</v>
      </c>
      <c r="J6" s="16">
        <v>0.43719814416689423</v>
      </c>
      <c r="K6" s="16">
        <v>0.50200588041338967</v>
      </c>
      <c r="L6" s="17">
        <v>0.54500389491851986</v>
      </c>
      <c r="M6" s="5"/>
    </row>
    <row r="7" spans="1:13" x14ac:dyDescent="0.25">
      <c r="A7" s="40" t="s">
        <v>107</v>
      </c>
      <c r="B7" s="41"/>
      <c r="C7" s="42"/>
      <c r="D7" s="43">
        <f ca="1">SUM(D8:OFFSET(D6,MATCH("GOBIERNOS REGIONALES",$A$8:$A$50,0),0))</f>
        <v>762651136</v>
      </c>
      <c r="E7" s="44">
        <f ca="1">SUM(E8:OFFSET(E6,MATCH("GOBIERNOS REGIONALES",$A$8:$A$50,0),0))</f>
        <v>857082617</v>
      </c>
      <c r="F7" s="44">
        <f ca="1">SUM(F8:OFFSET(F6,MATCH("GOBIERNOS REGIONALES",$A$8:$A$50,0),0))</f>
        <v>429457905</v>
      </c>
      <c r="G7" s="44">
        <f ca="1">SUM(G8:OFFSET(G6,MATCH("GOBIERNOS REGIONALES",$A$8:$A$50,0),0))</f>
        <v>332406993.90000004</v>
      </c>
      <c r="H7" s="44">
        <f ca="1">SUM(H8:OFFSET(H6,MATCH("GOBIERNOS REGIONALES",$A$8:$A$50,0),0))</f>
        <v>41861772.800000004</v>
      </c>
      <c r="I7" s="44">
        <f ca="1">SUM(I8:OFFSET(I6,MATCH("GOBIERNOS REGIONALES",$A$8:$A$50,0),0))</f>
        <v>55189138.300000004</v>
      </c>
      <c r="J7" s="45">
        <f ca="1">IFERROR(G7/E7,0)</f>
        <v>0.38783541668772409</v>
      </c>
      <c r="K7" s="45">
        <f ca="1">IFERROR(SUM(G7,H7)/E7,0)</f>
        <v>0.43667758425673453</v>
      </c>
      <c r="L7" s="46">
        <f ca="1">IFERROR(SUM(G7,H7,I7)/E7,0)</f>
        <v>0.50106943774359625</v>
      </c>
      <c r="M7" s="5"/>
    </row>
    <row r="8" spans="1:13" x14ac:dyDescent="0.25">
      <c r="A8" s="18"/>
      <c r="B8" s="19">
        <v>11</v>
      </c>
      <c r="C8" s="20" t="s">
        <v>108</v>
      </c>
      <c r="D8" s="21">
        <v>668631886</v>
      </c>
      <c r="E8" s="22">
        <v>447859801</v>
      </c>
      <c r="F8" s="22">
        <f t="shared" ref="F8:F38" si="0">SUM(G8,H8,I8)</f>
        <v>275187339</v>
      </c>
      <c r="G8" s="22">
        <v>206507469.19999999</v>
      </c>
      <c r="H8" s="22">
        <v>14297501.6</v>
      </c>
      <c r="I8" s="22">
        <v>54382368.200000003</v>
      </c>
      <c r="J8" s="23">
        <f t="shared" ref="J8:J38" si="1">IFERROR(G8/E8,0)</f>
        <v>0.46109847041172597</v>
      </c>
      <c r="K8" s="23">
        <f t="shared" ref="K8:K38" si="2">IFERROR(SUM(G8,H8)/E8,0)</f>
        <v>0.49302252693136883</v>
      </c>
      <c r="L8" s="24">
        <f t="shared" ref="L8:L38" si="3">IFERROR(SUM(G8,H8,I8)/E8,0)</f>
        <v>0.61444974160563248</v>
      </c>
      <c r="M8" s="5"/>
    </row>
    <row r="9" spans="1:13" ht="25.5" x14ac:dyDescent="0.25">
      <c r="A9" s="18"/>
      <c r="B9" s="19">
        <v>40</v>
      </c>
      <c r="C9" s="20" t="s">
        <v>109</v>
      </c>
      <c r="D9" s="21">
        <v>0</v>
      </c>
      <c r="E9" s="22">
        <v>329267777</v>
      </c>
      <c r="F9" s="22">
        <f t="shared" si="0"/>
        <v>112852185.5</v>
      </c>
      <c r="G9" s="22">
        <v>92688469.900000006</v>
      </c>
      <c r="H9" s="22">
        <v>19579969.5</v>
      </c>
      <c r="I9" s="22">
        <v>583746.1</v>
      </c>
      <c r="J9" s="23">
        <f t="shared" si="1"/>
        <v>0.2814987568613494</v>
      </c>
      <c r="K9" s="23">
        <f t="shared" si="2"/>
        <v>0.3409639425481954</v>
      </c>
      <c r="L9" s="24">
        <f t="shared" si="3"/>
        <v>0.34273680385068472</v>
      </c>
      <c r="M9" s="5"/>
    </row>
    <row r="10" spans="1:13" x14ac:dyDescent="0.25">
      <c r="A10" s="18"/>
      <c r="B10" s="19">
        <v>131</v>
      </c>
      <c r="C10" s="20" t="s">
        <v>110</v>
      </c>
      <c r="D10" s="21">
        <v>10574986</v>
      </c>
      <c r="E10" s="22">
        <v>10679114</v>
      </c>
      <c r="F10" s="22">
        <f t="shared" si="0"/>
        <v>4490892.5999999996</v>
      </c>
      <c r="G10" s="22">
        <v>3711039.5</v>
      </c>
      <c r="H10" s="22">
        <v>563199.5</v>
      </c>
      <c r="I10" s="22">
        <v>216653.6</v>
      </c>
      <c r="J10" s="23">
        <f t="shared" si="1"/>
        <v>0.34750443716585477</v>
      </c>
      <c r="K10" s="23">
        <f t="shared" si="2"/>
        <v>0.40024284786172337</v>
      </c>
      <c r="L10" s="24">
        <f t="shared" si="3"/>
        <v>0.4205304484997538</v>
      </c>
      <c r="M10" s="5"/>
    </row>
    <row r="11" spans="1:13" x14ac:dyDescent="0.25">
      <c r="A11" s="18"/>
      <c r="B11" s="19">
        <v>135</v>
      </c>
      <c r="C11" s="20" t="s">
        <v>111</v>
      </c>
      <c r="D11" s="21">
        <v>83444264</v>
      </c>
      <c r="E11" s="22">
        <v>69275925</v>
      </c>
      <c r="F11" s="22">
        <f t="shared" si="0"/>
        <v>36927487.899999999</v>
      </c>
      <c r="G11" s="22">
        <v>29500015.300000001</v>
      </c>
      <c r="H11" s="22">
        <v>7421102.2000000002</v>
      </c>
      <c r="I11" s="22">
        <v>6370.4</v>
      </c>
      <c r="J11" s="23">
        <f t="shared" si="1"/>
        <v>0.42583358215714912</v>
      </c>
      <c r="K11" s="23">
        <f t="shared" si="2"/>
        <v>0.53295740908547951</v>
      </c>
      <c r="L11" s="24">
        <f t="shared" si="3"/>
        <v>0.53304936599547392</v>
      </c>
      <c r="M11" s="5"/>
    </row>
    <row r="12" spans="1:13" x14ac:dyDescent="0.25">
      <c r="A12" s="40" t="s">
        <v>112</v>
      </c>
      <c r="B12" s="41"/>
      <c r="C12" s="42"/>
      <c r="D12" s="43">
        <f ca="1">SUM(D13:OFFSET(D11,(MATCH("GOBIERNOS LOCALES",$A$8:$A$50,0)-MATCH("GOBIERNOS REGIONALES",$A$8:$A$50,0)),0))</f>
        <v>483372456</v>
      </c>
      <c r="E12" s="44">
        <f ca="1">SUM(E13:OFFSET(E11,(MATCH("GOBIERNOS LOCALES",$A$8:$A$50,0)-MATCH("GOBIERNOS REGIONALES",$A$8:$A$50,0)),0))</f>
        <v>759753724</v>
      </c>
      <c r="F12" s="44">
        <f ca="1">SUM(F13:OFFSET(F11,(MATCH("GOBIERNOS LOCALES",$A$8:$A$50,0)-MATCH("GOBIERNOS REGIONALES",$A$8:$A$50,0)),0))</f>
        <v>477467528.89999992</v>
      </c>
      <c r="G12" s="44">
        <f ca="1">SUM(G13:OFFSET(G11,(MATCH("GOBIERNOS LOCALES",$A$8:$A$50,0)-MATCH("GOBIERNOS REGIONALES",$A$8:$A$50,0)),0))</f>
        <v>406543982.19999993</v>
      </c>
      <c r="H12" s="44">
        <f ca="1">SUM(H13:OFFSET(H11,(MATCH("GOBIERNOS LOCALES",$A$8:$A$50,0)-MATCH("GOBIERNOS REGIONALES",$A$8:$A$50,0)),0))</f>
        <v>55904889.900000006</v>
      </c>
      <c r="I12" s="44">
        <f ca="1">SUM(I13:OFFSET(I11,(MATCH("GOBIERNOS LOCALES",$A$8:$A$50,0)-MATCH("GOBIERNOS REGIONALES",$A$8:$A$50,0)),0))</f>
        <v>15018656.800000003</v>
      </c>
      <c r="J12" s="45">
        <f t="shared" ca="1" si="1"/>
        <v>0.53509969001481317</v>
      </c>
      <c r="K12" s="45">
        <f t="shared" ca="1" si="2"/>
        <v>0.60868260002105612</v>
      </c>
      <c r="L12" s="46">
        <f t="shared" ca="1" si="3"/>
        <v>0.62845039624971932</v>
      </c>
      <c r="M12" s="5"/>
    </row>
    <row r="13" spans="1:13" x14ac:dyDescent="0.25">
      <c r="A13" s="18"/>
      <c r="B13" s="19">
        <v>440</v>
      </c>
      <c r="C13" s="20" t="s">
        <v>113</v>
      </c>
      <c r="D13" s="21">
        <v>11191701</v>
      </c>
      <c r="E13" s="22">
        <v>27232429</v>
      </c>
      <c r="F13" s="22">
        <f t="shared" si="0"/>
        <v>13649438.199999999</v>
      </c>
      <c r="G13" s="22">
        <v>12706372.199999999</v>
      </c>
      <c r="H13" s="22">
        <v>1174959.3</v>
      </c>
      <c r="I13" s="22">
        <v>-231893.3</v>
      </c>
      <c r="J13" s="23">
        <f t="shared" si="1"/>
        <v>0.4665897485677829</v>
      </c>
      <c r="K13" s="23">
        <f t="shared" si="2"/>
        <v>0.50973534163992495</v>
      </c>
      <c r="L13" s="24">
        <f t="shared" si="3"/>
        <v>0.50122000501681285</v>
      </c>
      <c r="M13" s="5"/>
    </row>
    <row r="14" spans="1:13" x14ac:dyDescent="0.25">
      <c r="A14" s="18"/>
      <c r="B14" s="19">
        <v>441</v>
      </c>
      <c r="C14" s="20" t="s">
        <v>114</v>
      </c>
      <c r="D14" s="21">
        <v>15942893</v>
      </c>
      <c r="E14" s="22">
        <v>31759539</v>
      </c>
      <c r="F14" s="22">
        <f t="shared" si="0"/>
        <v>21429549.100000001</v>
      </c>
      <c r="G14" s="22">
        <v>18745869</v>
      </c>
      <c r="H14" s="22">
        <v>2357010.7999999998</v>
      </c>
      <c r="I14" s="22">
        <v>326669.3</v>
      </c>
      <c r="J14" s="23">
        <f t="shared" si="1"/>
        <v>0.59024373747994263</v>
      </c>
      <c r="K14" s="23">
        <f t="shared" si="2"/>
        <v>0.66445800110637632</v>
      </c>
      <c r="L14" s="24">
        <f t="shared" si="3"/>
        <v>0.67474370770935943</v>
      </c>
      <c r="M14" s="5"/>
    </row>
    <row r="15" spans="1:13" x14ac:dyDescent="0.25">
      <c r="A15" s="18"/>
      <c r="B15" s="19">
        <v>442</v>
      </c>
      <c r="C15" s="20" t="s">
        <v>115</v>
      </c>
      <c r="D15" s="21">
        <v>15107478</v>
      </c>
      <c r="E15" s="22">
        <v>34189618</v>
      </c>
      <c r="F15" s="22">
        <f t="shared" si="0"/>
        <v>19402212.700000003</v>
      </c>
      <c r="G15" s="22">
        <v>15561240.800000001</v>
      </c>
      <c r="H15" s="22">
        <v>2774190.3</v>
      </c>
      <c r="I15" s="22">
        <v>1066781.6000000001</v>
      </c>
      <c r="J15" s="23">
        <f t="shared" si="1"/>
        <v>0.45514520811551623</v>
      </c>
      <c r="K15" s="23">
        <f t="shared" si="2"/>
        <v>0.53628651539774452</v>
      </c>
      <c r="L15" s="24">
        <f t="shared" si="3"/>
        <v>0.5674884317221679</v>
      </c>
      <c r="M15" s="5"/>
    </row>
    <row r="16" spans="1:13" x14ac:dyDescent="0.25">
      <c r="A16" s="18"/>
      <c r="B16" s="19">
        <v>443</v>
      </c>
      <c r="C16" s="20" t="s">
        <v>116</v>
      </c>
      <c r="D16" s="21">
        <v>14648752</v>
      </c>
      <c r="E16" s="22">
        <v>20751901</v>
      </c>
      <c r="F16" s="22">
        <f t="shared" si="0"/>
        <v>15565849.099999998</v>
      </c>
      <c r="G16" s="22">
        <v>13368544.699999999</v>
      </c>
      <c r="H16" s="22">
        <v>1802946.2</v>
      </c>
      <c r="I16" s="22">
        <v>394358.2</v>
      </c>
      <c r="J16" s="23">
        <f t="shared" si="1"/>
        <v>0.64420819567325416</v>
      </c>
      <c r="K16" s="23">
        <f t="shared" si="2"/>
        <v>0.73108920961024237</v>
      </c>
      <c r="L16" s="24">
        <f t="shared" si="3"/>
        <v>0.75009268307515531</v>
      </c>
      <c r="M16" s="5"/>
    </row>
    <row r="17" spans="1:13" x14ac:dyDescent="0.25">
      <c r="A17" s="18"/>
      <c r="B17" s="19">
        <v>444</v>
      </c>
      <c r="C17" s="20" t="s">
        <v>117</v>
      </c>
      <c r="D17" s="21">
        <v>35038640</v>
      </c>
      <c r="E17" s="22">
        <v>54680933</v>
      </c>
      <c r="F17" s="22">
        <f t="shared" si="0"/>
        <v>36961728.5</v>
      </c>
      <c r="G17" s="22">
        <v>31311709.100000001</v>
      </c>
      <c r="H17" s="22">
        <v>4637667</v>
      </c>
      <c r="I17" s="22">
        <v>1012352.4</v>
      </c>
      <c r="J17" s="23">
        <f t="shared" si="1"/>
        <v>0.57262572860634986</v>
      </c>
      <c r="K17" s="23">
        <f t="shared" si="2"/>
        <v>0.65743896688814729</v>
      </c>
      <c r="L17" s="24">
        <f t="shared" si="3"/>
        <v>0.67595277681161736</v>
      </c>
      <c r="M17" s="5"/>
    </row>
    <row r="18" spans="1:13" x14ac:dyDescent="0.25">
      <c r="A18" s="18"/>
      <c r="B18" s="19">
        <v>445</v>
      </c>
      <c r="C18" s="20" t="s">
        <v>118</v>
      </c>
      <c r="D18" s="21">
        <v>49490131</v>
      </c>
      <c r="E18" s="22">
        <v>53483235</v>
      </c>
      <c r="F18" s="22">
        <f t="shared" si="0"/>
        <v>36370825.299999997</v>
      </c>
      <c r="G18" s="22">
        <v>29647262.800000001</v>
      </c>
      <c r="H18" s="22">
        <v>4749124</v>
      </c>
      <c r="I18" s="22">
        <v>1974438.5</v>
      </c>
      <c r="J18" s="23">
        <f t="shared" si="1"/>
        <v>0.55432815161610927</v>
      </c>
      <c r="K18" s="23">
        <f t="shared" si="2"/>
        <v>0.64312465018243559</v>
      </c>
      <c r="L18" s="24">
        <f t="shared" si="3"/>
        <v>0.68004161117030404</v>
      </c>
      <c r="M18" s="5"/>
    </row>
    <row r="19" spans="1:13" x14ac:dyDescent="0.25">
      <c r="A19" s="18"/>
      <c r="B19" s="19">
        <v>446</v>
      </c>
      <c r="C19" s="20" t="s">
        <v>119</v>
      </c>
      <c r="D19" s="21">
        <v>21722696</v>
      </c>
      <c r="E19" s="22">
        <v>39201686</v>
      </c>
      <c r="F19" s="22">
        <f t="shared" si="0"/>
        <v>23499691.100000001</v>
      </c>
      <c r="G19" s="22">
        <v>19727801.800000001</v>
      </c>
      <c r="H19" s="22">
        <v>2795218.1</v>
      </c>
      <c r="I19" s="22">
        <v>976671.2</v>
      </c>
      <c r="J19" s="23">
        <f t="shared" si="1"/>
        <v>0.50323860560487121</v>
      </c>
      <c r="K19" s="23">
        <f t="shared" si="2"/>
        <v>0.57454212300970942</v>
      </c>
      <c r="L19" s="24">
        <f t="shared" si="3"/>
        <v>0.59945613308570456</v>
      </c>
      <c r="M19" s="5"/>
    </row>
    <row r="20" spans="1:13" x14ac:dyDescent="0.25">
      <c r="A20" s="18"/>
      <c r="B20" s="19">
        <v>447</v>
      </c>
      <c r="C20" s="20" t="s">
        <v>120</v>
      </c>
      <c r="D20" s="21">
        <v>18571667</v>
      </c>
      <c r="E20" s="22">
        <v>51858282</v>
      </c>
      <c r="F20" s="22">
        <f t="shared" si="0"/>
        <v>27117001.199999999</v>
      </c>
      <c r="G20" s="22">
        <v>21898091.199999999</v>
      </c>
      <c r="H20" s="22">
        <v>2692631.1</v>
      </c>
      <c r="I20" s="22">
        <v>2526278.9</v>
      </c>
      <c r="J20" s="23">
        <f t="shared" si="1"/>
        <v>0.42226796483539503</v>
      </c>
      <c r="K20" s="23">
        <f t="shared" si="2"/>
        <v>0.47419083995108052</v>
      </c>
      <c r="L20" s="24">
        <f t="shared" si="3"/>
        <v>0.52290589186892078</v>
      </c>
      <c r="M20" s="5"/>
    </row>
    <row r="21" spans="1:13" x14ac:dyDescent="0.25">
      <c r="A21" s="18"/>
      <c r="B21" s="19">
        <v>448</v>
      </c>
      <c r="C21" s="20" t="s">
        <v>121</v>
      </c>
      <c r="D21" s="21">
        <v>22002784</v>
      </c>
      <c r="E21" s="22">
        <v>36354742</v>
      </c>
      <c r="F21" s="22">
        <f t="shared" si="0"/>
        <v>21404868.300000001</v>
      </c>
      <c r="G21" s="22">
        <v>18147589.300000001</v>
      </c>
      <c r="H21" s="22">
        <v>2771489.8</v>
      </c>
      <c r="I21" s="22">
        <v>485789.2</v>
      </c>
      <c r="J21" s="23">
        <f t="shared" si="1"/>
        <v>0.4991808028784801</v>
      </c>
      <c r="K21" s="23">
        <f t="shared" si="2"/>
        <v>0.57541541898440651</v>
      </c>
      <c r="L21" s="24">
        <f t="shared" si="3"/>
        <v>0.58877789037809702</v>
      </c>
      <c r="M21" s="5"/>
    </row>
    <row r="22" spans="1:13" x14ac:dyDescent="0.25">
      <c r="A22" s="18"/>
      <c r="B22" s="19">
        <v>449</v>
      </c>
      <c r="C22" s="20" t="s">
        <v>122</v>
      </c>
      <c r="D22" s="21">
        <v>15533733</v>
      </c>
      <c r="E22" s="22">
        <v>26657273</v>
      </c>
      <c r="F22" s="22">
        <f t="shared" si="0"/>
        <v>17091234.600000001</v>
      </c>
      <c r="G22" s="22">
        <v>13369955.9</v>
      </c>
      <c r="H22" s="22">
        <v>1784723.1</v>
      </c>
      <c r="I22" s="22">
        <v>1936555.6</v>
      </c>
      <c r="J22" s="23">
        <f t="shared" si="1"/>
        <v>0.50155002351515854</v>
      </c>
      <c r="K22" s="23">
        <f t="shared" si="2"/>
        <v>0.56850072398628326</v>
      </c>
      <c r="L22" s="24">
        <f t="shared" si="3"/>
        <v>0.64114714959778529</v>
      </c>
      <c r="M22" s="5"/>
    </row>
    <row r="23" spans="1:13" x14ac:dyDescent="0.25">
      <c r="A23" s="18"/>
      <c r="B23" s="19">
        <v>450</v>
      </c>
      <c r="C23" s="20" t="s">
        <v>123</v>
      </c>
      <c r="D23" s="21">
        <v>26855808</v>
      </c>
      <c r="E23" s="22">
        <v>38881783</v>
      </c>
      <c r="F23" s="22">
        <f t="shared" si="0"/>
        <v>24659613.099999998</v>
      </c>
      <c r="G23" s="22">
        <v>21113347.899999999</v>
      </c>
      <c r="H23" s="22">
        <v>2887749.5</v>
      </c>
      <c r="I23" s="22">
        <v>658515.69999999995</v>
      </c>
      <c r="J23" s="23">
        <f t="shared" si="1"/>
        <v>0.54301388133357975</v>
      </c>
      <c r="K23" s="23">
        <f t="shared" si="2"/>
        <v>0.61728386787200573</v>
      </c>
      <c r="L23" s="24">
        <f t="shared" si="3"/>
        <v>0.6342202233884181</v>
      </c>
      <c r="M23" s="5"/>
    </row>
    <row r="24" spans="1:13" x14ac:dyDescent="0.25">
      <c r="A24" s="18"/>
      <c r="B24" s="19">
        <v>451</v>
      </c>
      <c r="C24" s="20" t="s">
        <v>124</v>
      </c>
      <c r="D24" s="21">
        <v>23647416</v>
      </c>
      <c r="E24" s="22">
        <v>37522773</v>
      </c>
      <c r="F24" s="22">
        <f t="shared" si="0"/>
        <v>26537927.300000001</v>
      </c>
      <c r="G24" s="22">
        <v>23121238.300000001</v>
      </c>
      <c r="H24" s="22">
        <v>3169497.7</v>
      </c>
      <c r="I24" s="22">
        <v>247191.3</v>
      </c>
      <c r="J24" s="23">
        <f t="shared" si="1"/>
        <v>0.61619215349569179</v>
      </c>
      <c r="K24" s="23">
        <f t="shared" si="2"/>
        <v>0.70066079604511111</v>
      </c>
      <c r="L24" s="24">
        <f t="shared" si="3"/>
        <v>0.70724856342573617</v>
      </c>
      <c r="M24" s="5"/>
    </row>
    <row r="25" spans="1:13" x14ac:dyDescent="0.25">
      <c r="A25" s="18"/>
      <c r="B25" s="19">
        <v>452</v>
      </c>
      <c r="C25" s="20" t="s">
        <v>125</v>
      </c>
      <c r="D25" s="21">
        <v>14161073</v>
      </c>
      <c r="E25" s="22">
        <v>20567335</v>
      </c>
      <c r="F25" s="22">
        <f t="shared" si="0"/>
        <v>14378228.6</v>
      </c>
      <c r="G25" s="22">
        <v>12581477.5</v>
      </c>
      <c r="H25" s="22">
        <v>1591516.2</v>
      </c>
      <c r="I25" s="22">
        <v>205234.9</v>
      </c>
      <c r="J25" s="23">
        <f t="shared" si="1"/>
        <v>0.61172132899084886</v>
      </c>
      <c r="K25" s="23">
        <f t="shared" si="2"/>
        <v>0.68910209805986045</v>
      </c>
      <c r="L25" s="24">
        <f t="shared" si="3"/>
        <v>0.69908078027610288</v>
      </c>
      <c r="M25" s="5"/>
    </row>
    <row r="26" spans="1:13" x14ac:dyDescent="0.25">
      <c r="A26" s="18"/>
      <c r="B26" s="19">
        <v>453</v>
      </c>
      <c r="C26" s="20" t="s">
        <v>126</v>
      </c>
      <c r="D26" s="21">
        <v>18693846</v>
      </c>
      <c r="E26" s="22">
        <v>34650367</v>
      </c>
      <c r="F26" s="22">
        <f t="shared" si="0"/>
        <v>21544212</v>
      </c>
      <c r="G26" s="22">
        <v>18537377.5</v>
      </c>
      <c r="H26" s="22">
        <v>2666747</v>
      </c>
      <c r="I26" s="22">
        <v>340087.5</v>
      </c>
      <c r="J26" s="23">
        <f t="shared" si="1"/>
        <v>0.53498358329076279</v>
      </c>
      <c r="K26" s="23">
        <f t="shared" si="2"/>
        <v>0.61194516352453066</v>
      </c>
      <c r="L26" s="24">
        <f t="shared" si="3"/>
        <v>0.62175999463440024</v>
      </c>
      <c r="M26" s="5"/>
    </row>
    <row r="27" spans="1:13" x14ac:dyDescent="0.25">
      <c r="A27" s="18"/>
      <c r="B27" s="19">
        <v>454</v>
      </c>
      <c r="C27" s="20" t="s">
        <v>127</v>
      </c>
      <c r="D27" s="21">
        <v>4138341</v>
      </c>
      <c r="E27" s="22">
        <v>7131402</v>
      </c>
      <c r="F27" s="22">
        <f t="shared" si="0"/>
        <v>3579444.9</v>
      </c>
      <c r="G27" s="22">
        <v>3071634.9</v>
      </c>
      <c r="H27" s="22">
        <v>479179.7</v>
      </c>
      <c r="I27" s="22">
        <v>28630.3</v>
      </c>
      <c r="J27" s="23">
        <f t="shared" si="1"/>
        <v>0.43071963970058058</v>
      </c>
      <c r="K27" s="23">
        <f t="shared" si="2"/>
        <v>0.49791255632482928</v>
      </c>
      <c r="L27" s="24">
        <f t="shared" si="3"/>
        <v>0.50192723674811768</v>
      </c>
      <c r="M27" s="5"/>
    </row>
    <row r="28" spans="1:13" x14ac:dyDescent="0.25">
      <c r="A28" s="18"/>
      <c r="B28" s="19">
        <v>455</v>
      </c>
      <c r="C28" s="20" t="s">
        <v>128</v>
      </c>
      <c r="D28" s="21">
        <v>7037997</v>
      </c>
      <c r="E28" s="22">
        <v>14789522</v>
      </c>
      <c r="F28" s="22">
        <f t="shared" si="0"/>
        <v>8908527.6000000015</v>
      </c>
      <c r="G28" s="22">
        <v>7776280.7000000002</v>
      </c>
      <c r="H28" s="22">
        <v>1048350.6</v>
      </c>
      <c r="I28" s="22">
        <v>83896.3</v>
      </c>
      <c r="J28" s="23">
        <f t="shared" si="1"/>
        <v>0.52579662141886674</v>
      </c>
      <c r="K28" s="23">
        <f t="shared" si="2"/>
        <v>0.59668130585964851</v>
      </c>
      <c r="L28" s="24">
        <f t="shared" si="3"/>
        <v>0.60235399088625052</v>
      </c>
      <c r="M28" s="5"/>
    </row>
    <row r="29" spans="1:13" x14ac:dyDescent="0.25">
      <c r="A29" s="18"/>
      <c r="B29" s="19">
        <v>456</v>
      </c>
      <c r="C29" s="20" t="s">
        <v>129</v>
      </c>
      <c r="D29" s="21">
        <v>9889132</v>
      </c>
      <c r="E29" s="22">
        <v>13074532</v>
      </c>
      <c r="F29" s="22">
        <f t="shared" si="0"/>
        <v>7021635</v>
      </c>
      <c r="G29" s="22">
        <v>6100012.9000000004</v>
      </c>
      <c r="H29" s="22">
        <v>852726.1</v>
      </c>
      <c r="I29" s="22">
        <v>68896</v>
      </c>
      <c r="J29" s="23">
        <f t="shared" si="1"/>
        <v>0.4665568832597603</v>
      </c>
      <c r="K29" s="23">
        <f t="shared" si="2"/>
        <v>0.53177727508716943</v>
      </c>
      <c r="L29" s="24">
        <f t="shared" si="3"/>
        <v>0.53704675624335918</v>
      </c>
      <c r="M29" s="5"/>
    </row>
    <row r="30" spans="1:13" x14ac:dyDescent="0.25">
      <c r="A30" s="18"/>
      <c r="B30" s="19">
        <v>457</v>
      </c>
      <c r="C30" s="20" t="s">
        <v>130</v>
      </c>
      <c r="D30" s="21">
        <v>34919698</v>
      </c>
      <c r="E30" s="22">
        <v>52011414</v>
      </c>
      <c r="F30" s="22">
        <f t="shared" si="0"/>
        <v>33147591.899999999</v>
      </c>
      <c r="G30" s="22">
        <v>28237267.399999999</v>
      </c>
      <c r="H30" s="22">
        <v>3919873.4</v>
      </c>
      <c r="I30" s="22">
        <v>990451.1</v>
      </c>
      <c r="J30" s="23">
        <f t="shared" si="1"/>
        <v>0.54290520538434117</v>
      </c>
      <c r="K30" s="23">
        <f t="shared" si="2"/>
        <v>0.61827084339602834</v>
      </c>
      <c r="L30" s="24">
        <f t="shared" si="3"/>
        <v>0.63731380000551419</v>
      </c>
      <c r="M30" s="5"/>
    </row>
    <row r="31" spans="1:13" x14ac:dyDescent="0.25">
      <c r="A31" s="18"/>
      <c r="B31" s="19">
        <v>458</v>
      </c>
      <c r="C31" s="20" t="s">
        <v>131</v>
      </c>
      <c r="D31" s="21">
        <v>48073626</v>
      </c>
      <c r="E31" s="22">
        <v>55780285</v>
      </c>
      <c r="F31" s="22">
        <f t="shared" si="0"/>
        <v>29200610.600000001</v>
      </c>
      <c r="G31" s="22">
        <v>25283848.5</v>
      </c>
      <c r="H31" s="22">
        <v>3304791.8</v>
      </c>
      <c r="I31" s="22">
        <v>611970.30000000005</v>
      </c>
      <c r="J31" s="23">
        <f t="shared" si="1"/>
        <v>0.45327571381178849</v>
      </c>
      <c r="K31" s="23">
        <f t="shared" si="2"/>
        <v>0.51252230604415161</v>
      </c>
      <c r="L31" s="24">
        <f t="shared" si="3"/>
        <v>0.52349339197531886</v>
      </c>
      <c r="M31" s="5"/>
    </row>
    <row r="32" spans="1:13" x14ac:dyDescent="0.25">
      <c r="A32" s="18"/>
      <c r="B32" s="19">
        <v>459</v>
      </c>
      <c r="C32" s="20" t="s">
        <v>132</v>
      </c>
      <c r="D32" s="21">
        <v>14166269</v>
      </c>
      <c r="E32" s="22">
        <v>20772326</v>
      </c>
      <c r="F32" s="22">
        <f t="shared" si="0"/>
        <v>15748336.4</v>
      </c>
      <c r="G32" s="22">
        <v>13761123.300000001</v>
      </c>
      <c r="H32" s="22">
        <v>1771264.9</v>
      </c>
      <c r="I32" s="22">
        <v>215948.2</v>
      </c>
      <c r="J32" s="23">
        <f t="shared" si="1"/>
        <v>0.66247387509708833</v>
      </c>
      <c r="K32" s="23">
        <f t="shared" si="2"/>
        <v>0.74774429209323989</v>
      </c>
      <c r="L32" s="24">
        <f t="shared" si="3"/>
        <v>0.75814024871360097</v>
      </c>
      <c r="M32" s="5"/>
    </row>
    <row r="33" spans="1:13" x14ac:dyDescent="0.25">
      <c r="A33" s="18"/>
      <c r="B33" s="19">
        <v>460</v>
      </c>
      <c r="C33" s="20" t="s">
        <v>133</v>
      </c>
      <c r="D33" s="21">
        <v>12227345</v>
      </c>
      <c r="E33" s="22">
        <v>16510738</v>
      </c>
      <c r="F33" s="22">
        <f t="shared" si="0"/>
        <v>10765385.800000001</v>
      </c>
      <c r="G33" s="22">
        <v>9525343.9000000004</v>
      </c>
      <c r="H33" s="22">
        <v>1150451.8999999999</v>
      </c>
      <c r="I33" s="22">
        <v>89590</v>
      </c>
      <c r="J33" s="23">
        <f t="shared" si="1"/>
        <v>0.57691811837847584</v>
      </c>
      <c r="K33" s="23">
        <f t="shared" si="2"/>
        <v>0.64659712969826066</v>
      </c>
      <c r="L33" s="24">
        <f t="shared" si="3"/>
        <v>0.65202329538510029</v>
      </c>
      <c r="M33" s="5"/>
    </row>
    <row r="34" spans="1:13" x14ac:dyDescent="0.25">
      <c r="A34" s="18"/>
      <c r="B34" s="19">
        <v>461</v>
      </c>
      <c r="C34" s="20" t="s">
        <v>134</v>
      </c>
      <c r="D34" s="21">
        <v>7749689</v>
      </c>
      <c r="E34" s="22">
        <v>11937129</v>
      </c>
      <c r="F34" s="22">
        <f t="shared" si="0"/>
        <v>8263139.4999999991</v>
      </c>
      <c r="G34" s="22">
        <v>6895416.2999999998</v>
      </c>
      <c r="H34" s="22">
        <v>1191149.3999999999</v>
      </c>
      <c r="I34" s="22">
        <v>176573.8</v>
      </c>
      <c r="J34" s="23">
        <f t="shared" si="1"/>
        <v>0.57764444867773479</v>
      </c>
      <c r="K34" s="23">
        <f t="shared" si="2"/>
        <v>0.67742969854811819</v>
      </c>
      <c r="L34" s="24">
        <f t="shared" si="3"/>
        <v>0.69222168077433022</v>
      </c>
      <c r="M34" s="5"/>
    </row>
    <row r="35" spans="1:13" x14ac:dyDescent="0.25">
      <c r="A35" s="18"/>
      <c r="B35" s="19">
        <v>462</v>
      </c>
      <c r="C35" s="20" t="s">
        <v>135</v>
      </c>
      <c r="D35" s="21">
        <v>13095287</v>
      </c>
      <c r="E35" s="22">
        <v>16424961</v>
      </c>
      <c r="F35" s="22">
        <f t="shared" si="0"/>
        <v>12219345.9</v>
      </c>
      <c r="G35" s="22">
        <v>10847831.9</v>
      </c>
      <c r="H35" s="22">
        <v>1208038.5</v>
      </c>
      <c r="I35" s="22">
        <v>163475.5</v>
      </c>
      <c r="J35" s="23">
        <f t="shared" si="1"/>
        <v>0.66044795479270846</v>
      </c>
      <c r="K35" s="23">
        <f t="shared" si="2"/>
        <v>0.73399689655275291</v>
      </c>
      <c r="L35" s="24">
        <f t="shared" si="3"/>
        <v>0.74394976645606647</v>
      </c>
      <c r="M35" s="5"/>
    </row>
    <row r="36" spans="1:13" x14ac:dyDescent="0.25">
      <c r="A36" s="18"/>
      <c r="B36" s="19">
        <v>463</v>
      </c>
      <c r="C36" s="20" t="s">
        <v>136</v>
      </c>
      <c r="D36" s="21">
        <v>13516011</v>
      </c>
      <c r="E36" s="22">
        <v>25522373</v>
      </c>
      <c r="F36" s="22">
        <f t="shared" si="0"/>
        <v>15753453.699999999</v>
      </c>
      <c r="G36" s="22">
        <v>13550243.6</v>
      </c>
      <c r="H36" s="22">
        <v>1640689.2</v>
      </c>
      <c r="I36" s="22">
        <v>562520.9</v>
      </c>
      <c r="J36" s="23">
        <f t="shared" si="1"/>
        <v>0.53091629058160072</v>
      </c>
      <c r="K36" s="23">
        <f t="shared" si="2"/>
        <v>0.59520064219733793</v>
      </c>
      <c r="L36" s="24">
        <f t="shared" si="3"/>
        <v>0.61724094777550653</v>
      </c>
      <c r="M36" s="5"/>
    </row>
    <row r="37" spans="1:13" ht="25.5" x14ac:dyDescent="0.25">
      <c r="A37" s="18"/>
      <c r="B37" s="19">
        <v>464</v>
      </c>
      <c r="C37" s="20" t="s">
        <v>137</v>
      </c>
      <c r="D37" s="21">
        <v>15950443</v>
      </c>
      <c r="E37" s="22">
        <v>18007146</v>
      </c>
      <c r="F37" s="22">
        <f t="shared" si="0"/>
        <v>13247678.500000002</v>
      </c>
      <c r="G37" s="22">
        <v>11657100.800000001</v>
      </c>
      <c r="H37" s="22">
        <v>1482904.3</v>
      </c>
      <c r="I37" s="22">
        <v>107673.4</v>
      </c>
      <c r="J37" s="23">
        <f t="shared" si="1"/>
        <v>0.64735970930651643</v>
      </c>
      <c r="K37" s="23">
        <f t="shared" si="2"/>
        <v>0.72971058822980617</v>
      </c>
      <c r="L37" s="24">
        <f t="shared" si="3"/>
        <v>0.73569006993112629</v>
      </c>
      <c r="M37" s="5"/>
    </row>
    <row r="38" spans="1:13" ht="15.75" thickBot="1" x14ac:dyDescent="0.3">
      <c r="A38" s="47" t="s">
        <v>138</v>
      </c>
      <c r="B38" s="48"/>
      <c r="C38" s="49"/>
      <c r="D38" s="50">
        <v>34606236</v>
      </c>
      <c r="E38" s="51">
        <v>583693646</v>
      </c>
      <c r="F38" s="51">
        <f t="shared" si="0"/>
        <v>292371980.5</v>
      </c>
      <c r="G38" s="51">
        <v>223116650.59999999</v>
      </c>
      <c r="H38" s="51">
        <v>44844704.399999999</v>
      </c>
      <c r="I38" s="51">
        <v>24410625.5</v>
      </c>
      <c r="J38" s="52">
        <f t="shared" si="1"/>
        <v>0.38224957925959674</v>
      </c>
      <c r="K38" s="52">
        <f t="shared" si="2"/>
        <v>0.4590787596135662</v>
      </c>
      <c r="L38" s="53">
        <f t="shared" si="3"/>
        <v>0.50089971426552071</v>
      </c>
      <c r="M38" s="5"/>
    </row>
    <row r="39" spans="1:13" x14ac:dyDescent="0.25">
      <c r="D39" s="6"/>
      <c r="E39" s="6"/>
      <c r="F39" s="6"/>
      <c r="G39" s="6"/>
      <c r="H39" s="6"/>
      <c r="I39" s="6"/>
      <c r="J39" s="5"/>
      <c r="K39" s="5"/>
      <c r="L39" s="5"/>
      <c r="M39" s="5"/>
    </row>
  </sheetData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P100"/>
  <sheetViews>
    <sheetView workbookViewId="0">
      <selection activeCell="N2" sqref="N2"/>
    </sheetView>
  </sheetViews>
  <sheetFormatPr baseColWidth="10" defaultColWidth="11.7109375" defaultRowHeight="15" x14ac:dyDescent="0.25"/>
  <cols>
    <col min="1" max="1" width="4.28515625" customWidth="1"/>
    <col min="2" max="2" width="4.28515625" style="35" customWidth="1"/>
    <col min="3" max="3" width="31.42578125" customWidth="1"/>
    <col min="4" max="6" width="13.5703125" customWidth="1"/>
    <col min="7" max="9" width="0" hidden="1" customWidth="1"/>
  </cols>
  <sheetData>
    <row r="1" spans="1:16" ht="15.75" x14ac:dyDescent="0.25">
      <c r="A1" s="32">
        <v>1</v>
      </c>
      <c r="B1" s="34" t="s">
        <v>72</v>
      </c>
      <c r="C1" s="33" t="s">
        <v>73</v>
      </c>
      <c r="D1" s="33"/>
      <c r="E1" s="33"/>
      <c r="F1" s="33"/>
      <c r="G1" s="33"/>
      <c r="H1" s="33"/>
      <c r="I1" s="33"/>
      <c r="J1" s="33"/>
      <c r="K1" s="33"/>
      <c r="L1" s="33"/>
    </row>
    <row r="2" spans="1:16" ht="15.75" thickBot="1" x14ac:dyDescent="0.3">
      <c r="A2" s="2" t="s">
        <v>78</v>
      </c>
      <c r="N2" s="1" t="s">
        <v>208</v>
      </c>
    </row>
    <row r="3" spans="1:16" ht="15.75" thickBot="1" x14ac:dyDescent="0.3">
      <c r="A3" s="76" t="s">
        <v>79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6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6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  <c r="O5" s="6"/>
      <c r="P5" s="66"/>
    </row>
    <row r="6" spans="1:16" x14ac:dyDescent="0.25">
      <c r="A6" s="11" t="s">
        <v>11</v>
      </c>
      <c r="B6" s="37"/>
      <c r="C6" s="13"/>
      <c r="D6" s="14">
        <f ca="1">SUM(D7:OFFSET(D7,50,0))</f>
        <v>1280629828</v>
      </c>
      <c r="E6" s="15">
        <f ca="1">SUM(E7:OFFSET(E7,50,0))</f>
        <v>2200529987</v>
      </c>
      <c r="F6" s="15">
        <f ca="1">SUM(F7:OFFSET(F7,50,0))</f>
        <v>1199297413.8</v>
      </c>
      <c r="G6" s="15">
        <f ca="1">SUM(G7:OFFSET(G7,50,0))</f>
        <v>962067626.49999988</v>
      </c>
      <c r="H6" s="15">
        <f ca="1">SUM(H7:OFFSET(H7,50,0))</f>
        <v>142611367</v>
      </c>
      <c r="I6" s="15">
        <f ca="1">SUM(I7:OFFSET(I7,50,0))</f>
        <v>94618420.299999982</v>
      </c>
      <c r="J6" s="16">
        <f ca="1">IFERROR(G6/E6,0)</f>
        <v>0.43719814416689423</v>
      </c>
      <c r="K6" s="16">
        <f ca="1">IFERROR(SUM(G6,H6)/E6,0)</f>
        <v>0.50200588041338967</v>
      </c>
      <c r="L6" s="17">
        <f ca="1">IFERROR(SUM(G6,H6,I6)/E6,0)</f>
        <v>0.54500389491851986</v>
      </c>
      <c r="M6" s="5"/>
      <c r="O6" s="6" t="s">
        <v>206</v>
      </c>
      <c r="P6" s="66" t="s">
        <v>207</v>
      </c>
    </row>
    <row r="7" spans="1:16" x14ac:dyDescent="0.25">
      <c r="A7" s="18"/>
      <c r="B7" s="38">
        <v>1</v>
      </c>
      <c r="C7" s="20" t="s">
        <v>82</v>
      </c>
      <c r="D7" s="21">
        <v>30297952</v>
      </c>
      <c r="E7" s="22">
        <v>66372779</v>
      </c>
      <c r="F7" s="22">
        <f t="shared" ref="F7:F31" si="0">SUM(G7,H7,I7)</f>
        <v>29249149.400000002</v>
      </c>
      <c r="G7" s="22">
        <v>22895021.300000001</v>
      </c>
      <c r="H7" s="22">
        <v>3703468.6</v>
      </c>
      <c r="I7" s="22">
        <v>2650659.5</v>
      </c>
      <c r="J7" s="23">
        <f t="shared" ref="J7:J31" si="1">IFERROR(G7/E7,0)</f>
        <v>0.34494594990515615</v>
      </c>
      <c r="K7" s="23">
        <f t="shared" ref="K7:K31" si="2">IFERROR(SUM(G7,H7)/E7,0)</f>
        <v>0.40074395408394758</v>
      </c>
      <c r="L7" s="24">
        <f t="shared" ref="L7:L31" si="3">IFERROR(SUM(G7,H7,I7)/E7,0)</f>
        <v>0.44067989679925867</v>
      </c>
      <c r="M7" s="5"/>
      <c r="N7" t="s">
        <v>88</v>
      </c>
      <c r="O7" s="6">
        <v>21842244.300000001</v>
      </c>
      <c r="P7" s="66">
        <v>0.73128157722032139</v>
      </c>
    </row>
    <row r="8" spans="1:16" x14ac:dyDescent="0.25">
      <c r="A8" s="18"/>
      <c r="B8" s="38">
        <v>2</v>
      </c>
      <c r="C8" s="20" t="s">
        <v>83</v>
      </c>
      <c r="D8" s="21">
        <v>43613526</v>
      </c>
      <c r="E8" s="22">
        <v>107984184</v>
      </c>
      <c r="F8" s="22">
        <f t="shared" si="0"/>
        <v>66166220.500000007</v>
      </c>
      <c r="G8" s="22">
        <v>57400601.100000001</v>
      </c>
      <c r="H8" s="22">
        <v>6531399.2000000002</v>
      </c>
      <c r="I8" s="22">
        <v>2234220.2000000002</v>
      </c>
      <c r="J8" s="23">
        <f t="shared" si="1"/>
        <v>0.53156489194750967</v>
      </c>
      <c r="K8" s="23">
        <f t="shared" si="2"/>
        <v>0.59204966812547288</v>
      </c>
      <c r="L8" s="24">
        <f t="shared" si="3"/>
        <v>0.61273992217230633</v>
      </c>
      <c r="M8" s="5"/>
      <c r="N8" t="s">
        <v>85</v>
      </c>
      <c r="O8" s="6">
        <v>27668625.399999999</v>
      </c>
      <c r="P8" s="66">
        <v>0.68241976415417416</v>
      </c>
    </row>
    <row r="9" spans="1:16" x14ac:dyDescent="0.25">
      <c r="A9" s="18"/>
      <c r="B9" s="38">
        <v>3</v>
      </c>
      <c r="C9" s="20" t="s">
        <v>84</v>
      </c>
      <c r="D9" s="21">
        <v>29640818</v>
      </c>
      <c r="E9" s="22">
        <v>79322362</v>
      </c>
      <c r="F9" s="22">
        <f t="shared" si="0"/>
        <v>41432794</v>
      </c>
      <c r="G9" s="22">
        <v>33005942.100000001</v>
      </c>
      <c r="H9" s="22">
        <v>5908431.5</v>
      </c>
      <c r="I9" s="22">
        <v>2518420.4</v>
      </c>
      <c r="J9" s="23">
        <f t="shared" si="1"/>
        <v>0.41609883099547645</v>
      </c>
      <c r="K9" s="23">
        <f t="shared" si="2"/>
        <v>0.49058515932745422</v>
      </c>
      <c r="L9" s="24">
        <f t="shared" si="3"/>
        <v>0.52233434501105758</v>
      </c>
      <c r="M9" s="5"/>
      <c r="N9" t="s">
        <v>103</v>
      </c>
      <c r="O9" s="6">
        <v>44578786.399999999</v>
      </c>
      <c r="P9" s="66">
        <v>0.65351070509142528</v>
      </c>
    </row>
    <row r="10" spans="1:16" x14ac:dyDescent="0.25">
      <c r="A10" s="18"/>
      <c r="B10" s="38">
        <v>4</v>
      </c>
      <c r="C10" s="20" t="s">
        <v>85</v>
      </c>
      <c r="D10" s="21">
        <v>32236828</v>
      </c>
      <c r="E10" s="22">
        <v>40544877</v>
      </c>
      <c r="F10" s="22">
        <f t="shared" si="0"/>
        <v>27668625.399999999</v>
      </c>
      <c r="G10" s="22">
        <v>22790720.100000001</v>
      </c>
      <c r="H10" s="22">
        <v>2462689.4</v>
      </c>
      <c r="I10" s="22">
        <v>2415215.9</v>
      </c>
      <c r="J10" s="23">
        <f t="shared" si="1"/>
        <v>0.56211096903808588</v>
      </c>
      <c r="K10" s="23">
        <f t="shared" si="2"/>
        <v>0.62285081047354018</v>
      </c>
      <c r="L10" s="24">
        <f t="shared" si="3"/>
        <v>0.68241976415417416</v>
      </c>
      <c r="M10" s="5"/>
      <c r="N10" t="s">
        <v>92</v>
      </c>
      <c r="O10" s="6">
        <v>30424600.800000004</v>
      </c>
      <c r="P10" s="66">
        <v>0.64440761017989734</v>
      </c>
    </row>
    <row r="11" spans="1:16" x14ac:dyDescent="0.25">
      <c r="A11" s="18"/>
      <c r="B11" s="38">
        <v>5</v>
      </c>
      <c r="C11" s="20" t="s">
        <v>86</v>
      </c>
      <c r="D11" s="21">
        <v>54022488</v>
      </c>
      <c r="E11" s="22">
        <v>115076469</v>
      </c>
      <c r="F11" s="22">
        <f t="shared" si="0"/>
        <v>64569569.500000007</v>
      </c>
      <c r="G11" s="22">
        <v>53520977.200000003</v>
      </c>
      <c r="H11" s="22">
        <v>7358911.2000000002</v>
      </c>
      <c r="I11" s="22">
        <v>3689681.1</v>
      </c>
      <c r="J11" s="23">
        <f t="shared" si="1"/>
        <v>0.46509054079509515</v>
      </c>
      <c r="K11" s="23">
        <f t="shared" si="2"/>
        <v>0.52903855087872054</v>
      </c>
      <c r="L11" s="24">
        <f t="shared" si="3"/>
        <v>0.5611014142257007</v>
      </c>
      <c r="M11" s="5"/>
      <c r="N11" t="s">
        <v>95</v>
      </c>
      <c r="O11" s="6">
        <v>26348009.500000004</v>
      </c>
      <c r="P11" s="66">
        <v>0.62694024408353921</v>
      </c>
    </row>
    <row r="12" spans="1:16" x14ac:dyDescent="0.25">
      <c r="A12" s="18"/>
      <c r="B12" s="38">
        <v>6</v>
      </c>
      <c r="C12" s="20" t="s">
        <v>87</v>
      </c>
      <c r="D12" s="21">
        <v>88334727</v>
      </c>
      <c r="E12" s="22">
        <v>199827847</v>
      </c>
      <c r="F12" s="22">
        <f t="shared" si="0"/>
        <v>99695259.800000012</v>
      </c>
      <c r="G12" s="22">
        <v>81667177.700000003</v>
      </c>
      <c r="H12" s="22">
        <v>10063761.9</v>
      </c>
      <c r="I12" s="22">
        <v>7964320.2000000002</v>
      </c>
      <c r="J12" s="23">
        <f t="shared" si="1"/>
        <v>0.40868767254445776</v>
      </c>
      <c r="K12" s="23">
        <f t="shared" si="2"/>
        <v>0.45904983202866623</v>
      </c>
      <c r="L12" s="24">
        <f t="shared" si="3"/>
        <v>0.49890573959894596</v>
      </c>
      <c r="M12" s="5"/>
      <c r="N12" t="s">
        <v>106</v>
      </c>
      <c r="O12" s="6">
        <v>23541285.600000001</v>
      </c>
      <c r="P12" s="66">
        <v>0.61452258940247628</v>
      </c>
    </row>
    <row r="13" spans="1:16" x14ac:dyDescent="0.25">
      <c r="A13" s="18"/>
      <c r="B13" s="38">
        <v>7</v>
      </c>
      <c r="C13" s="20" t="s">
        <v>88</v>
      </c>
      <c r="D13" s="21">
        <v>25447171</v>
      </c>
      <c r="E13" s="22">
        <v>29868446</v>
      </c>
      <c r="F13" s="22">
        <f t="shared" si="0"/>
        <v>21842244.300000001</v>
      </c>
      <c r="G13" s="22">
        <v>19480555.800000001</v>
      </c>
      <c r="H13" s="22">
        <v>1738168</v>
      </c>
      <c r="I13" s="22">
        <v>623520.5</v>
      </c>
      <c r="J13" s="23">
        <f t="shared" si="1"/>
        <v>0.65221189612609909</v>
      </c>
      <c r="K13" s="23">
        <f t="shared" si="2"/>
        <v>0.71040601844501727</v>
      </c>
      <c r="L13" s="24">
        <f t="shared" si="3"/>
        <v>0.73128157722032139</v>
      </c>
      <c r="M13" s="5"/>
      <c r="N13" t="s">
        <v>83</v>
      </c>
      <c r="O13" s="6">
        <v>66166220.500000007</v>
      </c>
      <c r="P13" s="66">
        <v>0.61273992217230633</v>
      </c>
    </row>
    <row r="14" spans="1:16" x14ac:dyDescent="0.25">
      <c r="A14" s="18"/>
      <c r="B14" s="38">
        <v>8</v>
      </c>
      <c r="C14" s="20" t="s">
        <v>89</v>
      </c>
      <c r="D14" s="21">
        <v>52701261</v>
      </c>
      <c r="E14" s="22">
        <v>152715441</v>
      </c>
      <c r="F14" s="22">
        <f t="shared" si="0"/>
        <v>81042226.499999985</v>
      </c>
      <c r="G14" s="22">
        <v>63443936.299999997</v>
      </c>
      <c r="H14" s="22">
        <v>10778284.6</v>
      </c>
      <c r="I14" s="22">
        <v>6820005.5999999996</v>
      </c>
      <c r="J14" s="23">
        <f t="shared" si="1"/>
        <v>0.4154389096777712</v>
      </c>
      <c r="K14" s="23">
        <f t="shared" si="2"/>
        <v>0.4860164788444673</v>
      </c>
      <c r="L14" s="24">
        <f t="shared" si="3"/>
        <v>0.53067473707521162</v>
      </c>
      <c r="M14" s="5"/>
      <c r="N14" t="s">
        <v>101</v>
      </c>
      <c r="O14" s="6">
        <v>64401279.5</v>
      </c>
      <c r="P14" s="66">
        <v>0.59851307121466102</v>
      </c>
    </row>
    <row r="15" spans="1:16" x14ac:dyDescent="0.25">
      <c r="A15" s="18"/>
      <c r="B15" s="38">
        <v>9</v>
      </c>
      <c r="C15" s="20" t="s">
        <v>90</v>
      </c>
      <c r="D15" s="21">
        <v>34752397</v>
      </c>
      <c r="E15" s="22">
        <v>109636018</v>
      </c>
      <c r="F15" s="22">
        <f t="shared" si="0"/>
        <v>53266707.099999994</v>
      </c>
      <c r="G15" s="22">
        <v>43873657.799999997</v>
      </c>
      <c r="H15" s="22">
        <v>6113789.5</v>
      </c>
      <c r="I15" s="22">
        <v>3279259.8</v>
      </c>
      <c r="J15" s="23">
        <f t="shared" si="1"/>
        <v>0.4001755864573629</v>
      </c>
      <c r="K15" s="23">
        <f t="shared" si="2"/>
        <v>0.45594001142945556</v>
      </c>
      <c r="L15" s="24">
        <f t="shared" si="3"/>
        <v>0.48585043557492202</v>
      </c>
      <c r="M15" s="5"/>
      <c r="N15" t="s">
        <v>105</v>
      </c>
      <c r="O15" s="6">
        <v>12961385.999999998</v>
      </c>
      <c r="P15" s="66">
        <v>0.594330582494489</v>
      </c>
    </row>
    <row r="16" spans="1:16" x14ac:dyDescent="0.25">
      <c r="A16" s="18"/>
      <c r="B16" s="38">
        <v>10</v>
      </c>
      <c r="C16" s="20" t="s">
        <v>91</v>
      </c>
      <c r="D16" s="21">
        <v>42585486</v>
      </c>
      <c r="E16" s="22">
        <v>85114284</v>
      </c>
      <c r="F16" s="22">
        <f t="shared" si="0"/>
        <v>42769385.700000003</v>
      </c>
      <c r="G16" s="22">
        <v>33954159.200000003</v>
      </c>
      <c r="H16" s="22">
        <v>5192114</v>
      </c>
      <c r="I16" s="22">
        <v>3623112.5</v>
      </c>
      <c r="J16" s="23">
        <f t="shared" si="1"/>
        <v>0.39892433566145025</v>
      </c>
      <c r="K16" s="23">
        <f t="shared" si="2"/>
        <v>0.45992601194882876</v>
      </c>
      <c r="L16" s="24">
        <f t="shared" si="3"/>
        <v>0.50249363197368846</v>
      </c>
      <c r="M16" s="5"/>
      <c r="N16" t="s">
        <v>104</v>
      </c>
      <c r="O16" s="6">
        <v>14664370.4</v>
      </c>
      <c r="P16" s="66">
        <v>0.5936462830317718</v>
      </c>
    </row>
    <row r="17" spans="1:16" x14ac:dyDescent="0.25">
      <c r="A17" s="18"/>
      <c r="B17" s="38">
        <v>11</v>
      </c>
      <c r="C17" s="20" t="s">
        <v>92</v>
      </c>
      <c r="D17" s="21">
        <v>27592804</v>
      </c>
      <c r="E17" s="22">
        <v>47213286</v>
      </c>
      <c r="F17" s="22">
        <f t="shared" si="0"/>
        <v>30424600.800000004</v>
      </c>
      <c r="G17" s="22">
        <v>24478840.100000001</v>
      </c>
      <c r="H17" s="22">
        <v>3054937.1</v>
      </c>
      <c r="I17" s="22">
        <v>2890823.6</v>
      </c>
      <c r="J17" s="23">
        <f t="shared" si="1"/>
        <v>0.51847355212683144</v>
      </c>
      <c r="K17" s="23">
        <f t="shared" si="2"/>
        <v>0.58317858240157239</v>
      </c>
      <c r="L17" s="24">
        <f t="shared" si="3"/>
        <v>0.64440761017989734</v>
      </c>
      <c r="M17" s="5"/>
      <c r="N17" t="s">
        <v>102</v>
      </c>
      <c r="O17" s="6">
        <v>81021109</v>
      </c>
      <c r="P17" s="66">
        <v>0.57156773458659638</v>
      </c>
    </row>
    <row r="18" spans="1:16" x14ac:dyDescent="0.25">
      <c r="A18" s="18"/>
      <c r="B18" s="38">
        <v>12</v>
      </c>
      <c r="C18" s="20" t="s">
        <v>93</v>
      </c>
      <c r="D18" s="21">
        <v>53760869</v>
      </c>
      <c r="E18" s="22">
        <v>103249671</v>
      </c>
      <c r="F18" s="22">
        <f t="shared" si="0"/>
        <v>53406787.000000007</v>
      </c>
      <c r="G18" s="22">
        <v>43337960.600000001</v>
      </c>
      <c r="H18" s="22">
        <v>5845188.2000000002</v>
      </c>
      <c r="I18" s="22">
        <v>4223638.2</v>
      </c>
      <c r="J18" s="23">
        <f t="shared" si="1"/>
        <v>0.41973945466615581</v>
      </c>
      <c r="K18" s="23">
        <f t="shared" si="2"/>
        <v>0.47635162730930158</v>
      </c>
      <c r="L18" s="24">
        <f t="shared" si="3"/>
        <v>0.51725866516320429</v>
      </c>
      <c r="M18" s="5"/>
      <c r="N18" t="s">
        <v>86</v>
      </c>
      <c r="O18" s="6">
        <v>64569569.500000007</v>
      </c>
      <c r="P18" s="66">
        <v>0.5611014142257007</v>
      </c>
    </row>
    <row r="19" spans="1:16" x14ac:dyDescent="0.25">
      <c r="A19" s="18"/>
      <c r="B19" s="38">
        <v>13</v>
      </c>
      <c r="C19" s="20" t="s">
        <v>94</v>
      </c>
      <c r="D19" s="21">
        <v>54245820</v>
      </c>
      <c r="E19" s="22">
        <v>127327149</v>
      </c>
      <c r="F19" s="22">
        <f t="shared" si="0"/>
        <v>70762034.900000006</v>
      </c>
      <c r="G19" s="22">
        <v>52588963.600000001</v>
      </c>
      <c r="H19" s="22">
        <v>8319347.4000000004</v>
      </c>
      <c r="I19" s="22">
        <v>9853723.9000000004</v>
      </c>
      <c r="J19" s="23">
        <f t="shared" si="1"/>
        <v>0.41302239163463877</v>
      </c>
      <c r="K19" s="23">
        <f t="shared" si="2"/>
        <v>0.47836075399756262</v>
      </c>
      <c r="L19" s="24">
        <f t="shared" si="3"/>
        <v>0.55574977886295096</v>
      </c>
      <c r="M19" s="5"/>
      <c r="N19" t="s">
        <v>99</v>
      </c>
      <c r="O19" s="6">
        <v>12530535.800000001</v>
      </c>
      <c r="P19" s="66">
        <v>0.55727978861097793</v>
      </c>
    </row>
    <row r="20" spans="1:16" x14ac:dyDescent="0.25">
      <c r="A20" s="18"/>
      <c r="B20" s="38">
        <v>14</v>
      </c>
      <c r="C20" s="20" t="s">
        <v>95</v>
      </c>
      <c r="D20" s="21">
        <v>31079565</v>
      </c>
      <c r="E20" s="22">
        <v>42026349</v>
      </c>
      <c r="F20" s="22">
        <f t="shared" si="0"/>
        <v>26348009.500000004</v>
      </c>
      <c r="G20" s="22">
        <v>21427134.800000001</v>
      </c>
      <c r="H20" s="22">
        <v>2322922.1</v>
      </c>
      <c r="I20" s="22">
        <v>2597952.6</v>
      </c>
      <c r="J20" s="23">
        <f t="shared" si="1"/>
        <v>0.50985001813981035</v>
      </c>
      <c r="K20" s="23">
        <f t="shared" si="2"/>
        <v>0.56512301128037556</v>
      </c>
      <c r="L20" s="24">
        <f t="shared" si="3"/>
        <v>0.62694024408353921</v>
      </c>
      <c r="M20" s="5"/>
      <c r="N20" t="s">
        <v>94</v>
      </c>
      <c r="O20" s="6">
        <v>70762034.900000006</v>
      </c>
      <c r="P20" s="66">
        <v>0.55574977886295096</v>
      </c>
    </row>
    <row r="21" spans="1:16" x14ac:dyDescent="0.25">
      <c r="A21" s="18"/>
      <c r="B21" s="38">
        <v>15</v>
      </c>
      <c r="C21" s="20" t="s">
        <v>96</v>
      </c>
      <c r="D21" s="21">
        <v>360833310</v>
      </c>
      <c r="E21" s="22">
        <v>336586460</v>
      </c>
      <c r="F21" s="22">
        <f t="shared" si="0"/>
        <v>166280719.90000001</v>
      </c>
      <c r="G21" s="22">
        <v>127366615.90000001</v>
      </c>
      <c r="H21" s="22">
        <v>16928558</v>
      </c>
      <c r="I21" s="22">
        <v>21985546</v>
      </c>
      <c r="J21" s="23">
        <f t="shared" si="1"/>
        <v>0.3784068316354734</v>
      </c>
      <c r="K21" s="23">
        <f t="shared" si="2"/>
        <v>0.42870165930025828</v>
      </c>
      <c r="L21" s="24">
        <f t="shared" si="3"/>
        <v>0.49402082276274573</v>
      </c>
      <c r="M21" s="5"/>
      <c r="N21" t="s">
        <v>98</v>
      </c>
      <c r="O21" s="6">
        <v>6446385.2000000002</v>
      </c>
      <c r="P21" s="66">
        <v>0.55524640321572338</v>
      </c>
    </row>
    <row r="22" spans="1:16" x14ac:dyDescent="0.25">
      <c r="A22" s="18"/>
      <c r="B22" s="38">
        <v>16</v>
      </c>
      <c r="C22" s="20" t="s">
        <v>97</v>
      </c>
      <c r="D22" s="21">
        <v>45714226</v>
      </c>
      <c r="E22" s="22">
        <v>87697492</v>
      </c>
      <c r="F22" s="22">
        <f t="shared" si="0"/>
        <v>47657854.799999997</v>
      </c>
      <c r="G22" s="22">
        <v>38368803.299999997</v>
      </c>
      <c r="H22" s="22">
        <v>6446912.2000000002</v>
      </c>
      <c r="I22" s="22">
        <v>2842139.3</v>
      </c>
      <c r="J22" s="23">
        <f t="shared" si="1"/>
        <v>0.43751311953140004</v>
      </c>
      <c r="K22" s="23">
        <f t="shared" si="2"/>
        <v>0.51102619331462751</v>
      </c>
      <c r="L22" s="24">
        <f t="shared" si="3"/>
        <v>0.54343463778872947</v>
      </c>
      <c r="M22" s="5"/>
      <c r="N22" t="s">
        <v>97</v>
      </c>
      <c r="O22" s="6">
        <v>47657854.799999997</v>
      </c>
      <c r="P22" s="66">
        <v>0.54343463778872947</v>
      </c>
    </row>
    <row r="23" spans="1:16" x14ac:dyDescent="0.25">
      <c r="A23" s="18"/>
      <c r="B23" s="38">
        <v>17</v>
      </c>
      <c r="C23" s="20" t="s">
        <v>98</v>
      </c>
      <c r="D23" s="21">
        <v>10765392</v>
      </c>
      <c r="E23" s="22">
        <v>11609954</v>
      </c>
      <c r="F23" s="22">
        <f t="shared" si="0"/>
        <v>6446385.2000000002</v>
      </c>
      <c r="G23" s="22">
        <v>5504326.7000000002</v>
      </c>
      <c r="H23" s="22">
        <v>707109.4</v>
      </c>
      <c r="I23" s="22">
        <v>234949.1</v>
      </c>
      <c r="J23" s="23">
        <f t="shared" si="1"/>
        <v>0.47410409205755683</v>
      </c>
      <c r="K23" s="23">
        <f t="shared" si="2"/>
        <v>0.53500953578282917</v>
      </c>
      <c r="L23" s="24">
        <f t="shared" si="3"/>
        <v>0.55524640321572338</v>
      </c>
      <c r="M23" s="5"/>
      <c r="N23" t="s">
        <v>89</v>
      </c>
      <c r="O23" s="6">
        <v>81042226.499999985</v>
      </c>
      <c r="P23" s="66">
        <v>0.53067473707521162</v>
      </c>
    </row>
    <row r="24" spans="1:16" x14ac:dyDescent="0.25">
      <c r="A24" s="18"/>
      <c r="B24" s="38">
        <v>18</v>
      </c>
      <c r="C24" s="20" t="s">
        <v>99</v>
      </c>
      <c r="D24" s="21">
        <v>12401069</v>
      </c>
      <c r="E24" s="22">
        <v>22485179</v>
      </c>
      <c r="F24" s="22">
        <f t="shared" si="0"/>
        <v>12530535.800000001</v>
      </c>
      <c r="G24" s="22">
        <v>10943932.800000001</v>
      </c>
      <c r="H24" s="22">
        <v>1240570.7</v>
      </c>
      <c r="I24" s="22">
        <v>346032.3</v>
      </c>
      <c r="J24" s="23">
        <f t="shared" si="1"/>
        <v>0.48671761963736204</v>
      </c>
      <c r="K24" s="23">
        <f t="shared" si="2"/>
        <v>0.54189043814149751</v>
      </c>
      <c r="L24" s="24">
        <f t="shared" si="3"/>
        <v>0.55727978861097793</v>
      </c>
      <c r="M24" s="5"/>
      <c r="N24" t="s">
        <v>84</v>
      </c>
      <c r="O24" s="6">
        <v>41432794</v>
      </c>
      <c r="P24" s="66">
        <v>0.52233434501105758</v>
      </c>
    </row>
    <row r="25" spans="1:16" x14ac:dyDescent="0.25">
      <c r="A25" s="18"/>
      <c r="B25" s="38">
        <v>19</v>
      </c>
      <c r="C25" s="20" t="s">
        <v>100</v>
      </c>
      <c r="D25" s="21">
        <v>19627060</v>
      </c>
      <c r="E25" s="22">
        <v>33484046</v>
      </c>
      <c r="F25" s="22">
        <f t="shared" si="0"/>
        <v>16570086.800000001</v>
      </c>
      <c r="G25" s="22">
        <v>13823324.300000001</v>
      </c>
      <c r="H25" s="22">
        <v>2393090.2999999998</v>
      </c>
      <c r="I25" s="22">
        <v>353672.2</v>
      </c>
      <c r="J25" s="23">
        <f t="shared" si="1"/>
        <v>0.41283315343671434</v>
      </c>
      <c r="K25" s="23">
        <f t="shared" si="2"/>
        <v>0.48430272136168973</v>
      </c>
      <c r="L25" s="24">
        <f t="shared" si="3"/>
        <v>0.49486513069537658</v>
      </c>
      <c r="M25" s="5"/>
      <c r="N25" t="s">
        <v>93</v>
      </c>
      <c r="O25" s="6">
        <v>53406787.000000007</v>
      </c>
      <c r="P25" s="66">
        <v>0.51725866516320429</v>
      </c>
    </row>
    <row r="26" spans="1:16" x14ac:dyDescent="0.25">
      <c r="A26" s="18"/>
      <c r="B26" s="38">
        <v>20</v>
      </c>
      <c r="C26" s="20" t="s">
        <v>101</v>
      </c>
      <c r="D26" s="21">
        <v>66108807</v>
      </c>
      <c r="E26" s="22">
        <v>107602127</v>
      </c>
      <c r="F26" s="22">
        <f t="shared" si="0"/>
        <v>64401279.5</v>
      </c>
      <c r="G26" s="22">
        <v>51197627.899999999</v>
      </c>
      <c r="H26" s="22">
        <v>7300938.4000000004</v>
      </c>
      <c r="I26" s="22">
        <v>5902713.2000000002</v>
      </c>
      <c r="J26" s="23">
        <f t="shared" si="1"/>
        <v>0.4758049801376138</v>
      </c>
      <c r="K26" s="23">
        <f t="shared" si="2"/>
        <v>0.54365622623798127</v>
      </c>
      <c r="L26" s="24">
        <f t="shared" si="3"/>
        <v>0.59851307121466102</v>
      </c>
      <c r="M26" s="5"/>
      <c r="N26" t="s">
        <v>91</v>
      </c>
      <c r="O26" s="6">
        <v>42769385.700000003</v>
      </c>
      <c r="P26" s="66">
        <v>0.50249363197368846</v>
      </c>
    </row>
    <row r="27" spans="1:16" x14ac:dyDescent="0.25">
      <c r="A27" s="18"/>
      <c r="B27" s="38">
        <v>21</v>
      </c>
      <c r="C27" s="20" t="s">
        <v>102</v>
      </c>
      <c r="D27" s="21">
        <v>74496161</v>
      </c>
      <c r="E27" s="22">
        <v>141752419</v>
      </c>
      <c r="F27" s="22">
        <f t="shared" si="0"/>
        <v>81021109</v>
      </c>
      <c r="G27" s="22">
        <v>62107453.399999999</v>
      </c>
      <c r="H27" s="22">
        <v>16063411.5</v>
      </c>
      <c r="I27" s="22">
        <v>2850244.1</v>
      </c>
      <c r="J27" s="23">
        <f t="shared" si="1"/>
        <v>0.43814034242336281</v>
      </c>
      <c r="K27" s="23">
        <f t="shared" si="2"/>
        <v>0.55146053556941421</v>
      </c>
      <c r="L27" s="24">
        <f t="shared" si="3"/>
        <v>0.57156773458659638</v>
      </c>
      <c r="M27" s="5"/>
      <c r="N27" t="s">
        <v>87</v>
      </c>
      <c r="O27" s="6">
        <v>99695259.800000012</v>
      </c>
      <c r="P27" s="66">
        <v>0.49890573959894596</v>
      </c>
    </row>
    <row r="28" spans="1:16" x14ac:dyDescent="0.25">
      <c r="A28" s="18"/>
      <c r="B28" s="38">
        <v>22</v>
      </c>
      <c r="C28" s="20" t="s">
        <v>103</v>
      </c>
      <c r="D28" s="21">
        <v>33774585</v>
      </c>
      <c r="E28" s="22">
        <v>68214317</v>
      </c>
      <c r="F28" s="22">
        <f t="shared" si="0"/>
        <v>44578786.399999999</v>
      </c>
      <c r="G28" s="22">
        <v>36691038.5</v>
      </c>
      <c r="H28" s="22">
        <v>5889509.5999999996</v>
      </c>
      <c r="I28" s="22">
        <v>1998238.3</v>
      </c>
      <c r="J28" s="23">
        <f t="shared" si="1"/>
        <v>0.53787885173723871</v>
      </c>
      <c r="K28" s="23">
        <f t="shared" si="2"/>
        <v>0.62421717276741184</v>
      </c>
      <c r="L28" s="24">
        <f t="shared" si="3"/>
        <v>0.65351070509142528</v>
      </c>
      <c r="M28" s="5"/>
      <c r="N28" t="s">
        <v>100</v>
      </c>
      <c r="O28" s="6">
        <v>16570086.800000001</v>
      </c>
      <c r="P28" s="66">
        <v>0.49486513069537658</v>
      </c>
    </row>
    <row r="29" spans="1:16" x14ac:dyDescent="0.25">
      <c r="A29" s="18"/>
      <c r="B29" s="38">
        <v>23</v>
      </c>
      <c r="C29" s="20" t="s">
        <v>104</v>
      </c>
      <c r="D29" s="21">
        <v>17389939</v>
      </c>
      <c r="E29" s="22">
        <v>24702202</v>
      </c>
      <c r="F29" s="22">
        <f t="shared" si="0"/>
        <v>14664370.4</v>
      </c>
      <c r="G29" s="22">
        <v>12117865.300000001</v>
      </c>
      <c r="H29" s="22">
        <v>1529784</v>
      </c>
      <c r="I29" s="22">
        <v>1016721.1</v>
      </c>
      <c r="J29" s="23">
        <f t="shared" si="1"/>
        <v>0.49055810085270946</v>
      </c>
      <c r="K29" s="23">
        <f t="shared" si="2"/>
        <v>0.55248715478887267</v>
      </c>
      <c r="L29" s="24">
        <f t="shared" si="3"/>
        <v>0.5936462830317718</v>
      </c>
      <c r="M29" s="5"/>
      <c r="N29" t="s">
        <v>96</v>
      </c>
      <c r="O29" s="6">
        <v>166280719.90000001</v>
      </c>
      <c r="P29" s="66">
        <v>0.49402082276274573</v>
      </c>
    </row>
    <row r="30" spans="1:16" x14ac:dyDescent="0.25">
      <c r="A30" s="18"/>
      <c r="B30" s="38">
        <v>24</v>
      </c>
      <c r="C30" s="20" t="s">
        <v>105</v>
      </c>
      <c r="D30" s="21">
        <v>11951922</v>
      </c>
      <c r="E30" s="22">
        <v>21808378</v>
      </c>
      <c r="F30" s="22">
        <f t="shared" si="0"/>
        <v>12961385.999999998</v>
      </c>
      <c r="G30" s="22">
        <v>10798183.1</v>
      </c>
      <c r="H30" s="22">
        <v>1653293.2</v>
      </c>
      <c r="I30" s="22">
        <v>509909.7</v>
      </c>
      <c r="J30" s="23">
        <f t="shared" si="1"/>
        <v>0.49513921209546163</v>
      </c>
      <c r="K30" s="23">
        <f t="shared" si="2"/>
        <v>0.57094921502185991</v>
      </c>
      <c r="L30" s="24">
        <f t="shared" si="3"/>
        <v>0.594330582494489</v>
      </c>
      <c r="M30" s="5"/>
      <c r="N30" t="s">
        <v>90</v>
      </c>
      <c r="O30" s="6">
        <v>53266707.099999994</v>
      </c>
      <c r="P30" s="66">
        <v>0.48585043557492202</v>
      </c>
    </row>
    <row r="31" spans="1:16" ht="15.75" thickBot="1" x14ac:dyDescent="0.3">
      <c r="A31" s="25"/>
      <c r="B31" s="39">
        <v>25</v>
      </c>
      <c r="C31" s="27" t="s">
        <v>106</v>
      </c>
      <c r="D31" s="28">
        <v>27255645</v>
      </c>
      <c r="E31" s="29">
        <v>38308251</v>
      </c>
      <c r="F31" s="29">
        <f t="shared" si="0"/>
        <v>23541285.600000001</v>
      </c>
      <c r="G31" s="29">
        <v>19282807.600000001</v>
      </c>
      <c r="H31" s="29">
        <v>3064777</v>
      </c>
      <c r="I31" s="29">
        <v>1193701</v>
      </c>
      <c r="J31" s="30">
        <f t="shared" si="1"/>
        <v>0.50335912229456781</v>
      </c>
      <c r="K31" s="30">
        <f t="shared" si="2"/>
        <v>0.5833621743785693</v>
      </c>
      <c r="L31" s="31">
        <f t="shared" si="3"/>
        <v>0.61452258940247628</v>
      </c>
      <c r="M31" s="5"/>
      <c r="N31" t="s">
        <v>82</v>
      </c>
      <c r="O31" s="6">
        <v>29249149.400000002</v>
      </c>
      <c r="P31" s="66">
        <v>0.44067989679925867</v>
      </c>
    </row>
    <row r="32" spans="1:16" x14ac:dyDescent="0.25">
      <c r="O32" s="6"/>
      <c r="P32" s="66"/>
    </row>
    <row r="33" spans="15:16" x14ac:dyDescent="0.25">
      <c r="O33" s="6"/>
      <c r="P33" s="66"/>
    </row>
    <row r="34" spans="15:16" x14ac:dyDescent="0.25">
      <c r="O34" s="6"/>
      <c r="P34" s="66"/>
    </row>
    <row r="35" spans="15:16" x14ac:dyDescent="0.25">
      <c r="O35" s="6"/>
      <c r="P35" s="66"/>
    </row>
    <row r="36" spans="15:16" x14ac:dyDescent="0.25">
      <c r="O36" s="6"/>
      <c r="P36" s="66"/>
    </row>
    <row r="37" spans="15:16" x14ac:dyDescent="0.25">
      <c r="O37" s="6"/>
      <c r="P37" s="66"/>
    </row>
    <row r="38" spans="15:16" x14ac:dyDescent="0.25">
      <c r="O38" s="6"/>
      <c r="P38" s="66"/>
    </row>
    <row r="39" spans="15:16" x14ac:dyDescent="0.25">
      <c r="O39" s="6"/>
      <c r="P39" s="66"/>
    </row>
    <row r="40" spans="15:16" x14ac:dyDescent="0.25">
      <c r="O40" s="6"/>
      <c r="P40" s="66"/>
    </row>
    <row r="41" spans="15:16" x14ac:dyDescent="0.25">
      <c r="O41" s="6"/>
      <c r="P41" s="66"/>
    </row>
    <row r="42" spans="15:16" x14ac:dyDescent="0.25">
      <c r="O42" s="6"/>
      <c r="P42" s="66"/>
    </row>
    <row r="43" spans="15:16" x14ac:dyDescent="0.25">
      <c r="O43" s="6"/>
      <c r="P43" s="66"/>
    </row>
    <row r="44" spans="15:16" x14ac:dyDescent="0.25">
      <c r="O44" s="6"/>
      <c r="P44" s="66"/>
    </row>
    <row r="45" spans="15:16" x14ac:dyDescent="0.25">
      <c r="O45" s="6"/>
      <c r="P45" s="66"/>
    </row>
    <row r="46" spans="15:16" x14ac:dyDescent="0.25">
      <c r="O46" s="6"/>
      <c r="P46" s="66"/>
    </row>
    <row r="47" spans="15:16" x14ac:dyDescent="0.25">
      <c r="O47" s="6"/>
      <c r="P47" s="66"/>
    </row>
    <row r="48" spans="15:16" x14ac:dyDescent="0.25">
      <c r="O48" s="6"/>
      <c r="P48" s="66"/>
    </row>
    <row r="49" spans="15:16" x14ac:dyDescent="0.25">
      <c r="O49" s="6"/>
      <c r="P49" s="66"/>
    </row>
    <row r="50" spans="15:16" x14ac:dyDescent="0.25">
      <c r="O50" s="6"/>
      <c r="P50" s="66"/>
    </row>
    <row r="51" spans="15:16" x14ac:dyDescent="0.25">
      <c r="O51" s="6"/>
      <c r="P51" s="66"/>
    </row>
    <row r="52" spans="15:16" x14ac:dyDescent="0.25">
      <c r="O52" s="6"/>
      <c r="P52" s="66"/>
    </row>
    <row r="53" spans="15:16" x14ac:dyDescent="0.25">
      <c r="O53" s="6"/>
      <c r="P53" s="66"/>
    </row>
    <row r="54" spans="15:16" x14ac:dyDescent="0.25">
      <c r="O54" s="6"/>
      <c r="P54" s="66"/>
    </row>
    <row r="55" spans="15:16" x14ac:dyDescent="0.25">
      <c r="O55" s="6"/>
      <c r="P55" s="66"/>
    </row>
    <row r="56" spans="15:16" x14ac:dyDescent="0.25">
      <c r="O56" s="6"/>
      <c r="P56" s="66"/>
    </row>
    <row r="57" spans="15:16" x14ac:dyDescent="0.25">
      <c r="O57" s="6"/>
      <c r="P57" s="66"/>
    </row>
    <row r="58" spans="15:16" x14ac:dyDescent="0.25">
      <c r="O58" s="6"/>
      <c r="P58" s="66"/>
    </row>
    <row r="59" spans="15:16" x14ac:dyDescent="0.25">
      <c r="O59" s="6"/>
      <c r="P59" s="66"/>
    </row>
    <row r="60" spans="15:16" x14ac:dyDescent="0.25">
      <c r="O60" s="6"/>
      <c r="P60" s="66"/>
    </row>
    <row r="61" spans="15:16" x14ac:dyDescent="0.25">
      <c r="O61" s="6"/>
      <c r="P61" s="66"/>
    </row>
    <row r="62" spans="15:16" x14ac:dyDescent="0.25">
      <c r="O62" s="6"/>
      <c r="P62" s="66"/>
    </row>
    <row r="63" spans="15:16" x14ac:dyDescent="0.25">
      <c r="O63" s="6"/>
      <c r="P63" s="66"/>
    </row>
    <row r="64" spans="15:16" x14ac:dyDescent="0.25">
      <c r="O64" s="6"/>
      <c r="P64" s="66"/>
    </row>
    <row r="65" spans="15:16" x14ac:dyDescent="0.25">
      <c r="O65" s="6"/>
      <c r="P65" s="66"/>
    </row>
    <row r="66" spans="15:16" x14ac:dyDescent="0.25">
      <c r="O66" s="6"/>
      <c r="P66" s="66"/>
    </row>
    <row r="67" spans="15:16" x14ac:dyDescent="0.25">
      <c r="O67" s="6"/>
      <c r="P67" s="66"/>
    </row>
    <row r="68" spans="15:16" x14ac:dyDescent="0.25">
      <c r="O68" s="6"/>
      <c r="P68" s="66"/>
    </row>
    <row r="69" spans="15:16" x14ac:dyDescent="0.25">
      <c r="O69" s="6"/>
      <c r="P69" s="66"/>
    </row>
    <row r="70" spans="15:16" x14ac:dyDescent="0.25">
      <c r="O70" s="6"/>
      <c r="P70" s="66"/>
    </row>
    <row r="71" spans="15:16" x14ac:dyDescent="0.25">
      <c r="O71" s="6"/>
      <c r="P71" s="66"/>
    </row>
    <row r="72" spans="15:16" x14ac:dyDescent="0.25">
      <c r="O72" s="6"/>
      <c r="P72" s="66"/>
    </row>
    <row r="73" spans="15:16" x14ac:dyDescent="0.25">
      <c r="O73" s="6"/>
      <c r="P73" s="66"/>
    </row>
    <row r="74" spans="15:16" x14ac:dyDescent="0.25">
      <c r="O74" s="6"/>
      <c r="P74" s="66"/>
    </row>
    <row r="75" spans="15:16" x14ac:dyDescent="0.25">
      <c r="O75" s="6"/>
      <c r="P75" s="66"/>
    </row>
    <row r="76" spans="15:16" x14ac:dyDescent="0.25">
      <c r="O76" s="6"/>
      <c r="P76" s="66"/>
    </row>
    <row r="77" spans="15:16" x14ac:dyDescent="0.25">
      <c r="O77" s="6"/>
      <c r="P77" s="66"/>
    </row>
    <row r="78" spans="15:16" x14ac:dyDescent="0.25">
      <c r="O78" s="6"/>
      <c r="P78" s="66"/>
    </row>
    <row r="79" spans="15:16" x14ac:dyDescent="0.25">
      <c r="O79" s="6"/>
      <c r="P79" s="66"/>
    </row>
    <row r="80" spans="15:16" x14ac:dyDescent="0.25">
      <c r="O80" s="6"/>
      <c r="P80" s="66"/>
    </row>
    <row r="81" spans="15:16" x14ac:dyDescent="0.25">
      <c r="O81" s="6"/>
      <c r="P81" s="66"/>
    </row>
    <row r="82" spans="15:16" x14ac:dyDescent="0.25">
      <c r="O82" s="6"/>
      <c r="P82" s="66"/>
    </row>
    <row r="83" spans="15:16" x14ac:dyDescent="0.25">
      <c r="O83" s="6"/>
      <c r="P83" s="66"/>
    </row>
    <row r="84" spans="15:16" x14ac:dyDescent="0.25">
      <c r="O84" s="6"/>
      <c r="P84" s="66"/>
    </row>
    <row r="85" spans="15:16" x14ac:dyDescent="0.25">
      <c r="O85" s="6"/>
      <c r="P85" s="66"/>
    </row>
    <row r="86" spans="15:16" x14ac:dyDescent="0.25">
      <c r="O86" s="6"/>
      <c r="P86" s="66"/>
    </row>
    <row r="87" spans="15:16" x14ac:dyDescent="0.25">
      <c r="O87" s="6"/>
      <c r="P87" s="66"/>
    </row>
    <row r="88" spans="15:16" x14ac:dyDescent="0.25">
      <c r="O88" s="6"/>
      <c r="P88" s="66"/>
    </row>
    <row r="89" spans="15:16" x14ac:dyDescent="0.25">
      <c r="O89" s="6"/>
      <c r="P89" s="66"/>
    </row>
    <row r="90" spans="15:16" x14ac:dyDescent="0.25">
      <c r="O90" s="6"/>
      <c r="P90" s="66"/>
    </row>
    <row r="91" spans="15:16" x14ac:dyDescent="0.25">
      <c r="O91" s="6"/>
      <c r="P91" s="66"/>
    </row>
    <row r="92" spans="15:16" x14ac:dyDescent="0.25">
      <c r="O92" s="6"/>
      <c r="P92" s="66"/>
    </row>
    <row r="93" spans="15:16" x14ac:dyDescent="0.25">
      <c r="O93" s="6"/>
      <c r="P93" s="66"/>
    </row>
    <row r="94" spans="15:16" x14ac:dyDescent="0.25">
      <c r="O94" s="6"/>
      <c r="P94" s="66"/>
    </row>
    <row r="95" spans="15:16" x14ac:dyDescent="0.25">
      <c r="O95" s="6"/>
      <c r="P95" s="66"/>
    </row>
    <row r="96" spans="15:16" x14ac:dyDescent="0.25">
      <c r="O96" s="6"/>
      <c r="P96" s="66"/>
    </row>
    <row r="97" spans="15:16" x14ac:dyDescent="0.25">
      <c r="O97" s="6"/>
      <c r="P97" s="66"/>
    </row>
    <row r="98" spans="15:16" x14ac:dyDescent="0.25">
      <c r="O98" s="6"/>
      <c r="P98" s="66"/>
    </row>
    <row r="99" spans="15:16" x14ac:dyDescent="0.25">
      <c r="O99" s="6"/>
      <c r="P99" s="66"/>
    </row>
    <row r="100" spans="15:16" x14ac:dyDescent="0.25">
      <c r="O100" s="6"/>
      <c r="P100" s="66"/>
    </row>
  </sheetData>
  <sortState ref="N6:P100">
    <sortCondition descending="1" ref="P5:P100"/>
  </sortState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M51"/>
  <sheetViews>
    <sheetView topLeftCell="A45" workbookViewId="0">
      <selection activeCell="A51" sqref="A51:D51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1</v>
      </c>
      <c r="B1" s="33" t="s">
        <v>72</v>
      </c>
      <c r="C1" s="33" t="s">
        <v>73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80</v>
      </c>
    </row>
    <row r="3" spans="1:13" ht="15.75" thickBot="1" x14ac:dyDescent="0.3">
      <c r="A3" s="76" t="s">
        <v>81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3"/>
      <c r="C6" s="13"/>
      <c r="D6" s="14">
        <v>1280629828</v>
      </c>
      <c r="E6" s="15">
        <v>2200529987</v>
      </c>
      <c r="F6" s="15">
        <v>1199297413.8</v>
      </c>
      <c r="G6" s="15">
        <v>962067626.49999988</v>
      </c>
      <c r="H6" s="15">
        <v>142611367</v>
      </c>
      <c r="I6" s="15">
        <v>94618420.299999982</v>
      </c>
      <c r="J6" s="16">
        <v>0.43719814416689423</v>
      </c>
      <c r="K6" s="16">
        <v>0.50200588041338967</v>
      </c>
      <c r="L6" s="17">
        <v>0.54500389491851986</v>
      </c>
      <c r="M6" s="5"/>
    </row>
    <row r="7" spans="1:13" x14ac:dyDescent="0.25">
      <c r="A7" s="40" t="s">
        <v>139</v>
      </c>
      <c r="B7" s="42"/>
      <c r="C7" s="42"/>
      <c r="D7" s="43">
        <f ca="1">SUM(D8:OFFSET(D6,MATCH("PROYECTOS",$A$8:$A$50,0),0))</f>
        <v>1211929375</v>
      </c>
      <c r="E7" s="44">
        <f ca="1">SUM(E8:OFFSET(E6,MATCH("PROYECTOS",$A$8:$A$50,0),0))</f>
        <v>1642597471</v>
      </c>
      <c r="F7" s="44">
        <f ca="1">SUM(F8:OFFSET(F6,MATCH("PROYECTOS",$A$8:$A$50,0),0))</f>
        <v>931038135.5999999</v>
      </c>
      <c r="G7" s="44">
        <f ca="1">SUM(G8:OFFSET(G6,MATCH("PROYECTOS",$A$8:$A$50,0),0))</f>
        <v>759485687.19999981</v>
      </c>
      <c r="H7" s="44">
        <f ca="1">SUM(H8:OFFSET(H6,MATCH("PROYECTOS",$A$8:$A$50,0),0))</f>
        <v>100484623.79999998</v>
      </c>
      <c r="I7" s="44">
        <f ca="1">SUM(I8:OFFSET(I6,MATCH("PROYECTOS",$A$8:$A$50,0),0))</f>
        <v>71067824.599999979</v>
      </c>
      <c r="J7" s="45">
        <f ca="1">IFERROR(G7/E7,0)</f>
        <v>0.46236871820923425</v>
      </c>
      <c r="K7" s="45">
        <f ca="1">IFERROR(SUM(G7,H7)/E7,0)</f>
        <v>0.52354294109344801</v>
      </c>
      <c r="L7" s="46">
        <f ca="1">IFERROR(SUM(G7,H7,I7)/E7,0)</f>
        <v>0.56680845553304748</v>
      </c>
      <c r="M7" s="5"/>
    </row>
    <row r="8" spans="1:13" ht="25.5" x14ac:dyDescent="0.25">
      <c r="A8" s="18"/>
      <c r="B8" s="20">
        <v>3033244</v>
      </c>
      <c r="C8" s="20" t="s">
        <v>140</v>
      </c>
      <c r="D8" s="21">
        <v>9352018</v>
      </c>
      <c r="E8" s="22">
        <v>16897587</v>
      </c>
      <c r="F8" s="22">
        <f t="shared" ref="F8:F28" si="0">SUM(G8,H8,I8)</f>
        <v>8847790.2000000011</v>
      </c>
      <c r="G8" s="22">
        <v>6482864.2000000002</v>
      </c>
      <c r="H8" s="22">
        <v>993106.4</v>
      </c>
      <c r="I8" s="22">
        <v>1371819.6</v>
      </c>
      <c r="J8" s="23">
        <f t="shared" ref="J8:J29" si="1">IFERROR(G8/E8,0)</f>
        <v>0.38365621079506795</v>
      </c>
      <c r="K8" s="23">
        <f t="shared" ref="K8:K29" si="2">IFERROR(SUM(G8,H8)/E8,0)</f>
        <v>0.44242829464348965</v>
      </c>
      <c r="L8" s="24">
        <f t="shared" ref="L8:L29" si="3">IFERROR(SUM(G8,H8,I8)/E8,0)</f>
        <v>0.52361264362775595</v>
      </c>
      <c r="M8" s="5"/>
    </row>
    <row r="9" spans="1:13" ht="25.5" x14ac:dyDescent="0.25">
      <c r="A9" s="18"/>
      <c r="B9" s="20">
        <v>3033247</v>
      </c>
      <c r="C9" s="20" t="s">
        <v>141</v>
      </c>
      <c r="D9" s="21">
        <v>15523257</v>
      </c>
      <c r="E9" s="22">
        <v>16885320</v>
      </c>
      <c r="F9" s="22">
        <f t="shared" si="0"/>
        <v>2800963.1999999997</v>
      </c>
      <c r="G9" s="22">
        <v>2231873.4</v>
      </c>
      <c r="H9" s="22">
        <v>362281.9</v>
      </c>
      <c r="I9" s="22">
        <v>206807.9</v>
      </c>
      <c r="J9" s="23">
        <f t="shared" si="1"/>
        <v>0.13217833005237686</v>
      </c>
      <c r="K9" s="23">
        <f t="shared" si="2"/>
        <v>0.15363376589842537</v>
      </c>
      <c r="L9" s="24">
        <f t="shared" si="3"/>
        <v>0.16588155865568432</v>
      </c>
      <c r="M9" s="5"/>
    </row>
    <row r="10" spans="1:13" ht="63.75" x14ac:dyDescent="0.25">
      <c r="A10" s="18"/>
      <c r="B10" s="20">
        <v>3033251</v>
      </c>
      <c r="C10" s="20" t="s">
        <v>142</v>
      </c>
      <c r="D10" s="21">
        <v>13883573</v>
      </c>
      <c r="E10" s="22">
        <v>22341008</v>
      </c>
      <c r="F10" s="22">
        <f t="shared" si="0"/>
        <v>15267335.9</v>
      </c>
      <c r="G10" s="22">
        <v>12835601.9</v>
      </c>
      <c r="H10" s="22">
        <v>1955728.7</v>
      </c>
      <c r="I10" s="22">
        <v>476005.3</v>
      </c>
      <c r="J10" s="23">
        <f t="shared" si="1"/>
        <v>0.57453101041815124</v>
      </c>
      <c r="K10" s="23">
        <f t="shared" si="2"/>
        <v>0.66207086985511121</v>
      </c>
      <c r="L10" s="24">
        <f t="shared" si="3"/>
        <v>0.68337721825264108</v>
      </c>
      <c r="M10" s="5"/>
    </row>
    <row r="11" spans="1:13" x14ac:dyDescent="0.25">
      <c r="A11" s="18"/>
      <c r="B11" s="20">
        <v>3033254</v>
      </c>
      <c r="C11" s="20" t="s">
        <v>143</v>
      </c>
      <c r="D11" s="21">
        <v>519474024</v>
      </c>
      <c r="E11" s="22">
        <v>420871458</v>
      </c>
      <c r="F11" s="22">
        <f t="shared" si="0"/>
        <v>305450375.19999999</v>
      </c>
      <c r="G11" s="22">
        <v>236633395.90000001</v>
      </c>
      <c r="H11" s="22">
        <v>15687916</v>
      </c>
      <c r="I11" s="22">
        <v>53129063.299999997</v>
      </c>
      <c r="J11" s="23">
        <f t="shared" si="1"/>
        <v>0.56224624265207357</v>
      </c>
      <c r="K11" s="23">
        <f t="shared" si="2"/>
        <v>0.59952108204020815</v>
      </c>
      <c r="L11" s="24">
        <f t="shared" si="3"/>
        <v>0.72575692505144884</v>
      </c>
      <c r="M11" s="5"/>
    </row>
    <row r="12" spans="1:13" x14ac:dyDescent="0.25">
      <c r="A12" s="18"/>
      <c r="B12" s="20">
        <v>3033255</v>
      </c>
      <c r="C12" s="20" t="s">
        <v>144</v>
      </c>
      <c r="D12" s="21">
        <v>196964549</v>
      </c>
      <c r="E12" s="22">
        <v>181386207</v>
      </c>
      <c r="F12" s="22">
        <f t="shared" si="0"/>
        <v>111884137</v>
      </c>
      <c r="G12" s="22">
        <v>95334778.400000006</v>
      </c>
      <c r="H12" s="22">
        <v>14242468.300000001</v>
      </c>
      <c r="I12" s="22">
        <v>2306890.2999999998</v>
      </c>
      <c r="J12" s="23">
        <f t="shared" si="1"/>
        <v>0.52559001027018559</v>
      </c>
      <c r="K12" s="23">
        <f t="shared" si="2"/>
        <v>0.60411013887070253</v>
      </c>
      <c r="L12" s="24">
        <f t="shared" si="3"/>
        <v>0.61682825199602964</v>
      </c>
      <c r="M12" s="5"/>
    </row>
    <row r="13" spans="1:13" ht="25.5" x14ac:dyDescent="0.25">
      <c r="A13" s="18"/>
      <c r="B13" s="20">
        <v>3033256</v>
      </c>
      <c r="C13" s="20" t="s">
        <v>145</v>
      </c>
      <c r="D13" s="21">
        <v>18817936</v>
      </c>
      <c r="E13" s="22">
        <v>36921000</v>
      </c>
      <c r="F13" s="22">
        <f t="shared" si="0"/>
        <v>22586112.099999998</v>
      </c>
      <c r="G13" s="22">
        <v>18563901.699999999</v>
      </c>
      <c r="H13" s="22">
        <v>3045106.9</v>
      </c>
      <c r="I13" s="22">
        <v>977103.5</v>
      </c>
      <c r="J13" s="23">
        <f t="shared" si="1"/>
        <v>0.50280062024322203</v>
      </c>
      <c r="K13" s="23">
        <f t="shared" si="2"/>
        <v>0.58527690474255833</v>
      </c>
      <c r="L13" s="24">
        <f t="shared" si="3"/>
        <v>0.61174161317407427</v>
      </c>
      <c r="M13" s="5"/>
    </row>
    <row r="14" spans="1:13" ht="25.5" x14ac:dyDescent="0.25">
      <c r="A14" s="18"/>
      <c r="B14" s="20">
        <v>3033258</v>
      </c>
      <c r="C14" s="20" t="s">
        <v>146</v>
      </c>
      <c r="D14" s="21">
        <v>8460572</v>
      </c>
      <c r="E14" s="22">
        <v>11647944</v>
      </c>
      <c r="F14" s="22">
        <f t="shared" si="0"/>
        <v>6957752.2999999998</v>
      </c>
      <c r="G14" s="22">
        <v>5945521.2000000002</v>
      </c>
      <c r="H14" s="22">
        <v>779619.3</v>
      </c>
      <c r="I14" s="22">
        <v>232611.8</v>
      </c>
      <c r="J14" s="23">
        <f t="shared" si="1"/>
        <v>0.51043524934529216</v>
      </c>
      <c r="K14" s="23">
        <f t="shared" si="2"/>
        <v>0.57736717312514552</v>
      </c>
      <c r="L14" s="24">
        <f t="shared" si="3"/>
        <v>0.59733737559177824</v>
      </c>
      <c r="M14" s="5"/>
    </row>
    <row r="15" spans="1:13" ht="25.5" x14ac:dyDescent="0.25">
      <c r="A15" s="18"/>
      <c r="B15" s="20">
        <v>3033259</v>
      </c>
      <c r="C15" s="20" t="s">
        <v>147</v>
      </c>
      <c r="D15" s="21">
        <v>20255</v>
      </c>
      <c r="E15" s="22">
        <v>227446380</v>
      </c>
      <c r="F15" s="22">
        <f t="shared" si="0"/>
        <v>83942289.099999994</v>
      </c>
      <c r="G15" s="22">
        <v>67230437.200000003</v>
      </c>
      <c r="H15" s="22">
        <v>16655545.6</v>
      </c>
      <c r="I15" s="22">
        <v>56306.3</v>
      </c>
      <c r="J15" s="23">
        <f t="shared" si="1"/>
        <v>0.29558807310980284</v>
      </c>
      <c r="K15" s="23">
        <f t="shared" si="2"/>
        <v>0.36881652194244635</v>
      </c>
      <c r="L15" s="24">
        <f t="shared" si="3"/>
        <v>0.36906408050987666</v>
      </c>
      <c r="M15" s="5"/>
    </row>
    <row r="16" spans="1:13" ht="25.5" x14ac:dyDescent="0.25">
      <c r="A16" s="18"/>
      <c r="B16" s="20">
        <v>3033260</v>
      </c>
      <c r="C16" s="20" t="s">
        <v>148</v>
      </c>
      <c r="D16" s="21">
        <v>25653376</v>
      </c>
      <c r="E16" s="22">
        <v>31612629</v>
      </c>
      <c r="F16" s="22">
        <f t="shared" si="0"/>
        <v>19145562</v>
      </c>
      <c r="G16" s="22">
        <v>16441260</v>
      </c>
      <c r="H16" s="22">
        <v>2300710.2999999998</v>
      </c>
      <c r="I16" s="22">
        <v>403591.7</v>
      </c>
      <c r="J16" s="23">
        <f t="shared" si="1"/>
        <v>0.52008518494301759</v>
      </c>
      <c r="K16" s="23">
        <f t="shared" si="2"/>
        <v>0.5928633869710741</v>
      </c>
      <c r="L16" s="24">
        <f t="shared" si="3"/>
        <v>0.60563017394092722</v>
      </c>
      <c r="M16" s="5"/>
    </row>
    <row r="17" spans="1:13" ht="25.5" x14ac:dyDescent="0.25">
      <c r="A17" s="18"/>
      <c r="B17" s="20">
        <v>3033308</v>
      </c>
      <c r="C17" s="20" t="s">
        <v>149</v>
      </c>
      <c r="D17" s="21">
        <v>44822966</v>
      </c>
      <c r="E17" s="22">
        <v>12287730</v>
      </c>
      <c r="F17" s="22">
        <f t="shared" si="0"/>
        <v>7004031.5999999996</v>
      </c>
      <c r="G17" s="22">
        <v>5858058.5</v>
      </c>
      <c r="H17" s="22">
        <v>868655.3</v>
      </c>
      <c r="I17" s="22">
        <v>277317.8</v>
      </c>
      <c r="J17" s="23">
        <f t="shared" si="1"/>
        <v>0.47674049641390231</v>
      </c>
      <c r="K17" s="23">
        <f t="shared" si="2"/>
        <v>0.54743339900860455</v>
      </c>
      <c r="L17" s="24">
        <f t="shared" si="3"/>
        <v>0.57000207524091107</v>
      </c>
      <c r="M17" s="5"/>
    </row>
    <row r="18" spans="1:13" ht="25.5" x14ac:dyDescent="0.25">
      <c r="A18" s="18"/>
      <c r="B18" s="20">
        <v>3033311</v>
      </c>
      <c r="C18" s="20" t="s">
        <v>150</v>
      </c>
      <c r="D18" s="21">
        <v>85036284</v>
      </c>
      <c r="E18" s="22">
        <v>125762817</v>
      </c>
      <c r="F18" s="22">
        <f t="shared" si="0"/>
        <v>70762386.299999997</v>
      </c>
      <c r="G18" s="22">
        <v>58459690.799999997</v>
      </c>
      <c r="H18" s="22">
        <v>10165292.300000001</v>
      </c>
      <c r="I18" s="22">
        <v>2137403.2000000002</v>
      </c>
      <c r="J18" s="23">
        <f t="shared" si="1"/>
        <v>0.4648408185704046</v>
      </c>
      <c r="K18" s="23">
        <f t="shared" si="2"/>
        <v>0.54566989462394111</v>
      </c>
      <c r="L18" s="24">
        <f t="shared" si="3"/>
        <v>0.56266540451300484</v>
      </c>
      <c r="M18" s="5"/>
    </row>
    <row r="19" spans="1:13" ht="25.5" x14ac:dyDescent="0.25">
      <c r="A19" s="18"/>
      <c r="B19" s="20">
        <v>3033312</v>
      </c>
      <c r="C19" s="20" t="s">
        <v>151</v>
      </c>
      <c r="D19" s="21">
        <v>48310590</v>
      </c>
      <c r="E19" s="22">
        <v>64314968</v>
      </c>
      <c r="F19" s="22">
        <f t="shared" si="0"/>
        <v>37977423.799999997</v>
      </c>
      <c r="G19" s="22">
        <v>32170577</v>
      </c>
      <c r="H19" s="22">
        <v>4553780.8</v>
      </c>
      <c r="I19" s="22">
        <v>1253066</v>
      </c>
      <c r="J19" s="23">
        <f t="shared" si="1"/>
        <v>0.50020357624993295</v>
      </c>
      <c r="K19" s="23">
        <f t="shared" si="2"/>
        <v>0.57100794639282093</v>
      </c>
      <c r="L19" s="24">
        <f t="shared" si="3"/>
        <v>0.59049121815624628</v>
      </c>
      <c r="M19" s="5"/>
    </row>
    <row r="20" spans="1:13" ht="25.5" x14ac:dyDescent="0.25">
      <c r="A20" s="18"/>
      <c r="B20" s="20">
        <v>3033313</v>
      </c>
      <c r="C20" s="20" t="s">
        <v>152</v>
      </c>
      <c r="D20" s="21">
        <v>49823707</v>
      </c>
      <c r="E20" s="22">
        <v>88358962</v>
      </c>
      <c r="F20" s="22">
        <f t="shared" si="0"/>
        <v>44853761.5</v>
      </c>
      <c r="G20" s="22">
        <v>35651824.299999997</v>
      </c>
      <c r="H20" s="22">
        <v>6682196.7000000002</v>
      </c>
      <c r="I20" s="22">
        <v>2519740.5</v>
      </c>
      <c r="J20" s="23">
        <f t="shared" si="1"/>
        <v>0.40348849163710182</v>
      </c>
      <c r="K20" s="23">
        <f t="shared" si="2"/>
        <v>0.47911405976000487</v>
      </c>
      <c r="L20" s="24">
        <f t="shared" si="3"/>
        <v>0.50763115008073545</v>
      </c>
      <c r="M20" s="5"/>
    </row>
    <row r="21" spans="1:13" ht="25.5" x14ac:dyDescent="0.25">
      <c r="A21" s="18"/>
      <c r="B21" s="20">
        <v>3033314</v>
      </c>
      <c r="C21" s="20" t="s">
        <v>153</v>
      </c>
      <c r="D21" s="21">
        <v>36458142</v>
      </c>
      <c r="E21" s="22">
        <v>51715307</v>
      </c>
      <c r="F21" s="22">
        <f t="shared" si="0"/>
        <v>30165497.600000001</v>
      </c>
      <c r="G21" s="22">
        <v>25683962.300000001</v>
      </c>
      <c r="H21" s="22">
        <v>3925069.1</v>
      </c>
      <c r="I21" s="22">
        <v>556466.19999999995</v>
      </c>
      <c r="J21" s="23">
        <f t="shared" si="1"/>
        <v>0.49664139671451629</v>
      </c>
      <c r="K21" s="23">
        <f t="shared" si="2"/>
        <v>0.57253902408430069</v>
      </c>
      <c r="L21" s="24">
        <f t="shared" si="3"/>
        <v>0.58329920771813271</v>
      </c>
      <c r="M21" s="5"/>
    </row>
    <row r="22" spans="1:13" ht="25.5" x14ac:dyDescent="0.25">
      <c r="A22" s="18"/>
      <c r="B22" s="20">
        <v>3033315</v>
      </c>
      <c r="C22" s="20" t="s">
        <v>154</v>
      </c>
      <c r="D22" s="21">
        <v>17509120</v>
      </c>
      <c r="E22" s="22">
        <v>23352092</v>
      </c>
      <c r="F22" s="22">
        <f t="shared" si="0"/>
        <v>16196997.300000001</v>
      </c>
      <c r="G22" s="22">
        <v>14012370.4</v>
      </c>
      <c r="H22" s="22">
        <v>1674577.6</v>
      </c>
      <c r="I22" s="22">
        <v>510049.3</v>
      </c>
      <c r="J22" s="23">
        <f t="shared" si="1"/>
        <v>0.60004775589270543</v>
      </c>
      <c r="K22" s="23">
        <f t="shared" si="2"/>
        <v>0.67175771661057171</v>
      </c>
      <c r="L22" s="24">
        <f t="shared" si="3"/>
        <v>0.69359941284917859</v>
      </c>
      <c r="M22" s="5"/>
    </row>
    <row r="23" spans="1:13" ht="25.5" x14ac:dyDescent="0.25">
      <c r="A23" s="18"/>
      <c r="B23" s="20">
        <v>3033317</v>
      </c>
      <c r="C23" s="20" t="s">
        <v>155</v>
      </c>
      <c r="D23" s="21">
        <v>25827372</v>
      </c>
      <c r="E23" s="22">
        <v>38316820</v>
      </c>
      <c r="F23" s="22">
        <f t="shared" si="0"/>
        <v>22764999.5</v>
      </c>
      <c r="G23" s="22">
        <v>18945199.899999999</v>
      </c>
      <c r="H23" s="22">
        <v>3402729</v>
      </c>
      <c r="I23" s="22">
        <v>417070.6</v>
      </c>
      <c r="J23" s="23">
        <f t="shared" si="1"/>
        <v>0.49443560034470496</v>
      </c>
      <c r="K23" s="23">
        <f t="shared" si="2"/>
        <v>0.58324069951525204</v>
      </c>
      <c r="L23" s="24">
        <f t="shared" si="3"/>
        <v>0.59412549110286295</v>
      </c>
      <c r="M23" s="5"/>
    </row>
    <row r="24" spans="1:13" ht="25.5" x14ac:dyDescent="0.25">
      <c r="A24" s="18"/>
      <c r="B24" s="20">
        <v>3033318</v>
      </c>
      <c r="C24" s="20" t="s">
        <v>156</v>
      </c>
      <c r="D24" s="21">
        <v>78450</v>
      </c>
      <c r="E24" s="22">
        <v>54975576</v>
      </c>
      <c r="F24" s="22">
        <f t="shared" si="0"/>
        <v>14903659.5</v>
      </c>
      <c r="G24" s="22">
        <v>13236866.300000001</v>
      </c>
      <c r="H24" s="22">
        <v>1460548.6</v>
      </c>
      <c r="I24" s="22">
        <v>206244.6</v>
      </c>
      <c r="J24" s="23">
        <f t="shared" si="1"/>
        <v>0.24077721895992504</v>
      </c>
      <c r="K24" s="23">
        <f t="shared" si="2"/>
        <v>0.26734444583172717</v>
      </c>
      <c r="L24" s="24">
        <f t="shared" si="3"/>
        <v>0.27109601361884778</v>
      </c>
      <c r="M24" s="5"/>
    </row>
    <row r="25" spans="1:13" ht="25.5" x14ac:dyDescent="0.25">
      <c r="A25" s="18"/>
      <c r="B25" s="20">
        <v>3033413</v>
      </c>
      <c r="C25" s="20" t="s">
        <v>157</v>
      </c>
      <c r="D25" s="21">
        <v>54015</v>
      </c>
      <c r="E25" s="22">
        <v>43044224</v>
      </c>
      <c r="F25" s="22">
        <f t="shared" si="0"/>
        <v>12025241.700000001</v>
      </c>
      <c r="G25" s="22">
        <v>10393956.9</v>
      </c>
      <c r="H25" s="22">
        <v>1358501.5</v>
      </c>
      <c r="I25" s="22">
        <v>272783.3</v>
      </c>
      <c r="J25" s="23">
        <f t="shared" si="1"/>
        <v>0.24147158280748657</v>
      </c>
      <c r="K25" s="23">
        <f t="shared" si="2"/>
        <v>0.27303218197173212</v>
      </c>
      <c r="L25" s="24">
        <f t="shared" si="3"/>
        <v>0.27936946197473561</v>
      </c>
      <c r="M25" s="5"/>
    </row>
    <row r="26" spans="1:13" ht="25.5" x14ac:dyDescent="0.25">
      <c r="A26" s="18"/>
      <c r="B26" s="20">
        <v>3033414</v>
      </c>
      <c r="C26" s="20" t="s">
        <v>158</v>
      </c>
      <c r="D26" s="21">
        <v>19921875</v>
      </c>
      <c r="E26" s="22">
        <v>21746440</v>
      </c>
      <c r="F26" s="22">
        <f t="shared" si="0"/>
        <v>14564488</v>
      </c>
      <c r="G26" s="22">
        <v>12664648.4</v>
      </c>
      <c r="H26" s="22">
        <v>1653414</v>
      </c>
      <c r="I26" s="22">
        <v>246425.60000000001</v>
      </c>
      <c r="J26" s="23">
        <f t="shared" si="1"/>
        <v>0.58237800761871827</v>
      </c>
      <c r="K26" s="23">
        <f t="shared" si="2"/>
        <v>0.65840948679416034</v>
      </c>
      <c r="L26" s="24">
        <f t="shared" si="3"/>
        <v>0.66974125420068753</v>
      </c>
      <c r="M26" s="5"/>
    </row>
    <row r="27" spans="1:13" ht="38.25" x14ac:dyDescent="0.25">
      <c r="A27" s="18"/>
      <c r="B27" s="20">
        <v>3044276</v>
      </c>
      <c r="C27" s="20" t="s">
        <v>159</v>
      </c>
      <c r="D27" s="21">
        <v>33552818</v>
      </c>
      <c r="E27" s="22">
        <v>48214910</v>
      </c>
      <c r="F27" s="22">
        <f t="shared" si="0"/>
        <v>26199854.300000004</v>
      </c>
      <c r="G27" s="22">
        <v>22224860.600000001</v>
      </c>
      <c r="H27" s="22">
        <v>2977044.1</v>
      </c>
      <c r="I27" s="22">
        <v>997949.6</v>
      </c>
      <c r="J27" s="23">
        <f t="shared" si="1"/>
        <v>0.46095410320168601</v>
      </c>
      <c r="K27" s="23">
        <f t="shared" si="2"/>
        <v>0.52269940356624134</v>
      </c>
      <c r="L27" s="24">
        <f t="shared" si="3"/>
        <v>0.54339734949209706</v>
      </c>
      <c r="M27" s="5"/>
    </row>
    <row r="28" spans="1:13" x14ac:dyDescent="0.25">
      <c r="A28" s="18"/>
      <c r="B28" s="20">
        <v>9000000</v>
      </c>
      <c r="C28" s="20" t="s">
        <v>160</v>
      </c>
      <c r="D28" s="21">
        <v>42384476</v>
      </c>
      <c r="E28" s="22">
        <v>104498092</v>
      </c>
      <c r="F28" s="22">
        <f t="shared" si="0"/>
        <v>56737477.5</v>
      </c>
      <c r="G28" s="22">
        <v>48484037.899999999</v>
      </c>
      <c r="H28" s="22">
        <v>5740331.4000000004</v>
      </c>
      <c r="I28" s="22">
        <v>2513108.2000000002</v>
      </c>
      <c r="J28" s="23">
        <f t="shared" si="1"/>
        <v>0.46397055651504143</v>
      </c>
      <c r="K28" s="23">
        <f t="shared" si="2"/>
        <v>0.5189029604483113</v>
      </c>
      <c r="L28" s="24">
        <f t="shared" si="3"/>
        <v>0.5429522818464475</v>
      </c>
      <c r="M28" s="5"/>
    </row>
    <row r="29" spans="1:13" ht="15.75" thickBot="1" x14ac:dyDescent="0.3">
      <c r="A29" s="47" t="s">
        <v>161</v>
      </c>
      <c r="B29" s="49"/>
      <c r="C29" s="49"/>
      <c r="D29" s="50">
        <f ca="1">OFFSET(D29,-MATCH("PROYECTOS",$A$8:$A$50,0)-1,0)-(OFFSET(D29,-MATCH("PROYECTOS",$A$8:$A$50,0),0))</f>
        <v>68700453</v>
      </c>
      <c r="E29" s="51">
        <f t="shared" ref="E29:I29" ca="1" si="4">OFFSET(E29,-MATCH("PROYECTOS",$A$8:$A$50,0)-1,0)-(OFFSET(E29,-MATCH("PROYECTOS",$A$8:$A$50,0),0))</f>
        <v>557932516</v>
      </c>
      <c r="F29" s="51">
        <f t="shared" ca="1" si="4"/>
        <v>268259278.20000005</v>
      </c>
      <c r="G29" s="51">
        <f t="shared" ca="1" si="4"/>
        <v>202581939.30000007</v>
      </c>
      <c r="H29" s="51">
        <f t="shared" ca="1" si="4"/>
        <v>42126743.200000018</v>
      </c>
      <c r="I29" s="51">
        <f t="shared" ca="1" si="4"/>
        <v>23550595.700000003</v>
      </c>
      <c r="J29" s="52">
        <f t="shared" ca="1" si="1"/>
        <v>0.36309398267800558</v>
      </c>
      <c r="K29" s="52">
        <f t="shared" ca="1" si="2"/>
        <v>0.43859906974842833</v>
      </c>
      <c r="L29" s="53">
        <f t="shared" ca="1" si="3"/>
        <v>0.48080954328175435</v>
      </c>
      <c r="M29" s="5"/>
    </row>
    <row r="30" spans="1:13" ht="15.75" thickBot="1" x14ac:dyDescent="0.3"/>
    <row r="31" spans="1:13" ht="15.75" thickBot="1" x14ac:dyDescent="0.3">
      <c r="A31" s="82" t="s">
        <v>209</v>
      </c>
      <c r="B31" s="83"/>
      <c r="C31" s="83"/>
      <c r="D31" s="84"/>
    </row>
    <row r="32" spans="1:13" ht="15.75" thickBot="1" x14ac:dyDescent="0.3">
      <c r="A32" s="2" t="s">
        <v>210</v>
      </c>
    </row>
    <row r="33" spans="1:4" ht="45" customHeight="1" x14ac:dyDescent="0.25">
      <c r="A33" s="76" t="s">
        <v>211</v>
      </c>
      <c r="B33" s="77"/>
      <c r="C33" s="77"/>
      <c r="D33" s="87" t="s">
        <v>212</v>
      </c>
    </row>
    <row r="34" spans="1:4" ht="15.75" thickBot="1" x14ac:dyDescent="0.3">
      <c r="A34" s="85"/>
      <c r="B34" s="86"/>
      <c r="C34" s="86"/>
      <c r="D34" s="88"/>
    </row>
    <row r="35" spans="1:4" ht="25.5" x14ac:dyDescent="0.25">
      <c r="A35" s="18"/>
      <c r="B35" s="20">
        <v>3033244</v>
      </c>
      <c r="C35" s="20" t="s">
        <v>140</v>
      </c>
      <c r="D35" s="24">
        <v>0.52361264362775595</v>
      </c>
    </row>
    <row r="36" spans="1:4" ht="25.5" x14ac:dyDescent="0.25">
      <c r="A36" s="18"/>
      <c r="B36" s="20">
        <v>3033247</v>
      </c>
      <c r="C36" s="20" t="s">
        <v>141</v>
      </c>
      <c r="D36" s="24">
        <v>0.16588155865568432</v>
      </c>
    </row>
    <row r="37" spans="1:4" x14ac:dyDescent="0.25">
      <c r="A37" s="18"/>
      <c r="B37" s="20">
        <v>3033255</v>
      </c>
      <c r="C37" s="20" t="s">
        <v>144</v>
      </c>
      <c r="D37" s="24">
        <v>0.61682825199602964</v>
      </c>
    </row>
    <row r="38" spans="1:4" ht="25.5" x14ac:dyDescent="0.25">
      <c r="A38" s="18"/>
      <c r="B38" s="20">
        <v>3033256</v>
      </c>
      <c r="C38" s="20" t="s">
        <v>145</v>
      </c>
      <c r="D38" s="24">
        <v>0.61174161317407427</v>
      </c>
    </row>
    <row r="39" spans="1:4" ht="25.5" x14ac:dyDescent="0.25">
      <c r="A39" s="18"/>
      <c r="B39" s="20">
        <v>3033258</v>
      </c>
      <c r="C39" s="20" t="s">
        <v>146</v>
      </c>
      <c r="D39" s="24">
        <v>0.59733737559177824</v>
      </c>
    </row>
    <row r="40" spans="1:4" ht="25.5" x14ac:dyDescent="0.25">
      <c r="A40" s="18"/>
      <c r="B40" s="20">
        <v>3033259</v>
      </c>
      <c r="C40" s="20" t="s">
        <v>147</v>
      </c>
      <c r="D40" s="24">
        <v>0.36906408050987666</v>
      </c>
    </row>
    <row r="41" spans="1:4" ht="25.5" x14ac:dyDescent="0.25">
      <c r="A41" s="18"/>
      <c r="B41" s="20">
        <v>3033260</v>
      </c>
      <c r="C41" s="20" t="s">
        <v>148</v>
      </c>
      <c r="D41" s="24">
        <v>0.60563017394092722</v>
      </c>
    </row>
    <row r="42" spans="1:4" ht="25.5" x14ac:dyDescent="0.25">
      <c r="A42" s="18"/>
      <c r="B42" s="20">
        <v>3033308</v>
      </c>
      <c r="C42" s="20" t="s">
        <v>149</v>
      </c>
      <c r="D42" s="24">
        <v>0.57000207524091107</v>
      </c>
    </row>
    <row r="43" spans="1:4" ht="25.5" x14ac:dyDescent="0.25">
      <c r="A43" s="18"/>
      <c r="B43" s="20">
        <v>3033311</v>
      </c>
      <c r="C43" s="20" t="s">
        <v>150</v>
      </c>
      <c r="D43" s="24">
        <v>0.56266540451300484</v>
      </c>
    </row>
    <row r="44" spans="1:4" ht="25.5" x14ac:dyDescent="0.25">
      <c r="A44" s="18"/>
      <c r="B44" s="20">
        <v>3033312</v>
      </c>
      <c r="C44" s="20" t="s">
        <v>151</v>
      </c>
      <c r="D44" s="24">
        <v>0.59049121815624628</v>
      </c>
    </row>
    <row r="45" spans="1:4" ht="25.5" x14ac:dyDescent="0.25">
      <c r="A45" s="18"/>
      <c r="B45" s="20">
        <v>3033313</v>
      </c>
      <c r="C45" s="20" t="s">
        <v>152</v>
      </c>
      <c r="D45" s="24">
        <v>0.50763115008073545</v>
      </c>
    </row>
    <row r="46" spans="1:4" ht="25.5" x14ac:dyDescent="0.25">
      <c r="A46" s="18"/>
      <c r="B46" s="20">
        <v>3033314</v>
      </c>
      <c r="C46" s="20" t="s">
        <v>153</v>
      </c>
      <c r="D46" s="24">
        <v>0.58329920771813271</v>
      </c>
    </row>
    <row r="47" spans="1:4" ht="25.5" x14ac:dyDescent="0.25">
      <c r="A47" s="18"/>
      <c r="B47" s="20">
        <v>3033317</v>
      </c>
      <c r="C47" s="20" t="s">
        <v>155</v>
      </c>
      <c r="D47" s="24">
        <v>0.59412549110286295</v>
      </c>
    </row>
    <row r="48" spans="1:4" ht="25.5" x14ac:dyDescent="0.25">
      <c r="A48" s="18"/>
      <c r="B48" s="20">
        <v>3033318</v>
      </c>
      <c r="C48" s="20" t="s">
        <v>156</v>
      </c>
      <c r="D48" s="24">
        <v>0.27109601361884778</v>
      </c>
    </row>
    <row r="49" spans="1:4" ht="25.5" x14ac:dyDescent="0.25">
      <c r="A49" s="18"/>
      <c r="B49" s="20">
        <v>3033413</v>
      </c>
      <c r="C49" s="20" t="s">
        <v>157</v>
      </c>
      <c r="D49" s="24">
        <v>0.27936946197473561</v>
      </c>
    </row>
    <row r="50" spans="1:4" ht="38.25" x14ac:dyDescent="0.25">
      <c r="A50" s="18"/>
      <c r="B50" s="20">
        <v>3044276</v>
      </c>
      <c r="C50" s="20" t="s">
        <v>159</v>
      </c>
      <c r="D50" s="24">
        <v>0.54339734949209706</v>
      </c>
    </row>
    <row r="51" spans="1:4" ht="15.75" thickBot="1" x14ac:dyDescent="0.3">
      <c r="A51" s="25"/>
      <c r="B51" s="27">
        <v>9000000</v>
      </c>
      <c r="C51" s="27" t="s">
        <v>160</v>
      </c>
      <c r="D51" s="31">
        <v>0.5429522818464475</v>
      </c>
    </row>
  </sheetData>
  <mergeCells count="10">
    <mergeCell ref="A31:D31"/>
    <mergeCell ref="A33:C34"/>
    <mergeCell ref="D33:D34"/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S29"/>
  <sheetViews>
    <sheetView topLeftCell="A16" workbookViewId="0">
      <selection activeCell="A28" sqref="A28:S28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4" width="7.7109375" customWidth="1"/>
    <col min="5" max="5" width="31.42578125" customWidth="1"/>
    <col min="6" max="6" width="4.28515625" style="4" customWidth="1"/>
    <col min="7" max="7" width="11.42578125" customWidth="1"/>
    <col min="8" max="10" width="13.5703125" customWidth="1"/>
    <col min="11" max="13" width="0" hidden="1" customWidth="1"/>
    <col min="17" max="18" width="14" hidden="1" customWidth="1"/>
    <col min="19" max="19" width="0" hidden="1" customWidth="1"/>
  </cols>
  <sheetData>
    <row r="1" spans="1:19" ht="15.75" x14ac:dyDescent="0.25">
      <c r="A1" s="32">
        <v>1</v>
      </c>
      <c r="B1" s="33" t="s">
        <v>72</v>
      </c>
      <c r="C1" s="33" t="s">
        <v>73</v>
      </c>
      <c r="D1" s="33"/>
      <c r="E1" s="33"/>
      <c r="F1" s="36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15.75" thickBot="1" x14ac:dyDescent="0.3">
      <c r="A2" s="2" t="s">
        <v>162</v>
      </c>
    </row>
    <row r="3" spans="1:19" ht="15.75" thickBot="1" x14ac:dyDescent="0.3">
      <c r="A3" s="76" t="s">
        <v>163</v>
      </c>
      <c r="B3" s="77"/>
      <c r="C3" s="77"/>
      <c r="D3" s="77"/>
      <c r="E3" s="77"/>
      <c r="F3" s="77"/>
      <c r="G3" s="77"/>
      <c r="H3" s="76" t="s">
        <v>1</v>
      </c>
      <c r="I3" s="77"/>
      <c r="J3" s="77"/>
      <c r="K3" s="77"/>
      <c r="L3" s="77"/>
      <c r="M3" s="77"/>
      <c r="N3" s="77"/>
      <c r="O3" s="77"/>
      <c r="P3" s="78"/>
      <c r="Q3" s="77" t="s">
        <v>167</v>
      </c>
      <c r="R3" s="77"/>
      <c r="S3" s="78"/>
    </row>
    <row r="4" spans="1:19" ht="45" customHeight="1" x14ac:dyDescent="0.25">
      <c r="A4" s="96" t="s">
        <v>164</v>
      </c>
      <c r="B4" s="92"/>
      <c r="C4" s="92"/>
      <c r="D4" s="92" t="s">
        <v>165</v>
      </c>
      <c r="E4" s="92"/>
      <c r="F4" s="92" t="s">
        <v>166</v>
      </c>
      <c r="G4" s="93"/>
      <c r="H4" s="74" t="s">
        <v>2</v>
      </c>
      <c r="I4" s="72" t="s">
        <v>3</v>
      </c>
      <c r="J4" s="72" t="s">
        <v>76</v>
      </c>
      <c r="K4" s="72" t="s">
        <v>5</v>
      </c>
      <c r="L4" s="72"/>
      <c r="M4" s="72"/>
      <c r="N4" s="72" t="s">
        <v>9</v>
      </c>
      <c r="O4" s="72"/>
      <c r="P4" s="81"/>
      <c r="Q4" s="90" t="s">
        <v>168</v>
      </c>
      <c r="R4" s="72" t="s">
        <v>169</v>
      </c>
      <c r="S4" s="81" t="s">
        <v>170</v>
      </c>
    </row>
    <row r="5" spans="1:19" ht="15.75" thickBot="1" x14ac:dyDescent="0.3">
      <c r="A5" s="97"/>
      <c r="B5" s="94"/>
      <c r="C5" s="94"/>
      <c r="D5" s="94"/>
      <c r="E5" s="94"/>
      <c r="F5" s="94"/>
      <c r="G5" s="95"/>
      <c r="H5" s="75"/>
      <c r="I5" s="73"/>
      <c r="J5" s="73"/>
      <c r="K5" s="9" t="s">
        <v>6</v>
      </c>
      <c r="L5" s="9" t="s">
        <v>7</v>
      </c>
      <c r="M5" s="9" t="s">
        <v>77</v>
      </c>
      <c r="N5" s="9" t="s">
        <v>10</v>
      </c>
      <c r="O5" s="9" t="s">
        <v>7</v>
      </c>
      <c r="P5" s="10" t="s">
        <v>77</v>
      </c>
      <c r="Q5" s="91"/>
      <c r="R5" s="73"/>
      <c r="S5" s="89"/>
    </row>
    <row r="6" spans="1:19" x14ac:dyDescent="0.25">
      <c r="A6" s="11" t="s">
        <v>11</v>
      </c>
      <c r="B6" s="13"/>
      <c r="C6" s="13"/>
      <c r="D6" s="54"/>
      <c r="E6" s="13"/>
      <c r="F6" s="55"/>
      <c r="G6" s="13"/>
      <c r="H6" s="14">
        <v>1280629828</v>
      </c>
      <c r="I6" s="15">
        <v>2200529987</v>
      </c>
      <c r="J6" s="15">
        <v>1199297413.8</v>
      </c>
      <c r="K6" s="15">
        <v>962067626.49999988</v>
      </c>
      <c r="L6" s="15">
        <v>142611367</v>
      </c>
      <c r="M6" s="15">
        <v>94618420.299999982</v>
      </c>
      <c r="N6" s="16">
        <v>0.43719814416689423</v>
      </c>
      <c r="O6" s="16">
        <v>0.50200588041338967</v>
      </c>
      <c r="P6" s="17">
        <v>0.54500389491851986</v>
      </c>
      <c r="Q6" s="56"/>
      <c r="R6" s="15"/>
      <c r="S6" s="17"/>
    </row>
    <row r="7" spans="1:19" x14ac:dyDescent="0.25">
      <c r="A7" s="40" t="s">
        <v>171</v>
      </c>
      <c r="B7" s="42"/>
      <c r="C7" s="42"/>
      <c r="D7" s="57"/>
      <c r="E7" s="42"/>
      <c r="F7" s="58"/>
      <c r="G7" s="42"/>
      <c r="H7" s="43">
        <f ca="1">SUM(H8:OFFSET(H6,MATCH("PROYECTOS",$A$8:$A$50,0),0))</f>
        <v>1211929375</v>
      </c>
      <c r="I7" s="44">
        <f ca="1">SUM(I8:OFFSET(I6,MATCH("PROYECTOS",$A$8:$A$50,0),0))</f>
        <v>1642597471</v>
      </c>
      <c r="J7" s="44">
        <f ca="1">SUM(J8:OFFSET(J6,MATCH("PROYECTOS",$A$8:$A$50,0),0))</f>
        <v>931038135.89999998</v>
      </c>
      <c r="K7" s="44">
        <f ca="1">SUM(K8:OFFSET(K6,MATCH("PROYECTOS",$A$8:$A$50,0),0))</f>
        <v>759485687.19999981</v>
      </c>
      <c r="L7" s="44">
        <f ca="1">SUM(L8:OFFSET(L6,MATCH("PROYECTOS",$A$8:$A$50,0),0))</f>
        <v>100484623.89999999</v>
      </c>
      <c r="M7" s="44">
        <f ca="1">SUM(M8:OFFSET(M6,MATCH("PROYECTOS",$A$8:$A$50,0),0))</f>
        <v>71067824.799999997</v>
      </c>
      <c r="N7" s="45">
        <f ca="1">IFERROR(K7/I7,0)</f>
        <v>0.46236871820923425</v>
      </c>
      <c r="O7" s="45">
        <f ca="1">IFERROR(SUM(K7,L7)/I7,0)</f>
        <v>0.52354294115432731</v>
      </c>
      <c r="P7" s="46">
        <f ca="1">IFERROR(SUM(K7,L7,M7)/I7,0)</f>
        <v>0.56680845571568506</v>
      </c>
      <c r="Q7" s="59"/>
      <c r="R7" s="44"/>
      <c r="S7" s="46"/>
    </row>
    <row r="8" spans="1:19" ht="38.25" x14ac:dyDescent="0.25">
      <c r="A8" s="18"/>
      <c r="B8" s="20">
        <v>5000008</v>
      </c>
      <c r="C8" s="20" t="s">
        <v>172</v>
      </c>
      <c r="D8" s="63">
        <v>3033244</v>
      </c>
      <c r="E8" s="20" t="s">
        <v>140</v>
      </c>
      <c r="F8" s="64">
        <v>60</v>
      </c>
      <c r="G8" s="20" t="s">
        <v>194</v>
      </c>
      <c r="H8" s="21">
        <v>9352018</v>
      </c>
      <c r="I8" s="22">
        <v>16897587</v>
      </c>
      <c r="J8" s="22">
        <f t="shared" ref="J8:J28" si="0">SUM(K8,L8,M8)</f>
        <v>8847790.2000000011</v>
      </c>
      <c r="K8" s="22">
        <v>6482864.2000000002</v>
      </c>
      <c r="L8" s="22">
        <v>993106.4</v>
      </c>
      <c r="M8" s="22">
        <v>1371819.6</v>
      </c>
      <c r="N8" s="23">
        <f t="shared" ref="N8:N29" si="1">IFERROR(K8/I8,0)</f>
        <v>0.38365621079506795</v>
      </c>
      <c r="O8" s="23">
        <f t="shared" ref="O8:O29" si="2">IFERROR(SUM(K8,L8)/I8,0)</f>
        <v>0.44242829464348965</v>
      </c>
      <c r="P8" s="24">
        <f t="shared" ref="P8:P29" si="3">IFERROR(SUM(K8,L8,M8)/I8,0)</f>
        <v>0.52361264362775595</v>
      </c>
      <c r="Q8" s="65">
        <v>0</v>
      </c>
      <c r="R8" s="22">
        <v>0</v>
      </c>
      <c r="S8" s="24">
        <f>IFERROR(R8/Q8,0)</f>
        <v>0</v>
      </c>
    </row>
    <row r="9" spans="1:19" ht="25.5" x14ac:dyDescent="0.25">
      <c r="A9" s="18"/>
      <c r="B9" s="20">
        <v>5000010</v>
      </c>
      <c r="C9" s="20" t="s">
        <v>173</v>
      </c>
      <c r="D9" s="63">
        <v>3033247</v>
      </c>
      <c r="E9" s="20" t="s">
        <v>141</v>
      </c>
      <c r="F9" s="64">
        <v>80</v>
      </c>
      <c r="G9" s="20" t="s">
        <v>195</v>
      </c>
      <c r="H9" s="21">
        <v>15523257</v>
      </c>
      <c r="I9" s="22">
        <v>16885320</v>
      </c>
      <c r="J9" s="22">
        <f t="shared" si="0"/>
        <v>2800963.1999999997</v>
      </c>
      <c r="K9" s="22">
        <v>2231873.4</v>
      </c>
      <c r="L9" s="22">
        <v>362281.9</v>
      </c>
      <c r="M9" s="22">
        <v>206807.9</v>
      </c>
      <c r="N9" s="23">
        <f t="shared" si="1"/>
        <v>0.13217833005237686</v>
      </c>
      <c r="O9" s="23">
        <f t="shared" si="2"/>
        <v>0.15363376589842537</v>
      </c>
      <c r="P9" s="24">
        <f t="shared" si="3"/>
        <v>0.16588155865568432</v>
      </c>
      <c r="Q9" s="65">
        <v>0</v>
      </c>
      <c r="R9" s="22">
        <v>0</v>
      </c>
      <c r="S9" s="24">
        <f t="shared" ref="S9:S28" si="4">IFERROR(R9/Q9,0)</f>
        <v>0</v>
      </c>
    </row>
    <row r="10" spans="1:19" ht="63.75" x14ac:dyDescent="0.25">
      <c r="A10" s="18"/>
      <c r="B10" s="20">
        <v>5000014</v>
      </c>
      <c r="C10" s="20" t="s">
        <v>174</v>
      </c>
      <c r="D10" s="63">
        <v>3033251</v>
      </c>
      <c r="E10" s="20" t="s">
        <v>142</v>
      </c>
      <c r="F10" s="64">
        <v>56</v>
      </c>
      <c r="G10" s="20" t="s">
        <v>196</v>
      </c>
      <c r="H10" s="21">
        <v>13883573</v>
      </c>
      <c r="I10" s="22">
        <v>22341008</v>
      </c>
      <c r="J10" s="22">
        <f t="shared" si="0"/>
        <v>15267335.9</v>
      </c>
      <c r="K10" s="22">
        <v>12835601.9</v>
      </c>
      <c r="L10" s="22">
        <v>1955728.7</v>
      </c>
      <c r="M10" s="22">
        <v>476005.3</v>
      </c>
      <c r="N10" s="23">
        <f t="shared" si="1"/>
        <v>0.57453101041815124</v>
      </c>
      <c r="O10" s="23">
        <f t="shared" si="2"/>
        <v>0.66207086985511121</v>
      </c>
      <c r="P10" s="24">
        <f t="shared" si="3"/>
        <v>0.68337721825264108</v>
      </c>
      <c r="Q10" s="65">
        <v>0</v>
      </c>
      <c r="R10" s="22">
        <v>0</v>
      </c>
      <c r="S10" s="24">
        <f t="shared" si="4"/>
        <v>0</v>
      </c>
    </row>
    <row r="11" spans="1:19" ht="25.5" x14ac:dyDescent="0.25">
      <c r="A11" s="18"/>
      <c r="B11" s="20">
        <v>5000017</v>
      </c>
      <c r="C11" s="20" t="s">
        <v>175</v>
      </c>
      <c r="D11" s="63">
        <v>3033254</v>
      </c>
      <c r="E11" s="20" t="s">
        <v>143</v>
      </c>
      <c r="F11" s="64">
        <v>218</v>
      </c>
      <c r="G11" s="20" t="s">
        <v>197</v>
      </c>
      <c r="H11" s="21">
        <v>519474024</v>
      </c>
      <c r="I11" s="22">
        <v>420871458</v>
      </c>
      <c r="J11" s="22">
        <f t="shared" si="0"/>
        <v>305450375.19999999</v>
      </c>
      <c r="K11" s="22">
        <v>236633395.90000001</v>
      </c>
      <c r="L11" s="22">
        <v>15687916</v>
      </c>
      <c r="M11" s="22">
        <v>53129063.299999997</v>
      </c>
      <c r="N11" s="23">
        <f t="shared" si="1"/>
        <v>0.56224624265207357</v>
      </c>
      <c r="O11" s="23">
        <f t="shared" si="2"/>
        <v>0.59952108204020815</v>
      </c>
      <c r="P11" s="24">
        <f t="shared" si="3"/>
        <v>0.72575692505144884</v>
      </c>
      <c r="Q11" s="65">
        <v>0</v>
      </c>
      <c r="R11" s="22">
        <v>0</v>
      </c>
      <c r="S11" s="24">
        <f t="shared" si="4"/>
        <v>0</v>
      </c>
    </row>
    <row r="12" spans="1:19" ht="38.25" x14ac:dyDescent="0.25">
      <c r="A12" s="18"/>
      <c r="B12" s="20">
        <v>5000018</v>
      </c>
      <c r="C12" s="20" t="s">
        <v>176</v>
      </c>
      <c r="D12" s="63">
        <v>3033255</v>
      </c>
      <c r="E12" s="20" t="s">
        <v>144</v>
      </c>
      <c r="F12" s="64">
        <v>219</v>
      </c>
      <c r="G12" s="20" t="s">
        <v>198</v>
      </c>
      <c r="H12" s="21">
        <v>196964549</v>
      </c>
      <c r="I12" s="22">
        <v>181386207</v>
      </c>
      <c r="J12" s="22">
        <f t="shared" si="0"/>
        <v>111884137</v>
      </c>
      <c r="K12" s="22">
        <v>95334778.400000006</v>
      </c>
      <c r="L12" s="22">
        <v>14242468.300000001</v>
      </c>
      <c r="M12" s="22">
        <v>2306890.2999999998</v>
      </c>
      <c r="N12" s="23">
        <f t="shared" si="1"/>
        <v>0.52559001027018559</v>
      </c>
      <c r="O12" s="23">
        <f t="shared" si="2"/>
        <v>0.60411013887070253</v>
      </c>
      <c r="P12" s="24">
        <f t="shared" si="3"/>
        <v>0.61682825199602964</v>
      </c>
      <c r="Q12" s="65">
        <v>0</v>
      </c>
      <c r="R12" s="22">
        <v>0</v>
      </c>
      <c r="S12" s="24">
        <f t="shared" si="4"/>
        <v>0</v>
      </c>
    </row>
    <row r="13" spans="1:19" ht="38.25" x14ac:dyDescent="0.25">
      <c r="A13" s="18"/>
      <c r="B13" s="20">
        <v>5000019</v>
      </c>
      <c r="C13" s="20" t="s">
        <v>177</v>
      </c>
      <c r="D13" s="63">
        <v>3033256</v>
      </c>
      <c r="E13" s="20" t="s">
        <v>145</v>
      </c>
      <c r="F13" s="64">
        <v>220</v>
      </c>
      <c r="G13" s="20" t="s">
        <v>199</v>
      </c>
      <c r="H13" s="21">
        <v>18817936</v>
      </c>
      <c r="I13" s="22">
        <v>36921000</v>
      </c>
      <c r="J13" s="22">
        <f t="shared" si="0"/>
        <v>22586112.099999998</v>
      </c>
      <c r="K13" s="22">
        <v>18563901.699999999</v>
      </c>
      <c r="L13" s="22">
        <v>3045106.9</v>
      </c>
      <c r="M13" s="22">
        <v>977103.5</v>
      </c>
      <c r="N13" s="23">
        <f t="shared" si="1"/>
        <v>0.50280062024322203</v>
      </c>
      <c r="O13" s="23">
        <f t="shared" si="2"/>
        <v>0.58527690474255833</v>
      </c>
      <c r="P13" s="24">
        <f t="shared" si="3"/>
        <v>0.61174161317407427</v>
      </c>
      <c r="Q13" s="65">
        <v>0</v>
      </c>
      <c r="R13" s="22">
        <v>0</v>
      </c>
      <c r="S13" s="24">
        <f t="shared" si="4"/>
        <v>0</v>
      </c>
    </row>
    <row r="14" spans="1:19" ht="25.5" x14ac:dyDescent="0.25">
      <c r="A14" s="18"/>
      <c r="B14" s="20">
        <v>5000021</v>
      </c>
      <c r="C14" s="20" t="s">
        <v>178</v>
      </c>
      <c r="D14" s="63">
        <v>3033258</v>
      </c>
      <c r="E14" s="20" t="s">
        <v>146</v>
      </c>
      <c r="F14" s="64">
        <v>222</v>
      </c>
      <c r="G14" s="20" t="s">
        <v>200</v>
      </c>
      <c r="H14" s="21">
        <v>8460572</v>
      </c>
      <c r="I14" s="22">
        <v>11647944</v>
      </c>
      <c r="J14" s="22">
        <f t="shared" si="0"/>
        <v>6957752.2999999998</v>
      </c>
      <c r="K14" s="22">
        <v>5945521.2000000002</v>
      </c>
      <c r="L14" s="22">
        <v>779619.3</v>
      </c>
      <c r="M14" s="22">
        <v>232611.8</v>
      </c>
      <c r="N14" s="23">
        <f t="shared" si="1"/>
        <v>0.51043524934529216</v>
      </c>
      <c r="O14" s="23">
        <f t="shared" si="2"/>
        <v>0.57736717312514552</v>
      </c>
      <c r="P14" s="24">
        <f t="shared" si="3"/>
        <v>0.59733737559177824</v>
      </c>
      <c r="Q14" s="65">
        <v>0</v>
      </c>
      <c r="R14" s="22">
        <v>0</v>
      </c>
      <c r="S14" s="24">
        <f t="shared" si="4"/>
        <v>0</v>
      </c>
    </row>
    <row r="15" spans="1:19" ht="25.5" x14ac:dyDescent="0.25">
      <c r="A15" s="18"/>
      <c r="B15" s="20">
        <v>5000022</v>
      </c>
      <c r="C15" s="20" t="s">
        <v>179</v>
      </c>
      <c r="D15" s="63">
        <v>3033259</v>
      </c>
      <c r="E15" s="20" t="s">
        <v>147</v>
      </c>
      <c r="F15" s="64">
        <v>10</v>
      </c>
      <c r="G15" s="20" t="s">
        <v>201</v>
      </c>
      <c r="H15" s="21">
        <v>20255</v>
      </c>
      <c r="I15" s="22">
        <v>227446380</v>
      </c>
      <c r="J15" s="22">
        <f t="shared" si="0"/>
        <v>83942289.099999994</v>
      </c>
      <c r="K15" s="22">
        <v>67230437.200000003</v>
      </c>
      <c r="L15" s="22">
        <v>16655545.6</v>
      </c>
      <c r="M15" s="22">
        <v>56306.3</v>
      </c>
      <c r="N15" s="23">
        <f t="shared" si="1"/>
        <v>0.29558807310980284</v>
      </c>
      <c r="O15" s="23">
        <f t="shared" si="2"/>
        <v>0.36881652194244635</v>
      </c>
      <c r="P15" s="24">
        <f t="shared" si="3"/>
        <v>0.36906408050987666</v>
      </c>
      <c r="Q15" s="65">
        <v>0</v>
      </c>
      <c r="R15" s="22">
        <v>0</v>
      </c>
      <c r="S15" s="24">
        <f t="shared" si="4"/>
        <v>0</v>
      </c>
    </row>
    <row r="16" spans="1:19" ht="25.5" x14ac:dyDescent="0.25">
      <c r="A16" s="18"/>
      <c r="B16" s="20">
        <v>5000023</v>
      </c>
      <c r="C16" s="20" t="s">
        <v>180</v>
      </c>
      <c r="D16" s="63">
        <v>3033260</v>
      </c>
      <c r="E16" s="20" t="s">
        <v>148</v>
      </c>
      <c r="F16" s="64">
        <v>223</v>
      </c>
      <c r="G16" s="20" t="s">
        <v>202</v>
      </c>
      <c r="H16" s="21">
        <v>25653376</v>
      </c>
      <c r="I16" s="22">
        <v>31612629</v>
      </c>
      <c r="J16" s="22">
        <f t="shared" si="0"/>
        <v>19145562</v>
      </c>
      <c r="K16" s="22">
        <v>16441260</v>
      </c>
      <c r="L16" s="22">
        <v>2300710.2999999998</v>
      </c>
      <c r="M16" s="22">
        <v>403591.7</v>
      </c>
      <c r="N16" s="23">
        <f t="shared" si="1"/>
        <v>0.52008518494301759</v>
      </c>
      <c r="O16" s="23">
        <f t="shared" si="2"/>
        <v>0.5928633869710741</v>
      </c>
      <c r="P16" s="24">
        <f t="shared" si="3"/>
        <v>0.60563017394092722</v>
      </c>
      <c r="Q16" s="65">
        <v>0</v>
      </c>
      <c r="R16" s="22">
        <v>0</v>
      </c>
      <c r="S16" s="24">
        <f t="shared" si="4"/>
        <v>0</v>
      </c>
    </row>
    <row r="17" spans="1:19" ht="25.5" x14ac:dyDescent="0.25">
      <c r="A17" s="18"/>
      <c r="B17" s="20">
        <v>5000024</v>
      </c>
      <c r="C17" s="20" t="s">
        <v>181</v>
      </c>
      <c r="D17" s="63">
        <v>3033308</v>
      </c>
      <c r="E17" s="20" t="s">
        <v>149</v>
      </c>
      <c r="F17" s="64">
        <v>223</v>
      </c>
      <c r="G17" s="20" t="s">
        <v>202</v>
      </c>
      <c r="H17" s="21">
        <v>44822966</v>
      </c>
      <c r="I17" s="22">
        <v>12287730</v>
      </c>
      <c r="J17" s="22">
        <f t="shared" si="0"/>
        <v>7004031.5999999996</v>
      </c>
      <c r="K17" s="22">
        <v>5858058.5</v>
      </c>
      <c r="L17" s="22">
        <v>868655.3</v>
      </c>
      <c r="M17" s="22">
        <v>277317.8</v>
      </c>
      <c r="N17" s="23">
        <f t="shared" si="1"/>
        <v>0.47674049641390231</v>
      </c>
      <c r="O17" s="23">
        <f t="shared" si="2"/>
        <v>0.54743339900860455</v>
      </c>
      <c r="P17" s="24">
        <f t="shared" si="3"/>
        <v>0.57000207524091107</v>
      </c>
      <c r="Q17" s="65">
        <v>0</v>
      </c>
      <c r="R17" s="22">
        <v>0</v>
      </c>
      <c r="S17" s="24">
        <f t="shared" si="4"/>
        <v>0</v>
      </c>
    </row>
    <row r="18" spans="1:19" ht="25.5" x14ac:dyDescent="0.25">
      <c r="A18" s="18"/>
      <c r="B18" s="20">
        <v>5000027</v>
      </c>
      <c r="C18" s="20" t="s">
        <v>182</v>
      </c>
      <c r="D18" s="63">
        <v>3033311</v>
      </c>
      <c r="E18" s="20" t="s">
        <v>150</v>
      </c>
      <c r="F18" s="64">
        <v>16</v>
      </c>
      <c r="G18" s="20" t="s">
        <v>203</v>
      </c>
      <c r="H18" s="21">
        <v>85036284</v>
      </c>
      <c r="I18" s="22">
        <v>125762817</v>
      </c>
      <c r="J18" s="22">
        <f t="shared" si="0"/>
        <v>70762386.299999997</v>
      </c>
      <c r="K18" s="22">
        <v>58459690.799999997</v>
      </c>
      <c r="L18" s="22">
        <v>10165292.300000001</v>
      </c>
      <c r="M18" s="22">
        <v>2137403.2000000002</v>
      </c>
      <c r="N18" s="23">
        <f t="shared" si="1"/>
        <v>0.4648408185704046</v>
      </c>
      <c r="O18" s="23">
        <f t="shared" si="2"/>
        <v>0.54566989462394111</v>
      </c>
      <c r="P18" s="24">
        <f t="shared" si="3"/>
        <v>0.56266540451300484</v>
      </c>
      <c r="Q18" s="65">
        <v>0</v>
      </c>
      <c r="R18" s="22">
        <v>0</v>
      </c>
      <c r="S18" s="24">
        <f t="shared" si="4"/>
        <v>0</v>
      </c>
    </row>
    <row r="19" spans="1:19" ht="25.5" x14ac:dyDescent="0.25">
      <c r="A19" s="18"/>
      <c r="B19" s="20">
        <v>5000028</v>
      </c>
      <c r="C19" s="20" t="s">
        <v>183</v>
      </c>
      <c r="D19" s="63">
        <v>3033312</v>
      </c>
      <c r="E19" s="20" t="s">
        <v>151</v>
      </c>
      <c r="F19" s="64">
        <v>16</v>
      </c>
      <c r="G19" s="20" t="s">
        <v>203</v>
      </c>
      <c r="H19" s="21">
        <v>48310590</v>
      </c>
      <c r="I19" s="22">
        <v>64314968</v>
      </c>
      <c r="J19" s="22">
        <f t="shared" si="0"/>
        <v>37977424</v>
      </c>
      <c r="K19" s="22">
        <v>32170577</v>
      </c>
      <c r="L19" s="22">
        <v>4553780.9000000004</v>
      </c>
      <c r="M19" s="22">
        <v>1253066.1000000001</v>
      </c>
      <c r="N19" s="23">
        <f t="shared" si="1"/>
        <v>0.50020357624993295</v>
      </c>
      <c r="O19" s="23">
        <f t="shared" si="2"/>
        <v>0.57100794794766907</v>
      </c>
      <c r="P19" s="24">
        <f t="shared" si="3"/>
        <v>0.59049122126594233</v>
      </c>
      <c r="Q19" s="65">
        <v>0</v>
      </c>
      <c r="R19" s="22">
        <v>0</v>
      </c>
      <c r="S19" s="24">
        <f t="shared" si="4"/>
        <v>0</v>
      </c>
    </row>
    <row r="20" spans="1:19" ht="38.25" x14ac:dyDescent="0.25">
      <c r="A20" s="18"/>
      <c r="B20" s="20">
        <v>5000029</v>
      </c>
      <c r="C20" s="20" t="s">
        <v>184</v>
      </c>
      <c r="D20" s="63">
        <v>3033313</v>
      </c>
      <c r="E20" s="20" t="s">
        <v>152</v>
      </c>
      <c r="F20" s="64">
        <v>16</v>
      </c>
      <c r="G20" s="20" t="s">
        <v>203</v>
      </c>
      <c r="H20" s="21">
        <v>49823707</v>
      </c>
      <c r="I20" s="22">
        <v>88358962</v>
      </c>
      <c r="J20" s="22">
        <f t="shared" si="0"/>
        <v>44853761.5</v>
      </c>
      <c r="K20" s="22">
        <v>35651824.299999997</v>
      </c>
      <c r="L20" s="22">
        <v>6682196.7000000002</v>
      </c>
      <c r="M20" s="22">
        <v>2519740.5</v>
      </c>
      <c r="N20" s="23">
        <f t="shared" si="1"/>
        <v>0.40348849163710182</v>
      </c>
      <c r="O20" s="23">
        <f t="shared" si="2"/>
        <v>0.47911405976000487</v>
      </c>
      <c r="P20" s="24">
        <f t="shared" si="3"/>
        <v>0.50763115008073545</v>
      </c>
      <c r="Q20" s="65">
        <v>0</v>
      </c>
      <c r="R20" s="22">
        <v>0</v>
      </c>
      <c r="S20" s="24">
        <f t="shared" si="4"/>
        <v>0</v>
      </c>
    </row>
    <row r="21" spans="1:19" ht="38.25" x14ac:dyDescent="0.25">
      <c r="A21" s="18"/>
      <c r="B21" s="20">
        <v>5000030</v>
      </c>
      <c r="C21" s="20" t="s">
        <v>185</v>
      </c>
      <c r="D21" s="63">
        <v>3033314</v>
      </c>
      <c r="E21" s="20" t="s">
        <v>153</v>
      </c>
      <c r="F21" s="64">
        <v>16</v>
      </c>
      <c r="G21" s="20" t="s">
        <v>203</v>
      </c>
      <c r="H21" s="21">
        <v>36458142</v>
      </c>
      <c r="I21" s="22">
        <v>51715307</v>
      </c>
      <c r="J21" s="22">
        <f t="shared" si="0"/>
        <v>30165497.600000001</v>
      </c>
      <c r="K21" s="22">
        <v>25683962.300000001</v>
      </c>
      <c r="L21" s="22">
        <v>3925069.1</v>
      </c>
      <c r="M21" s="22">
        <v>556466.19999999995</v>
      </c>
      <c r="N21" s="23">
        <f t="shared" si="1"/>
        <v>0.49664139671451629</v>
      </c>
      <c r="O21" s="23">
        <f t="shared" si="2"/>
        <v>0.57253902408430069</v>
      </c>
      <c r="P21" s="24">
        <f t="shared" si="3"/>
        <v>0.58329920771813271</v>
      </c>
      <c r="Q21" s="65">
        <v>0</v>
      </c>
      <c r="R21" s="22">
        <v>0</v>
      </c>
      <c r="S21" s="24">
        <f t="shared" si="4"/>
        <v>0</v>
      </c>
    </row>
    <row r="22" spans="1:19" ht="25.5" x14ac:dyDescent="0.25">
      <c r="A22" s="18"/>
      <c r="B22" s="20">
        <v>5000031</v>
      </c>
      <c r="C22" s="20" t="s">
        <v>186</v>
      </c>
      <c r="D22" s="63">
        <v>3033315</v>
      </c>
      <c r="E22" s="20" t="s">
        <v>154</v>
      </c>
      <c r="F22" s="64">
        <v>16</v>
      </c>
      <c r="G22" s="20" t="s">
        <v>203</v>
      </c>
      <c r="H22" s="21">
        <v>17509120</v>
      </c>
      <c r="I22" s="22">
        <v>23352092</v>
      </c>
      <c r="J22" s="22">
        <f t="shared" si="0"/>
        <v>16196997.300000001</v>
      </c>
      <c r="K22" s="22">
        <v>14012370.4</v>
      </c>
      <c r="L22" s="22">
        <v>1674577.6</v>
      </c>
      <c r="M22" s="22">
        <v>510049.3</v>
      </c>
      <c r="N22" s="23">
        <f t="shared" si="1"/>
        <v>0.60004775589270543</v>
      </c>
      <c r="O22" s="23">
        <f t="shared" si="2"/>
        <v>0.67175771661057171</v>
      </c>
      <c r="P22" s="24">
        <f t="shared" si="3"/>
        <v>0.69359941284917859</v>
      </c>
      <c r="Q22" s="65">
        <v>0</v>
      </c>
      <c r="R22" s="22">
        <v>0</v>
      </c>
      <c r="S22" s="24">
        <f t="shared" si="4"/>
        <v>0</v>
      </c>
    </row>
    <row r="23" spans="1:19" ht="38.25" x14ac:dyDescent="0.25">
      <c r="A23" s="18"/>
      <c r="B23" s="20">
        <v>5000032</v>
      </c>
      <c r="C23" s="20" t="s">
        <v>187</v>
      </c>
      <c r="D23" s="63">
        <v>3033317</v>
      </c>
      <c r="E23" s="20" t="s">
        <v>155</v>
      </c>
      <c r="F23" s="64">
        <v>224</v>
      </c>
      <c r="G23" s="20" t="s">
        <v>204</v>
      </c>
      <c r="H23" s="21">
        <v>25827372</v>
      </c>
      <c r="I23" s="22">
        <v>38316820</v>
      </c>
      <c r="J23" s="22">
        <f t="shared" si="0"/>
        <v>22764999.5</v>
      </c>
      <c r="K23" s="22">
        <v>18945199.899999999</v>
      </c>
      <c r="L23" s="22">
        <v>3402729</v>
      </c>
      <c r="M23" s="22">
        <v>417070.6</v>
      </c>
      <c r="N23" s="23">
        <f t="shared" si="1"/>
        <v>0.49443560034470496</v>
      </c>
      <c r="O23" s="23">
        <f t="shared" si="2"/>
        <v>0.58324069951525204</v>
      </c>
      <c r="P23" s="24">
        <f t="shared" si="3"/>
        <v>0.59412549110286295</v>
      </c>
      <c r="Q23" s="65">
        <v>0</v>
      </c>
      <c r="R23" s="22">
        <v>0</v>
      </c>
      <c r="S23" s="24">
        <f t="shared" si="4"/>
        <v>0</v>
      </c>
    </row>
    <row r="24" spans="1:19" ht="25.5" x14ac:dyDescent="0.25">
      <c r="A24" s="18"/>
      <c r="B24" s="20">
        <v>5000033</v>
      </c>
      <c r="C24" s="20" t="s">
        <v>188</v>
      </c>
      <c r="D24" s="63">
        <v>3033318</v>
      </c>
      <c r="E24" s="20" t="s">
        <v>156</v>
      </c>
      <c r="F24" s="64">
        <v>10</v>
      </c>
      <c r="G24" s="20" t="s">
        <v>201</v>
      </c>
      <c r="H24" s="21">
        <v>78450</v>
      </c>
      <c r="I24" s="22">
        <v>54975576</v>
      </c>
      <c r="J24" s="22">
        <f t="shared" si="0"/>
        <v>14903659.5</v>
      </c>
      <c r="K24" s="22">
        <v>13236866.300000001</v>
      </c>
      <c r="L24" s="22">
        <v>1460548.6</v>
      </c>
      <c r="M24" s="22">
        <v>206244.6</v>
      </c>
      <c r="N24" s="23">
        <f t="shared" si="1"/>
        <v>0.24077721895992504</v>
      </c>
      <c r="O24" s="23">
        <f t="shared" si="2"/>
        <v>0.26734444583172717</v>
      </c>
      <c r="P24" s="24">
        <f t="shared" si="3"/>
        <v>0.27109601361884778</v>
      </c>
      <c r="Q24" s="65">
        <v>0</v>
      </c>
      <c r="R24" s="22">
        <v>0</v>
      </c>
      <c r="S24" s="24">
        <f t="shared" si="4"/>
        <v>0</v>
      </c>
    </row>
    <row r="25" spans="1:19" ht="25.5" x14ac:dyDescent="0.25">
      <c r="A25" s="18"/>
      <c r="B25" s="20">
        <v>5000034</v>
      </c>
      <c r="C25" s="20" t="s">
        <v>189</v>
      </c>
      <c r="D25" s="63">
        <v>3033413</v>
      </c>
      <c r="E25" s="20" t="s">
        <v>157</v>
      </c>
      <c r="F25" s="64">
        <v>10</v>
      </c>
      <c r="G25" s="20" t="s">
        <v>201</v>
      </c>
      <c r="H25" s="21">
        <v>54015</v>
      </c>
      <c r="I25" s="22">
        <v>43044224</v>
      </c>
      <c r="J25" s="22">
        <f t="shared" si="0"/>
        <v>12025241.700000001</v>
      </c>
      <c r="K25" s="22">
        <v>10393956.9</v>
      </c>
      <c r="L25" s="22">
        <v>1358501.5</v>
      </c>
      <c r="M25" s="22">
        <v>272783.3</v>
      </c>
      <c r="N25" s="23">
        <f t="shared" si="1"/>
        <v>0.24147158280748657</v>
      </c>
      <c r="O25" s="23">
        <f t="shared" si="2"/>
        <v>0.27303218197173212</v>
      </c>
      <c r="P25" s="24">
        <f t="shared" si="3"/>
        <v>0.27936946197473561</v>
      </c>
      <c r="Q25" s="65">
        <v>0</v>
      </c>
      <c r="R25" s="22">
        <v>0</v>
      </c>
      <c r="S25" s="24">
        <f t="shared" si="4"/>
        <v>0</v>
      </c>
    </row>
    <row r="26" spans="1:19" ht="25.5" x14ac:dyDescent="0.25">
      <c r="A26" s="18"/>
      <c r="B26" s="20">
        <v>5000035</v>
      </c>
      <c r="C26" s="20" t="s">
        <v>190</v>
      </c>
      <c r="D26" s="63">
        <v>3033414</v>
      </c>
      <c r="E26" s="20" t="s">
        <v>158</v>
      </c>
      <c r="F26" s="64">
        <v>16</v>
      </c>
      <c r="G26" s="20" t="s">
        <v>203</v>
      </c>
      <c r="H26" s="21">
        <v>19921875</v>
      </c>
      <c r="I26" s="22">
        <v>21746440</v>
      </c>
      <c r="J26" s="22">
        <f t="shared" si="0"/>
        <v>14564488.1</v>
      </c>
      <c r="K26" s="22">
        <v>12664648.4</v>
      </c>
      <c r="L26" s="22">
        <v>1653414</v>
      </c>
      <c r="M26" s="22">
        <v>246425.7</v>
      </c>
      <c r="N26" s="23">
        <f t="shared" si="1"/>
        <v>0.58237800761871827</v>
      </c>
      <c r="O26" s="23">
        <f t="shared" si="2"/>
        <v>0.65840948679416034</v>
      </c>
      <c r="P26" s="24">
        <f t="shared" si="3"/>
        <v>0.66974125879914137</v>
      </c>
      <c r="Q26" s="65">
        <v>0</v>
      </c>
      <c r="R26" s="22">
        <v>0</v>
      </c>
      <c r="S26" s="24">
        <f t="shared" si="4"/>
        <v>0</v>
      </c>
    </row>
    <row r="27" spans="1:19" ht="38.25" x14ac:dyDescent="0.25">
      <c r="A27" s="18"/>
      <c r="B27" s="20">
        <v>5000036</v>
      </c>
      <c r="C27" s="20" t="s">
        <v>191</v>
      </c>
      <c r="D27" s="63">
        <v>3044276</v>
      </c>
      <c r="E27" s="20" t="s">
        <v>159</v>
      </c>
      <c r="F27" s="64">
        <v>60</v>
      </c>
      <c r="G27" s="20" t="s">
        <v>194</v>
      </c>
      <c r="H27" s="21">
        <v>33552818</v>
      </c>
      <c r="I27" s="22">
        <v>48214910</v>
      </c>
      <c r="J27" s="22">
        <f t="shared" si="0"/>
        <v>26199854.300000004</v>
      </c>
      <c r="K27" s="22">
        <v>22224860.600000001</v>
      </c>
      <c r="L27" s="22">
        <v>2977044.1</v>
      </c>
      <c r="M27" s="22">
        <v>997949.6</v>
      </c>
      <c r="N27" s="23">
        <f t="shared" si="1"/>
        <v>0.46095410320168601</v>
      </c>
      <c r="O27" s="23">
        <f t="shared" si="2"/>
        <v>0.52269940356624134</v>
      </c>
      <c r="P27" s="24">
        <f t="shared" si="3"/>
        <v>0.54339734949209706</v>
      </c>
      <c r="Q27" s="65">
        <v>0</v>
      </c>
      <c r="R27" s="22">
        <v>0</v>
      </c>
      <c r="S27" s="24">
        <f t="shared" si="4"/>
        <v>0</v>
      </c>
    </row>
    <row r="28" spans="1:19" x14ac:dyDescent="0.25">
      <c r="A28" s="18"/>
      <c r="B28" s="20">
        <v>9000000</v>
      </c>
      <c r="C28" s="20" t="s">
        <v>192</v>
      </c>
      <c r="D28" s="63">
        <v>9000000</v>
      </c>
      <c r="E28" s="20" t="s">
        <v>193</v>
      </c>
      <c r="F28" s="64"/>
      <c r="G28" s="20" t="s">
        <v>205</v>
      </c>
      <c r="H28" s="21">
        <v>42384476</v>
      </c>
      <c r="I28" s="22">
        <v>104498092</v>
      </c>
      <c r="J28" s="22">
        <f t="shared" si="0"/>
        <v>56737477.5</v>
      </c>
      <c r="K28" s="22">
        <v>48484037.899999999</v>
      </c>
      <c r="L28" s="22">
        <v>5740331.4000000004</v>
      </c>
      <c r="M28" s="22">
        <v>2513108.2000000002</v>
      </c>
      <c r="N28" s="23">
        <f t="shared" si="1"/>
        <v>0.46397055651504143</v>
      </c>
      <c r="O28" s="23">
        <f t="shared" si="2"/>
        <v>0.5189029604483113</v>
      </c>
      <c r="P28" s="24">
        <f t="shared" si="3"/>
        <v>0.5429522818464475</v>
      </c>
      <c r="Q28" s="65">
        <v>0</v>
      </c>
      <c r="R28" s="22">
        <v>0</v>
      </c>
      <c r="S28" s="24">
        <f t="shared" si="4"/>
        <v>0</v>
      </c>
    </row>
    <row r="29" spans="1:19" ht="15.75" thickBot="1" x14ac:dyDescent="0.3">
      <c r="A29" s="47" t="s">
        <v>161</v>
      </c>
      <c r="B29" s="49"/>
      <c r="C29" s="49"/>
      <c r="D29" s="60"/>
      <c r="E29" s="49"/>
      <c r="F29" s="61"/>
      <c r="G29" s="49"/>
      <c r="H29" s="50">
        <f ca="1">OFFSET(H29,-MATCH("PROYECTOS",$A$8:$A$50,0)-1,0)-(OFFSET(H29,-MATCH("PROYECTOS",$A$8:$A$50,0),0))</f>
        <v>68700453</v>
      </c>
      <c r="I29" s="51">
        <f t="shared" ref="I29:M29" ca="1" si="5">OFFSET(I29,-MATCH("PROYECTOS",$A$8:$A$50,0)-1,0)-(OFFSET(I29,-MATCH("PROYECTOS",$A$8:$A$50,0),0))</f>
        <v>557932516</v>
      </c>
      <c r="J29" s="51">
        <f t="shared" ca="1" si="5"/>
        <v>268259277.89999998</v>
      </c>
      <c r="K29" s="51">
        <f t="shared" ca="1" si="5"/>
        <v>202581939.30000007</v>
      </c>
      <c r="L29" s="51">
        <f t="shared" ca="1" si="5"/>
        <v>42126743.100000009</v>
      </c>
      <c r="M29" s="51">
        <f t="shared" ca="1" si="5"/>
        <v>23550595.499999985</v>
      </c>
      <c r="N29" s="52">
        <f t="shared" ca="1" si="1"/>
        <v>0.36309398267800558</v>
      </c>
      <c r="O29" s="52">
        <f t="shared" ca="1" si="2"/>
        <v>0.43859906956919514</v>
      </c>
      <c r="P29" s="53">
        <f t="shared" ca="1" si="3"/>
        <v>0.48080954274405491</v>
      </c>
      <c r="Q29" s="62"/>
      <c r="R29" s="51"/>
      <c r="S29" s="53"/>
    </row>
  </sheetData>
  <mergeCells count="14">
    <mergeCell ref="F4:G5"/>
    <mergeCell ref="D4:E5"/>
    <mergeCell ref="A4:C5"/>
    <mergeCell ref="A3:G3"/>
    <mergeCell ref="H3:P3"/>
    <mergeCell ref="J4:J5"/>
    <mergeCell ref="I4:I5"/>
    <mergeCell ref="H4:H5"/>
    <mergeCell ref="Q3:S3"/>
    <mergeCell ref="K4:M4"/>
    <mergeCell ref="N4:P4"/>
    <mergeCell ref="S4:S5"/>
    <mergeCell ref="R4:R5"/>
    <mergeCell ref="Q4:Q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M37"/>
  <sheetViews>
    <sheetView topLeftCell="A12" workbookViewId="0">
      <selection activeCell="A35" sqref="A35:L35"/>
    </sheetView>
  </sheetViews>
  <sheetFormatPr baseColWidth="10" defaultColWidth="11.7109375" defaultRowHeight="15" x14ac:dyDescent="0.25"/>
  <cols>
    <col min="1" max="1" width="4.28515625" customWidth="1"/>
    <col min="2" max="2" width="4.28515625" style="4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2</v>
      </c>
      <c r="B1" s="36" t="s">
        <v>72</v>
      </c>
      <c r="C1" s="33" t="s">
        <v>13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213</v>
      </c>
    </row>
    <row r="3" spans="1:13" ht="15.75" thickBot="1" x14ac:dyDescent="0.3">
      <c r="A3" s="76" t="s">
        <v>75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2"/>
      <c r="C6" s="13"/>
      <c r="D6" s="14">
        <v>1400343175</v>
      </c>
      <c r="E6" s="15">
        <v>1679485517</v>
      </c>
      <c r="F6" s="15">
        <v>776495633.60000014</v>
      </c>
      <c r="G6" s="15">
        <v>643045146.5</v>
      </c>
      <c r="H6" s="15">
        <v>108271212.29999998</v>
      </c>
      <c r="I6" s="15">
        <v>25179274.800000001</v>
      </c>
      <c r="J6" s="16">
        <v>0.38288222196083399</v>
      </c>
      <c r="K6" s="16">
        <v>0.44734911447289366</v>
      </c>
      <c r="L6" s="17">
        <v>0.46234136927064667</v>
      </c>
      <c r="M6" s="5"/>
    </row>
    <row r="7" spans="1:13" x14ac:dyDescent="0.25">
      <c r="A7" s="40" t="s">
        <v>107</v>
      </c>
      <c r="B7" s="41"/>
      <c r="C7" s="42"/>
      <c r="D7" s="43">
        <f ca="1">SUM(D8:OFFSET(D6,MATCH("GOBIERNOS REGIONALES",$A$8:$A$50,0),0))</f>
        <v>771067059</v>
      </c>
      <c r="E7" s="44">
        <f ca="1">SUM(E8:OFFSET(E6,MATCH("GOBIERNOS REGIONALES",$A$8:$A$50,0),0))</f>
        <v>709553778</v>
      </c>
      <c r="F7" s="44">
        <f ca="1">SUM(F8:OFFSET(F6,MATCH("GOBIERNOS REGIONALES",$A$8:$A$50,0),0))</f>
        <v>278029756.39999998</v>
      </c>
      <c r="G7" s="44">
        <f ca="1">SUM(G8:OFFSET(G6,MATCH("GOBIERNOS REGIONALES",$A$8:$A$50,0),0))</f>
        <v>223876769.39999998</v>
      </c>
      <c r="H7" s="44">
        <f ca="1">SUM(H8:OFFSET(H6,MATCH("GOBIERNOS REGIONALES",$A$8:$A$50,0),0))</f>
        <v>46339149.5</v>
      </c>
      <c r="I7" s="44">
        <f ca="1">SUM(I8:OFFSET(I6,MATCH("GOBIERNOS REGIONALES",$A$8:$A$50,0),0))</f>
        <v>7813837.5</v>
      </c>
      <c r="J7" s="45">
        <f ca="1">IFERROR(G7/E7,0)</f>
        <v>0.31551769061259227</v>
      </c>
      <c r="K7" s="45">
        <f ca="1">IFERROR(SUM(G7,H7)/E7,0)</f>
        <v>0.38082514289706165</v>
      </c>
      <c r="L7" s="46">
        <f ca="1">IFERROR(SUM(G7,H7,I7)/E7,0)</f>
        <v>0.3918374688718802</v>
      </c>
      <c r="M7" s="5"/>
    </row>
    <row r="8" spans="1:13" x14ac:dyDescent="0.25">
      <c r="A8" s="18"/>
      <c r="B8" s="19">
        <v>11</v>
      </c>
      <c r="C8" s="20" t="s">
        <v>108</v>
      </c>
      <c r="D8" s="21">
        <v>649843662</v>
      </c>
      <c r="E8" s="22">
        <v>574687875</v>
      </c>
      <c r="F8" s="22">
        <f t="shared" ref="F8:F36" si="0">SUM(G8,H8,I8)</f>
        <v>224239717.59999999</v>
      </c>
      <c r="G8" s="22">
        <v>182519929.59999999</v>
      </c>
      <c r="H8" s="22">
        <v>33905950.5</v>
      </c>
      <c r="I8" s="22">
        <v>7813837.5</v>
      </c>
      <c r="J8" s="23">
        <f t="shared" ref="J8:J36" si="1">IFERROR(G8/E8,0)</f>
        <v>0.31759836519954415</v>
      </c>
      <c r="K8" s="23">
        <f t="shared" ref="K8:K36" si="2">IFERROR(SUM(G8,H8)/E8,0)</f>
        <v>0.37659726177448932</v>
      </c>
      <c r="L8" s="24">
        <f t="shared" ref="L8:L36" si="3">IFERROR(SUM(G8,H8,I8)/E8,0)</f>
        <v>0.39019392500668298</v>
      </c>
      <c r="M8" s="5"/>
    </row>
    <row r="9" spans="1:13" x14ac:dyDescent="0.25">
      <c r="A9" s="18"/>
      <c r="B9" s="19">
        <v>135</v>
      </c>
      <c r="C9" s="20" t="s">
        <v>111</v>
      </c>
      <c r="D9" s="21">
        <v>121223397</v>
      </c>
      <c r="E9" s="22">
        <v>134865903</v>
      </c>
      <c r="F9" s="22">
        <f t="shared" si="0"/>
        <v>53790038.799999997</v>
      </c>
      <c r="G9" s="22">
        <v>41356839.799999997</v>
      </c>
      <c r="H9" s="22">
        <v>12433199</v>
      </c>
      <c r="I9" s="22">
        <v>0</v>
      </c>
      <c r="J9" s="23">
        <f t="shared" si="1"/>
        <v>0.30665156188514153</v>
      </c>
      <c r="K9" s="23">
        <f t="shared" si="2"/>
        <v>0.39884090495430857</v>
      </c>
      <c r="L9" s="24">
        <f t="shared" si="3"/>
        <v>0.39884090495430857</v>
      </c>
      <c r="M9" s="5"/>
    </row>
    <row r="10" spans="1:13" x14ac:dyDescent="0.25">
      <c r="A10" s="40" t="s">
        <v>112</v>
      </c>
      <c r="B10" s="41"/>
      <c r="C10" s="42"/>
      <c r="D10" s="43">
        <f ca="1">SUM(D11:OFFSET(D9,(MATCH("GOBIERNOS LOCALES",$A$8:$A$50,0)-MATCH("GOBIERNOS REGIONALES",$A$8:$A$50,0)),0))</f>
        <v>437899259</v>
      </c>
      <c r="E10" s="44">
        <f ca="1">SUM(E11:OFFSET(E9,(MATCH("GOBIERNOS LOCALES",$A$8:$A$50,0)-MATCH("GOBIERNOS REGIONALES",$A$8:$A$50,0)),0))</f>
        <v>805617531</v>
      </c>
      <c r="F10" s="44">
        <f ca="1">SUM(F11:OFFSET(F9,(MATCH("GOBIERNOS LOCALES",$A$8:$A$50,0)-MATCH("GOBIERNOS REGIONALES",$A$8:$A$50,0)),0))</f>
        <v>454307195.20000011</v>
      </c>
      <c r="G10" s="44">
        <f ca="1">SUM(G11:OFFSET(G9,(MATCH("GOBIERNOS LOCALES",$A$8:$A$50,0)-MATCH("GOBIERNOS REGIONALES",$A$8:$A$50,0)),0))</f>
        <v>384908477.80000001</v>
      </c>
      <c r="H10" s="44">
        <f ca="1">SUM(H11:OFFSET(H9,(MATCH("GOBIERNOS LOCALES",$A$8:$A$50,0)-MATCH("GOBIERNOS REGIONALES",$A$8:$A$50,0)),0))</f>
        <v>55238643.599999994</v>
      </c>
      <c r="I10" s="44">
        <f ca="1">SUM(I11:OFFSET(I9,(MATCH("GOBIERNOS LOCALES",$A$8:$A$50,0)-MATCH("GOBIERNOS REGIONALES",$A$8:$A$50,0)),0))</f>
        <v>14160073.800000003</v>
      </c>
      <c r="J10" s="45">
        <f t="shared" ca="1" si="1"/>
        <v>0.47778066264548558</v>
      </c>
      <c r="K10" s="45">
        <f t="shared" ca="1" si="2"/>
        <v>0.54634749675029104</v>
      </c>
      <c r="L10" s="46">
        <f t="shared" ca="1" si="3"/>
        <v>0.56392416713682458</v>
      </c>
      <c r="M10" s="5"/>
    </row>
    <row r="11" spans="1:13" x14ac:dyDescent="0.25">
      <c r="A11" s="18"/>
      <c r="B11" s="19">
        <v>440</v>
      </c>
      <c r="C11" s="20" t="s">
        <v>113</v>
      </c>
      <c r="D11" s="21">
        <v>8062111</v>
      </c>
      <c r="E11" s="22">
        <v>20320244</v>
      </c>
      <c r="F11" s="22">
        <f t="shared" si="0"/>
        <v>10654297</v>
      </c>
      <c r="G11" s="22">
        <v>9199805.0999999996</v>
      </c>
      <c r="H11" s="22">
        <v>1291962.3999999999</v>
      </c>
      <c r="I11" s="22">
        <v>162529.5</v>
      </c>
      <c r="J11" s="23">
        <f t="shared" si="1"/>
        <v>0.45274087752095887</v>
      </c>
      <c r="K11" s="23">
        <f t="shared" si="2"/>
        <v>0.51632094083122226</v>
      </c>
      <c r="L11" s="24">
        <f t="shared" si="3"/>
        <v>0.52431934380315515</v>
      </c>
      <c r="M11" s="5"/>
    </row>
    <row r="12" spans="1:13" x14ac:dyDescent="0.25">
      <c r="A12" s="18"/>
      <c r="B12" s="19">
        <v>441</v>
      </c>
      <c r="C12" s="20" t="s">
        <v>114</v>
      </c>
      <c r="D12" s="21">
        <v>17260316</v>
      </c>
      <c r="E12" s="22">
        <v>29406394</v>
      </c>
      <c r="F12" s="22">
        <f t="shared" si="0"/>
        <v>17877649.199999999</v>
      </c>
      <c r="G12" s="22">
        <v>15558841.5</v>
      </c>
      <c r="H12" s="22">
        <v>1956951.5</v>
      </c>
      <c r="I12" s="22">
        <v>361856.2</v>
      </c>
      <c r="J12" s="23">
        <f t="shared" si="1"/>
        <v>0.52909722626990574</v>
      </c>
      <c r="K12" s="23">
        <f t="shared" si="2"/>
        <v>0.59564572929275172</v>
      </c>
      <c r="L12" s="24">
        <f t="shared" si="3"/>
        <v>0.60795108710030887</v>
      </c>
      <c r="M12" s="5"/>
    </row>
    <row r="13" spans="1:13" x14ac:dyDescent="0.25">
      <c r="A13" s="18"/>
      <c r="B13" s="19">
        <v>442</v>
      </c>
      <c r="C13" s="20" t="s">
        <v>115</v>
      </c>
      <c r="D13" s="21">
        <v>26368047</v>
      </c>
      <c r="E13" s="22">
        <v>31692670</v>
      </c>
      <c r="F13" s="22">
        <f t="shared" si="0"/>
        <v>20600521.699999999</v>
      </c>
      <c r="G13" s="22">
        <v>17995839.699999999</v>
      </c>
      <c r="H13" s="22">
        <v>2339337.1</v>
      </c>
      <c r="I13" s="22">
        <v>265344.90000000002</v>
      </c>
      <c r="J13" s="23">
        <f t="shared" si="1"/>
        <v>0.5678234020674181</v>
      </c>
      <c r="K13" s="23">
        <f t="shared" si="2"/>
        <v>0.64163659294089137</v>
      </c>
      <c r="L13" s="24">
        <f t="shared" si="3"/>
        <v>0.65000903047928749</v>
      </c>
      <c r="M13" s="5"/>
    </row>
    <row r="14" spans="1:13" x14ac:dyDescent="0.25">
      <c r="A14" s="18"/>
      <c r="B14" s="19">
        <v>443</v>
      </c>
      <c r="C14" s="20" t="s">
        <v>116</v>
      </c>
      <c r="D14" s="21">
        <v>25211902</v>
      </c>
      <c r="E14" s="22">
        <v>35525127</v>
      </c>
      <c r="F14" s="22">
        <f t="shared" si="0"/>
        <v>24159254</v>
      </c>
      <c r="G14" s="22">
        <v>20765922.600000001</v>
      </c>
      <c r="H14" s="22">
        <v>2678536.4</v>
      </c>
      <c r="I14" s="22">
        <v>714795</v>
      </c>
      <c r="J14" s="23">
        <f t="shared" si="1"/>
        <v>0.58454182584625247</v>
      </c>
      <c r="K14" s="23">
        <f t="shared" si="2"/>
        <v>0.65994018825041778</v>
      </c>
      <c r="L14" s="24">
        <f t="shared" si="3"/>
        <v>0.68006101709361944</v>
      </c>
      <c r="M14" s="5"/>
    </row>
    <row r="15" spans="1:13" x14ac:dyDescent="0.25">
      <c r="A15" s="18"/>
      <c r="B15" s="19">
        <v>444</v>
      </c>
      <c r="C15" s="20" t="s">
        <v>117</v>
      </c>
      <c r="D15" s="21">
        <v>24693471</v>
      </c>
      <c r="E15" s="22">
        <v>41272138</v>
      </c>
      <c r="F15" s="22">
        <f t="shared" si="0"/>
        <v>26721380.299999997</v>
      </c>
      <c r="G15" s="22">
        <v>22583706.399999999</v>
      </c>
      <c r="H15" s="22">
        <v>3034872.9</v>
      </c>
      <c r="I15" s="22">
        <v>1102801</v>
      </c>
      <c r="J15" s="23">
        <f t="shared" si="1"/>
        <v>0.54719012618149321</v>
      </c>
      <c r="K15" s="23">
        <f t="shared" si="2"/>
        <v>0.62072333882969666</v>
      </c>
      <c r="L15" s="24">
        <f t="shared" si="3"/>
        <v>0.64744356834627748</v>
      </c>
      <c r="M15" s="5"/>
    </row>
    <row r="16" spans="1:13" x14ac:dyDescent="0.25">
      <c r="A16" s="18"/>
      <c r="B16" s="19">
        <v>445</v>
      </c>
      <c r="C16" s="20" t="s">
        <v>118</v>
      </c>
      <c r="D16" s="21">
        <v>31050614</v>
      </c>
      <c r="E16" s="22">
        <v>50078116</v>
      </c>
      <c r="F16" s="22">
        <f t="shared" si="0"/>
        <v>27194966.600000001</v>
      </c>
      <c r="G16" s="22">
        <v>22835127.699999999</v>
      </c>
      <c r="H16" s="22">
        <v>3364572.3</v>
      </c>
      <c r="I16" s="22">
        <v>995266.6</v>
      </c>
      <c r="J16" s="23">
        <f t="shared" si="1"/>
        <v>0.45599015146656074</v>
      </c>
      <c r="K16" s="23">
        <f t="shared" si="2"/>
        <v>0.52317663068634612</v>
      </c>
      <c r="L16" s="24">
        <f t="shared" si="3"/>
        <v>0.5430509126980736</v>
      </c>
      <c r="M16" s="5"/>
    </row>
    <row r="17" spans="1:13" x14ac:dyDescent="0.25">
      <c r="A17" s="18"/>
      <c r="B17" s="19">
        <v>446</v>
      </c>
      <c r="C17" s="20" t="s">
        <v>119</v>
      </c>
      <c r="D17" s="21">
        <v>21154813</v>
      </c>
      <c r="E17" s="22">
        <v>48668389</v>
      </c>
      <c r="F17" s="22">
        <f t="shared" si="0"/>
        <v>26721535.300000001</v>
      </c>
      <c r="G17" s="22">
        <v>22191965</v>
      </c>
      <c r="H17" s="22">
        <v>3205324.6</v>
      </c>
      <c r="I17" s="22">
        <v>1324245.7</v>
      </c>
      <c r="J17" s="23">
        <f t="shared" si="1"/>
        <v>0.45598314339108287</v>
      </c>
      <c r="K17" s="23">
        <f t="shared" si="2"/>
        <v>0.52184364680737638</v>
      </c>
      <c r="L17" s="24">
        <f t="shared" si="3"/>
        <v>0.54905321193187639</v>
      </c>
      <c r="M17" s="5"/>
    </row>
    <row r="18" spans="1:13" x14ac:dyDescent="0.25">
      <c r="A18" s="18"/>
      <c r="B18" s="19">
        <v>447</v>
      </c>
      <c r="C18" s="20" t="s">
        <v>120</v>
      </c>
      <c r="D18" s="21">
        <v>9309405</v>
      </c>
      <c r="E18" s="22">
        <v>13800801</v>
      </c>
      <c r="F18" s="22">
        <f t="shared" si="0"/>
        <v>8674085.8000000007</v>
      </c>
      <c r="G18" s="22">
        <v>7290948.7999999998</v>
      </c>
      <c r="H18" s="22">
        <v>922507.7</v>
      </c>
      <c r="I18" s="22">
        <v>460629.3</v>
      </c>
      <c r="J18" s="23">
        <f t="shared" si="1"/>
        <v>0.52829895887927081</v>
      </c>
      <c r="K18" s="23">
        <f t="shared" si="2"/>
        <v>0.59514346304971721</v>
      </c>
      <c r="L18" s="24">
        <f t="shared" si="3"/>
        <v>0.62852046051529908</v>
      </c>
      <c r="M18" s="5"/>
    </row>
    <row r="19" spans="1:13" x14ac:dyDescent="0.25">
      <c r="A19" s="18"/>
      <c r="B19" s="19">
        <v>448</v>
      </c>
      <c r="C19" s="20" t="s">
        <v>121</v>
      </c>
      <c r="D19" s="21">
        <v>10137961</v>
      </c>
      <c r="E19" s="22">
        <v>21621979</v>
      </c>
      <c r="F19" s="22">
        <f t="shared" si="0"/>
        <v>11338872.699999999</v>
      </c>
      <c r="G19" s="22">
        <v>9339087.0999999996</v>
      </c>
      <c r="H19" s="22">
        <v>1578824.5</v>
      </c>
      <c r="I19" s="22">
        <v>420961.1</v>
      </c>
      <c r="J19" s="23">
        <f t="shared" si="1"/>
        <v>0.43192563918409133</v>
      </c>
      <c r="K19" s="23">
        <f t="shared" si="2"/>
        <v>0.50494506538925044</v>
      </c>
      <c r="L19" s="24">
        <f t="shared" si="3"/>
        <v>0.52441419446388327</v>
      </c>
      <c r="M19" s="5"/>
    </row>
    <row r="20" spans="1:13" x14ac:dyDescent="0.25">
      <c r="A20" s="18"/>
      <c r="B20" s="19">
        <v>449</v>
      </c>
      <c r="C20" s="20" t="s">
        <v>122</v>
      </c>
      <c r="D20" s="21">
        <v>19367680</v>
      </c>
      <c r="E20" s="22">
        <v>20057229</v>
      </c>
      <c r="F20" s="22">
        <f t="shared" si="0"/>
        <v>14000774.700000001</v>
      </c>
      <c r="G20" s="22">
        <v>12292687.800000001</v>
      </c>
      <c r="H20" s="22">
        <v>1554078</v>
      </c>
      <c r="I20" s="22">
        <v>154008.9</v>
      </c>
      <c r="J20" s="23">
        <f t="shared" si="1"/>
        <v>0.6128806626279234</v>
      </c>
      <c r="K20" s="23">
        <f t="shared" si="2"/>
        <v>0.69036285121937835</v>
      </c>
      <c r="L20" s="24">
        <f t="shared" si="3"/>
        <v>0.69804132465157576</v>
      </c>
      <c r="M20" s="5"/>
    </row>
    <row r="21" spans="1:13" x14ac:dyDescent="0.25">
      <c r="A21" s="18"/>
      <c r="B21" s="19">
        <v>450</v>
      </c>
      <c r="C21" s="20" t="s">
        <v>123</v>
      </c>
      <c r="D21" s="21">
        <v>19443293</v>
      </c>
      <c r="E21" s="22">
        <v>33554301</v>
      </c>
      <c r="F21" s="22">
        <f t="shared" si="0"/>
        <v>19011133</v>
      </c>
      <c r="G21" s="22">
        <v>16169942.5</v>
      </c>
      <c r="H21" s="22">
        <v>2216534.7999999998</v>
      </c>
      <c r="I21" s="22">
        <v>624655.69999999995</v>
      </c>
      <c r="J21" s="23">
        <f t="shared" si="1"/>
        <v>0.48190372077785198</v>
      </c>
      <c r="K21" s="23">
        <f t="shared" si="2"/>
        <v>0.54796186336887187</v>
      </c>
      <c r="L21" s="24">
        <f t="shared" si="3"/>
        <v>0.56657812660141538</v>
      </c>
      <c r="M21" s="5"/>
    </row>
    <row r="22" spans="1:13" x14ac:dyDescent="0.25">
      <c r="A22" s="18"/>
      <c r="B22" s="19">
        <v>451</v>
      </c>
      <c r="C22" s="20" t="s">
        <v>124</v>
      </c>
      <c r="D22" s="21">
        <v>28143752</v>
      </c>
      <c r="E22" s="22">
        <v>45582983</v>
      </c>
      <c r="F22" s="22">
        <f t="shared" si="0"/>
        <v>31881416.600000001</v>
      </c>
      <c r="G22" s="22">
        <v>27947245.399999999</v>
      </c>
      <c r="H22" s="22">
        <v>3379594.1</v>
      </c>
      <c r="I22" s="22">
        <v>554577.1</v>
      </c>
      <c r="J22" s="23">
        <f t="shared" si="1"/>
        <v>0.6131069877546188</v>
      </c>
      <c r="K22" s="23">
        <f t="shared" si="2"/>
        <v>0.68724856159589209</v>
      </c>
      <c r="L22" s="24">
        <f t="shared" si="3"/>
        <v>0.6994148803293545</v>
      </c>
      <c r="M22" s="5"/>
    </row>
    <row r="23" spans="1:13" x14ac:dyDescent="0.25">
      <c r="A23" s="18"/>
      <c r="B23" s="19">
        <v>452</v>
      </c>
      <c r="C23" s="20" t="s">
        <v>125</v>
      </c>
      <c r="D23" s="21">
        <v>23593086</v>
      </c>
      <c r="E23" s="22">
        <v>31337158</v>
      </c>
      <c r="F23" s="22">
        <f t="shared" si="0"/>
        <v>18129383.799999997</v>
      </c>
      <c r="G23" s="22">
        <v>15550178.699999999</v>
      </c>
      <c r="H23" s="22">
        <v>2069786.4</v>
      </c>
      <c r="I23" s="22">
        <v>509418.7</v>
      </c>
      <c r="J23" s="23">
        <f t="shared" si="1"/>
        <v>0.49622172821160104</v>
      </c>
      <c r="K23" s="23">
        <f t="shared" si="2"/>
        <v>0.5622706787896975</v>
      </c>
      <c r="L23" s="24">
        <f t="shared" si="3"/>
        <v>0.57852673812985844</v>
      </c>
      <c r="M23" s="5"/>
    </row>
    <row r="24" spans="1:13" x14ac:dyDescent="0.25">
      <c r="A24" s="18"/>
      <c r="B24" s="19">
        <v>453</v>
      </c>
      <c r="C24" s="20" t="s">
        <v>126</v>
      </c>
      <c r="D24" s="21">
        <v>16486240</v>
      </c>
      <c r="E24" s="22">
        <v>33364422</v>
      </c>
      <c r="F24" s="22">
        <f t="shared" si="0"/>
        <v>19379612.599999998</v>
      </c>
      <c r="G24" s="22">
        <v>16047254.6</v>
      </c>
      <c r="H24" s="22">
        <v>2793273.1</v>
      </c>
      <c r="I24" s="22">
        <v>539084.9</v>
      </c>
      <c r="J24" s="23">
        <f t="shared" si="1"/>
        <v>0.48096905739892631</v>
      </c>
      <c r="K24" s="23">
        <f t="shared" si="2"/>
        <v>0.56468916800057256</v>
      </c>
      <c r="L24" s="24">
        <f t="shared" si="3"/>
        <v>0.58084664556754495</v>
      </c>
      <c r="M24" s="5"/>
    </row>
    <row r="25" spans="1:13" x14ac:dyDescent="0.25">
      <c r="A25" s="18"/>
      <c r="B25" s="19">
        <v>454</v>
      </c>
      <c r="C25" s="20" t="s">
        <v>127</v>
      </c>
      <c r="D25" s="21">
        <v>5094484</v>
      </c>
      <c r="E25" s="22">
        <v>8412143</v>
      </c>
      <c r="F25" s="22">
        <f t="shared" si="0"/>
        <v>4574960.6000000006</v>
      </c>
      <c r="G25" s="22">
        <v>4041223.7</v>
      </c>
      <c r="H25" s="22">
        <v>464240.7</v>
      </c>
      <c r="I25" s="22">
        <v>69496.2</v>
      </c>
      <c r="J25" s="23">
        <f t="shared" si="1"/>
        <v>0.48040359038119063</v>
      </c>
      <c r="K25" s="23">
        <f t="shared" si="2"/>
        <v>0.53559056235729707</v>
      </c>
      <c r="L25" s="24">
        <f t="shared" si="3"/>
        <v>0.54385197683872</v>
      </c>
      <c r="M25" s="5"/>
    </row>
    <row r="26" spans="1:13" x14ac:dyDescent="0.25">
      <c r="A26" s="18"/>
      <c r="B26" s="19">
        <v>455</v>
      </c>
      <c r="C26" s="20" t="s">
        <v>128</v>
      </c>
      <c r="D26" s="21">
        <v>10490990</v>
      </c>
      <c r="E26" s="22">
        <v>11113151</v>
      </c>
      <c r="F26" s="22">
        <f t="shared" si="0"/>
        <v>4738667.0999999996</v>
      </c>
      <c r="G26" s="22">
        <v>4076408.3</v>
      </c>
      <c r="H26" s="22">
        <v>603190.1</v>
      </c>
      <c r="I26" s="22">
        <v>59068.7</v>
      </c>
      <c r="J26" s="23">
        <f t="shared" si="1"/>
        <v>0.3668094044614349</v>
      </c>
      <c r="K26" s="23">
        <f t="shared" si="2"/>
        <v>0.42108654872052037</v>
      </c>
      <c r="L26" s="24">
        <f t="shared" si="3"/>
        <v>0.42640175590163398</v>
      </c>
      <c r="M26" s="5"/>
    </row>
    <row r="27" spans="1:13" x14ac:dyDescent="0.25">
      <c r="A27" s="18"/>
      <c r="B27" s="19">
        <v>456</v>
      </c>
      <c r="C27" s="20" t="s">
        <v>129</v>
      </c>
      <c r="D27" s="21">
        <v>3021880</v>
      </c>
      <c r="E27" s="22">
        <v>7912839</v>
      </c>
      <c r="F27" s="22">
        <f t="shared" si="0"/>
        <v>3395461.0999999996</v>
      </c>
      <c r="G27" s="22">
        <v>2834394.9</v>
      </c>
      <c r="H27" s="22">
        <v>513570.8</v>
      </c>
      <c r="I27" s="22">
        <v>47495.4</v>
      </c>
      <c r="J27" s="23">
        <f t="shared" si="1"/>
        <v>0.3582020182642412</v>
      </c>
      <c r="K27" s="23">
        <f t="shared" si="2"/>
        <v>0.42310549980860218</v>
      </c>
      <c r="L27" s="24">
        <f t="shared" si="3"/>
        <v>0.42910782084660126</v>
      </c>
      <c r="M27" s="5"/>
    </row>
    <row r="28" spans="1:13" x14ac:dyDescent="0.25">
      <c r="A28" s="18"/>
      <c r="B28" s="19">
        <v>457</v>
      </c>
      <c r="C28" s="20" t="s">
        <v>130</v>
      </c>
      <c r="D28" s="21">
        <v>26541983</v>
      </c>
      <c r="E28" s="22">
        <v>43891757</v>
      </c>
      <c r="F28" s="22">
        <f t="shared" si="0"/>
        <v>23861552.599999998</v>
      </c>
      <c r="G28" s="22">
        <v>20116230.399999999</v>
      </c>
      <c r="H28" s="22">
        <v>3000592</v>
      </c>
      <c r="I28" s="22">
        <v>744730.2</v>
      </c>
      <c r="J28" s="23">
        <f t="shared" si="1"/>
        <v>0.45831453956149437</v>
      </c>
      <c r="K28" s="23">
        <f t="shared" si="2"/>
        <v>0.52667799104055002</v>
      </c>
      <c r="L28" s="24">
        <f t="shared" si="3"/>
        <v>0.54364541843244052</v>
      </c>
      <c r="M28" s="5"/>
    </row>
    <row r="29" spans="1:13" x14ac:dyDescent="0.25">
      <c r="A29" s="18"/>
      <c r="B29" s="19">
        <v>458</v>
      </c>
      <c r="C29" s="20" t="s">
        <v>131</v>
      </c>
      <c r="D29" s="21">
        <v>19035938</v>
      </c>
      <c r="E29" s="22">
        <v>107219318</v>
      </c>
      <c r="F29" s="22">
        <f t="shared" si="0"/>
        <v>25837814.699999999</v>
      </c>
      <c r="G29" s="22">
        <v>21473130</v>
      </c>
      <c r="H29" s="22">
        <v>3975658.3</v>
      </c>
      <c r="I29" s="22">
        <v>389026.4</v>
      </c>
      <c r="J29" s="23">
        <f t="shared" si="1"/>
        <v>0.20027295827417965</v>
      </c>
      <c r="K29" s="23">
        <f t="shared" si="2"/>
        <v>0.23735264106044771</v>
      </c>
      <c r="L29" s="24">
        <f t="shared" si="3"/>
        <v>0.24098096482949088</v>
      </c>
      <c r="M29" s="5"/>
    </row>
    <row r="30" spans="1:13" x14ac:dyDescent="0.25">
      <c r="A30" s="18"/>
      <c r="B30" s="19">
        <v>459</v>
      </c>
      <c r="C30" s="20" t="s">
        <v>132</v>
      </c>
      <c r="D30" s="21">
        <v>11843044</v>
      </c>
      <c r="E30" s="22">
        <v>18378627</v>
      </c>
      <c r="F30" s="22">
        <f t="shared" si="0"/>
        <v>13846294.300000001</v>
      </c>
      <c r="G30" s="22">
        <v>12455093.5</v>
      </c>
      <c r="H30" s="22">
        <v>1228537</v>
      </c>
      <c r="I30" s="22">
        <v>162663.79999999999</v>
      </c>
      <c r="J30" s="23">
        <f t="shared" si="1"/>
        <v>0.67769444910112164</v>
      </c>
      <c r="K30" s="23">
        <f t="shared" si="2"/>
        <v>0.74454041098935198</v>
      </c>
      <c r="L30" s="24">
        <f t="shared" si="3"/>
        <v>0.75339111566930439</v>
      </c>
      <c r="M30" s="5"/>
    </row>
    <row r="31" spans="1:13" x14ac:dyDescent="0.25">
      <c r="A31" s="18"/>
      <c r="B31" s="19">
        <v>460</v>
      </c>
      <c r="C31" s="20" t="s">
        <v>133</v>
      </c>
      <c r="D31" s="21">
        <v>14109810</v>
      </c>
      <c r="E31" s="22">
        <v>18221099</v>
      </c>
      <c r="F31" s="22">
        <f t="shared" si="0"/>
        <v>12571101.200000001</v>
      </c>
      <c r="G31" s="22">
        <v>10742813.1</v>
      </c>
      <c r="H31" s="22">
        <v>1623486.3</v>
      </c>
      <c r="I31" s="22">
        <v>204801.8</v>
      </c>
      <c r="J31" s="23">
        <f t="shared" si="1"/>
        <v>0.58958096325583875</v>
      </c>
      <c r="K31" s="23">
        <f t="shared" si="2"/>
        <v>0.67868021572134596</v>
      </c>
      <c r="L31" s="24">
        <f t="shared" si="3"/>
        <v>0.68992003171707705</v>
      </c>
      <c r="M31" s="5"/>
    </row>
    <row r="32" spans="1:13" x14ac:dyDescent="0.25">
      <c r="A32" s="18"/>
      <c r="B32" s="19">
        <v>461</v>
      </c>
      <c r="C32" s="20" t="s">
        <v>134</v>
      </c>
      <c r="D32" s="21">
        <v>16554399</v>
      </c>
      <c r="E32" s="22">
        <v>51764793</v>
      </c>
      <c r="F32" s="22">
        <f t="shared" si="0"/>
        <v>34496877.100000001</v>
      </c>
      <c r="G32" s="22">
        <v>26302989.899999999</v>
      </c>
      <c r="H32" s="22">
        <v>5635630.7999999998</v>
      </c>
      <c r="I32" s="22">
        <v>2558256.4</v>
      </c>
      <c r="J32" s="23">
        <f t="shared" si="1"/>
        <v>0.50812508609857665</v>
      </c>
      <c r="K32" s="23">
        <f t="shared" si="2"/>
        <v>0.61699504332993271</v>
      </c>
      <c r="L32" s="24">
        <f t="shared" si="3"/>
        <v>0.66641582242973518</v>
      </c>
      <c r="M32" s="5"/>
    </row>
    <row r="33" spans="1:13" x14ac:dyDescent="0.25">
      <c r="A33" s="18"/>
      <c r="B33" s="19">
        <v>462</v>
      </c>
      <c r="C33" s="20" t="s">
        <v>135</v>
      </c>
      <c r="D33" s="21">
        <v>7224738</v>
      </c>
      <c r="E33" s="22">
        <v>12594095</v>
      </c>
      <c r="F33" s="22">
        <f t="shared" si="0"/>
        <v>8269645.0999999996</v>
      </c>
      <c r="G33" s="22">
        <v>6890904.9000000004</v>
      </c>
      <c r="H33" s="22">
        <v>1194197.1000000001</v>
      </c>
      <c r="I33" s="22">
        <v>184543.1</v>
      </c>
      <c r="J33" s="23">
        <f t="shared" si="1"/>
        <v>0.54715363827253971</v>
      </c>
      <c r="K33" s="23">
        <f t="shared" si="2"/>
        <v>0.64197562429059019</v>
      </c>
      <c r="L33" s="24">
        <f t="shared" si="3"/>
        <v>0.65662876927639502</v>
      </c>
      <c r="M33" s="5"/>
    </row>
    <row r="34" spans="1:13" x14ac:dyDescent="0.25">
      <c r="A34" s="18"/>
      <c r="B34" s="19">
        <v>463</v>
      </c>
      <c r="C34" s="20" t="s">
        <v>136</v>
      </c>
      <c r="D34" s="21">
        <v>16910105</v>
      </c>
      <c r="E34" s="22">
        <v>30102700</v>
      </c>
      <c r="F34" s="22">
        <f t="shared" si="0"/>
        <v>17650180.199999999</v>
      </c>
      <c r="G34" s="22">
        <v>14700978.699999999</v>
      </c>
      <c r="H34" s="22">
        <v>2124978.7999999998</v>
      </c>
      <c r="I34" s="22">
        <v>824222.7</v>
      </c>
      <c r="J34" s="23">
        <f t="shared" si="1"/>
        <v>0.48836080152278699</v>
      </c>
      <c r="K34" s="23">
        <f t="shared" si="2"/>
        <v>0.55895177176798094</v>
      </c>
      <c r="L34" s="24">
        <f t="shared" si="3"/>
        <v>0.58633212967607551</v>
      </c>
      <c r="M34" s="5"/>
    </row>
    <row r="35" spans="1:13" ht="25.5" x14ac:dyDescent="0.25">
      <c r="A35" s="18"/>
      <c r="B35" s="19">
        <v>464</v>
      </c>
      <c r="C35" s="20" t="s">
        <v>137</v>
      </c>
      <c r="D35" s="21">
        <v>26789197</v>
      </c>
      <c r="E35" s="22">
        <v>39725058</v>
      </c>
      <c r="F35" s="22">
        <f t="shared" si="0"/>
        <v>28719757.899999999</v>
      </c>
      <c r="G35" s="22">
        <v>25505757.5</v>
      </c>
      <c r="H35" s="22">
        <v>2488405.9</v>
      </c>
      <c r="I35" s="22">
        <v>725594.5</v>
      </c>
      <c r="J35" s="23">
        <f t="shared" si="1"/>
        <v>0.64205714941939163</v>
      </c>
      <c r="K35" s="23">
        <f t="shared" si="2"/>
        <v>0.70469786098235521</v>
      </c>
      <c r="L35" s="24">
        <f t="shared" si="3"/>
        <v>0.72296327169616714</v>
      </c>
      <c r="M35" s="5"/>
    </row>
    <row r="36" spans="1:13" ht="15.75" thickBot="1" x14ac:dyDescent="0.3">
      <c r="A36" s="47" t="s">
        <v>138</v>
      </c>
      <c r="B36" s="48"/>
      <c r="C36" s="49"/>
      <c r="D36" s="50">
        <v>191376857</v>
      </c>
      <c r="E36" s="51">
        <v>164314208</v>
      </c>
      <c r="F36" s="51">
        <f t="shared" si="0"/>
        <v>44158681.5</v>
      </c>
      <c r="G36" s="51">
        <v>34259899.100000001</v>
      </c>
      <c r="H36" s="51">
        <v>6693419</v>
      </c>
      <c r="I36" s="51">
        <v>3205363.4</v>
      </c>
      <c r="J36" s="52">
        <f t="shared" si="1"/>
        <v>0.20850235361265901</v>
      </c>
      <c r="K36" s="52">
        <f t="shared" si="2"/>
        <v>0.249237838884876</v>
      </c>
      <c r="L36" s="53">
        <f t="shared" si="3"/>
        <v>0.26874536315204101</v>
      </c>
      <c r="M36" s="5"/>
    </row>
    <row r="37" spans="1:13" x14ac:dyDescent="0.25">
      <c r="D37" s="6"/>
      <c r="E37" s="6"/>
      <c r="F37" s="6"/>
      <c r="G37" s="6"/>
      <c r="H37" s="6"/>
      <c r="I37" s="6"/>
      <c r="J37" s="5"/>
      <c r="K37" s="5"/>
      <c r="L37" s="5"/>
      <c r="M37" s="5"/>
    </row>
  </sheetData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P100"/>
  <sheetViews>
    <sheetView workbookViewId="0">
      <selection activeCell="N2" sqref="N2"/>
    </sheetView>
  </sheetViews>
  <sheetFormatPr baseColWidth="10" defaultColWidth="11.7109375" defaultRowHeight="15" x14ac:dyDescent="0.25"/>
  <cols>
    <col min="1" max="1" width="4.28515625" customWidth="1"/>
    <col min="2" max="2" width="4.28515625" style="35" customWidth="1"/>
    <col min="3" max="3" width="31.42578125" customWidth="1"/>
    <col min="4" max="6" width="13.5703125" customWidth="1"/>
    <col min="7" max="9" width="0" hidden="1" customWidth="1"/>
  </cols>
  <sheetData>
    <row r="1" spans="1:16" ht="15.75" x14ac:dyDescent="0.25">
      <c r="A1" s="32">
        <v>2</v>
      </c>
      <c r="B1" s="34" t="s">
        <v>72</v>
      </c>
      <c r="C1" s="33" t="s">
        <v>13</v>
      </c>
      <c r="D1" s="33"/>
      <c r="E1" s="33"/>
      <c r="F1" s="33"/>
      <c r="G1" s="33"/>
      <c r="H1" s="33"/>
      <c r="I1" s="33"/>
      <c r="J1" s="33"/>
      <c r="K1" s="33"/>
      <c r="L1" s="33"/>
    </row>
    <row r="2" spans="1:16" ht="15.75" thickBot="1" x14ac:dyDescent="0.3">
      <c r="A2" s="2" t="s">
        <v>214</v>
      </c>
      <c r="N2" s="1" t="s">
        <v>258</v>
      </c>
    </row>
    <row r="3" spans="1:16" ht="15.75" thickBot="1" x14ac:dyDescent="0.3">
      <c r="A3" s="76" t="s">
        <v>79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6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6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  <c r="O5" s="6"/>
      <c r="P5" s="66"/>
    </row>
    <row r="6" spans="1:16" x14ac:dyDescent="0.25">
      <c r="A6" s="11" t="s">
        <v>11</v>
      </c>
      <c r="B6" s="37"/>
      <c r="C6" s="13"/>
      <c r="D6" s="14">
        <f ca="1">SUM(D7:OFFSET(D7,50,0))</f>
        <v>1400343175</v>
      </c>
      <c r="E6" s="15">
        <f ca="1">SUM(E7:OFFSET(E7,50,0))</f>
        <v>1679485517</v>
      </c>
      <c r="F6" s="15">
        <f ca="1">SUM(F7:OFFSET(F7,50,0))</f>
        <v>776495633.60000014</v>
      </c>
      <c r="G6" s="15">
        <f ca="1">SUM(G7:OFFSET(G7,50,0))</f>
        <v>643045146.5</v>
      </c>
      <c r="H6" s="15">
        <f ca="1">SUM(H7:OFFSET(H7,50,0))</f>
        <v>108271212.29999998</v>
      </c>
      <c r="I6" s="15">
        <f ca="1">SUM(I7:OFFSET(I7,50,0))</f>
        <v>25179274.800000001</v>
      </c>
      <c r="J6" s="16">
        <f ca="1">IFERROR(G6/E6,0)</f>
        <v>0.38288222196083399</v>
      </c>
      <c r="K6" s="16">
        <f ca="1">IFERROR(SUM(G6,H6)/E6,0)</f>
        <v>0.44734911447289366</v>
      </c>
      <c r="L6" s="17">
        <f ca="1">IFERROR(SUM(G6,H6,I6)/E6,0)</f>
        <v>0.46234136927064667</v>
      </c>
      <c r="M6" s="5"/>
      <c r="O6" s="6" t="s">
        <v>206</v>
      </c>
      <c r="P6" s="66" t="s">
        <v>207</v>
      </c>
    </row>
    <row r="7" spans="1:16" x14ac:dyDescent="0.25">
      <c r="A7" s="18"/>
      <c r="B7" s="38">
        <v>1</v>
      </c>
      <c r="C7" s="20" t="s">
        <v>82</v>
      </c>
      <c r="D7" s="21">
        <v>37107168</v>
      </c>
      <c r="E7" s="22">
        <v>37233986</v>
      </c>
      <c r="F7" s="22">
        <f t="shared" ref="F7:F31" si="0">SUM(G7,H7,I7)</f>
        <v>19256534.5</v>
      </c>
      <c r="G7" s="22">
        <v>15866589.4</v>
      </c>
      <c r="H7" s="22">
        <v>3107802.8</v>
      </c>
      <c r="I7" s="22">
        <v>282142.3</v>
      </c>
      <c r="J7" s="23">
        <f t="shared" ref="J7:J31" si="1">IFERROR(G7/E7,0)</f>
        <v>0.42613190540491691</v>
      </c>
      <c r="K7" s="23">
        <f t="shared" ref="K7:K31" si="2">IFERROR(SUM(G7,H7)/E7,0)</f>
        <v>0.50959873595053717</v>
      </c>
      <c r="L7" s="24">
        <f t="shared" ref="L7:L31" si="3">IFERROR(SUM(G7,H7,I7)/E7,0)</f>
        <v>0.51717628351689238</v>
      </c>
      <c r="M7" s="5"/>
      <c r="N7" t="s">
        <v>88</v>
      </c>
      <c r="O7" s="6">
        <v>32104392.699999999</v>
      </c>
      <c r="P7" s="66">
        <v>0.69843518841562036</v>
      </c>
    </row>
    <row r="8" spans="1:16" x14ac:dyDescent="0.25">
      <c r="A8" s="18"/>
      <c r="B8" s="38">
        <v>2</v>
      </c>
      <c r="C8" s="20" t="s">
        <v>83</v>
      </c>
      <c r="D8" s="21">
        <v>49362799</v>
      </c>
      <c r="E8" s="22">
        <v>46381327</v>
      </c>
      <c r="F8" s="22">
        <f t="shared" si="0"/>
        <v>21207108.199999999</v>
      </c>
      <c r="G8" s="22">
        <v>18293194.300000001</v>
      </c>
      <c r="H8" s="22">
        <v>2494462.2000000002</v>
      </c>
      <c r="I8" s="22">
        <v>419451.7</v>
      </c>
      <c r="J8" s="23">
        <f t="shared" si="1"/>
        <v>0.39440860111656573</v>
      </c>
      <c r="K8" s="23">
        <f t="shared" si="2"/>
        <v>0.44819020594214565</v>
      </c>
      <c r="L8" s="24">
        <f t="shared" si="3"/>
        <v>0.45723375271259487</v>
      </c>
      <c r="M8" s="5"/>
      <c r="N8" t="s">
        <v>105</v>
      </c>
      <c r="O8" s="6">
        <v>35619863.5</v>
      </c>
      <c r="P8" s="66">
        <v>0.63940281451047132</v>
      </c>
    </row>
    <row r="9" spans="1:16" x14ac:dyDescent="0.25">
      <c r="A9" s="18"/>
      <c r="B9" s="38">
        <v>3</v>
      </c>
      <c r="C9" s="20" t="s">
        <v>84</v>
      </c>
      <c r="D9" s="21">
        <v>40448580</v>
      </c>
      <c r="E9" s="22">
        <v>49038530</v>
      </c>
      <c r="F9" s="22">
        <f t="shared" si="0"/>
        <v>28051158.399999999</v>
      </c>
      <c r="G9" s="22">
        <v>23199430.300000001</v>
      </c>
      <c r="H9" s="22">
        <v>4525311.0999999996</v>
      </c>
      <c r="I9" s="22">
        <v>326417</v>
      </c>
      <c r="J9" s="23">
        <f t="shared" si="1"/>
        <v>0.47308576133909397</v>
      </c>
      <c r="K9" s="23">
        <f t="shared" si="2"/>
        <v>0.5653664863118858</v>
      </c>
      <c r="L9" s="24">
        <f t="shared" si="3"/>
        <v>0.57202282368578339</v>
      </c>
      <c r="M9" s="5"/>
      <c r="N9" t="s">
        <v>104</v>
      </c>
      <c r="O9" s="6">
        <v>13127491.300000001</v>
      </c>
      <c r="P9" s="66">
        <v>0.62242035218939917</v>
      </c>
    </row>
    <row r="10" spans="1:16" x14ac:dyDescent="0.25">
      <c r="A10" s="18"/>
      <c r="B10" s="38">
        <v>4</v>
      </c>
      <c r="C10" s="20" t="s">
        <v>85</v>
      </c>
      <c r="D10" s="21">
        <v>52921335</v>
      </c>
      <c r="E10" s="22">
        <v>48636200</v>
      </c>
      <c r="F10" s="22">
        <f t="shared" si="0"/>
        <v>26692036.399999999</v>
      </c>
      <c r="G10" s="22">
        <v>22275192.399999999</v>
      </c>
      <c r="H10" s="22">
        <v>3702092.9</v>
      </c>
      <c r="I10" s="22">
        <v>714751.1</v>
      </c>
      <c r="J10" s="23">
        <f t="shared" si="1"/>
        <v>0.4579961510150875</v>
      </c>
      <c r="K10" s="23">
        <f t="shared" si="2"/>
        <v>0.53411420505713847</v>
      </c>
      <c r="L10" s="24">
        <f t="shared" si="3"/>
        <v>0.54881007151052097</v>
      </c>
      <c r="M10" s="5"/>
      <c r="N10" t="s">
        <v>84</v>
      </c>
      <c r="O10" s="6">
        <v>28051158.399999999</v>
      </c>
      <c r="P10" s="66">
        <v>0.57202282368578339</v>
      </c>
    </row>
    <row r="11" spans="1:16" x14ac:dyDescent="0.25">
      <c r="A11" s="18"/>
      <c r="B11" s="38">
        <v>5</v>
      </c>
      <c r="C11" s="20" t="s">
        <v>86</v>
      </c>
      <c r="D11" s="21">
        <v>48498693</v>
      </c>
      <c r="E11" s="22">
        <v>67988417</v>
      </c>
      <c r="F11" s="22">
        <f t="shared" si="0"/>
        <v>33179867.5</v>
      </c>
      <c r="G11" s="22">
        <v>26727128.5</v>
      </c>
      <c r="H11" s="22">
        <v>4609159</v>
      </c>
      <c r="I11" s="22">
        <v>1843580</v>
      </c>
      <c r="J11" s="23">
        <f t="shared" si="1"/>
        <v>0.39311296952244085</v>
      </c>
      <c r="K11" s="23">
        <f t="shared" si="2"/>
        <v>0.46090626731315132</v>
      </c>
      <c r="L11" s="24">
        <f t="shared" si="3"/>
        <v>0.48802235680821926</v>
      </c>
      <c r="M11" s="5"/>
      <c r="N11" t="s">
        <v>103</v>
      </c>
      <c r="O11" s="6">
        <v>16238502.100000001</v>
      </c>
      <c r="P11" s="66">
        <v>0.57092838389334188</v>
      </c>
    </row>
    <row r="12" spans="1:16" x14ac:dyDescent="0.25">
      <c r="A12" s="18"/>
      <c r="B12" s="38">
        <v>6</v>
      </c>
      <c r="C12" s="20" t="s">
        <v>87</v>
      </c>
      <c r="D12" s="21">
        <v>103783396</v>
      </c>
      <c r="E12" s="22">
        <v>98168151</v>
      </c>
      <c r="F12" s="22">
        <f t="shared" si="0"/>
        <v>42221743.299999997</v>
      </c>
      <c r="G12" s="22">
        <v>35794805.100000001</v>
      </c>
      <c r="H12" s="22">
        <v>5277616.9000000004</v>
      </c>
      <c r="I12" s="22">
        <v>1149321.3</v>
      </c>
      <c r="J12" s="23">
        <f t="shared" si="1"/>
        <v>0.36462747576859222</v>
      </c>
      <c r="K12" s="23">
        <f t="shared" si="2"/>
        <v>0.41838846491057979</v>
      </c>
      <c r="L12" s="24">
        <f t="shared" si="3"/>
        <v>0.43009614492993758</v>
      </c>
      <c r="M12" s="5"/>
      <c r="N12" t="s">
        <v>94</v>
      </c>
      <c r="O12" s="6">
        <v>37925428.600000001</v>
      </c>
      <c r="P12" s="66">
        <v>0.55262988819472914</v>
      </c>
    </row>
    <row r="13" spans="1:16" x14ac:dyDescent="0.25">
      <c r="A13" s="18"/>
      <c r="B13" s="38">
        <v>7</v>
      </c>
      <c r="C13" s="20" t="s">
        <v>88</v>
      </c>
      <c r="D13" s="21">
        <v>38726637</v>
      </c>
      <c r="E13" s="22">
        <v>45966173</v>
      </c>
      <c r="F13" s="22">
        <f t="shared" si="0"/>
        <v>32104392.699999999</v>
      </c>
      <c r="G13" s="22">
        <v>28039400.300000001</v>
      </c>
      <c r="H13" s="22">
        <v>3339430.2</v>
      </c>
      <c r="I13" s="22">
        <v>725562.2</v>
      </c>
      <c r="J13" s="23">
        <f t="shared" si="1"/>
        <v>0.61000075642581775</v>
      </c>
      <c r="K13" s="23">
        <f t="shared" si="2"/>
        <v>0.68265048952411156</v>
      </c>
      <c r="L13" s="24">
        <f t="shared" si="3"/>
        <v>0.69843518841562036</v>
      </c>
      <c r="M13" s="5"/>
      <c r="N13" t="s">
        <v>85</v>
      </c>
      <c r="O13" s="6">
        <v>26692036.399999999</v>
      </c>
      <c r="P13" s="66">
        <v>0.54881007151052097</v>
      </c>
    </row>
    <row r="14" spans="1:16" x14ac:dyDescent="0.25">
      <c r="A14" s="18"/>
      <c r="B14" s="38">
        <v>8</v>
      </c>
      <c r="C14" s="20" t="s">
        <v>89</v>
      </c>
      <c r="D14" s="21">
        <v>82056981</v>
      </c>
      <c r="E14" s="22">
        <v>99863082</v>
      </c>
      <c r="F14" s="22">
        <f t="shared" si="0"/>
        <v>47845432.900000006</v>
      </c>
      <c r="G14" s="22">
        <v>39559330.100000001</v>
      </c>
      <c r="H14" s="22">
        <v>5897319.2000000002</v>
      </c>
      <c r="I14" s="22">
        <v>2388783.6</v>
      </c>
      <c r="J14" s="23">
        <f t="shared" si="1"/>
        <v>0.39613568205315353</v>
      </c>
      <c r="K14" s="23">
        <f t="shared" si="2"/>
        <v>0.45518972967407517</v>
      </c>
      <c r="L14" s="24">
        <f t="shared" si="3"/>
        <v>0.47911031726419184</v>
      </c>
      <c r="M14" s="5"/>
      <c r="N14" t="s">
        <v>95</v>
      </c>
      <c r="O14" s="6">
        <v>19759672.600000001</v>
      </c>
      <c r="P14" s="66">
        <v>0.5344280002936157</v>
      </c>
    </row>
    <row r="15" spans="1:16" x14ac:dyDescent="0.25">
      <c r="A15" s="18"/>
      <c r="B15" s="38">
        <v>9</v>
      </c>
      <c r="C15" s="20" t="s">
        <v>90</v>
      </c>
      <c r="D15" s="21">
        <v>35369695</v>
      </c>
      <c r="E15" s="22">
        <v>33499499</v>
      </c>
      <c r="F15" s="22">
        <f t="shared" si="0"/>
        <v>16661534.600000001</v>
      </c>
      <c r="G15" s="22">
        <v>13440604.300000001</v>
      </c>
      <c r="H15" s="22">
        <v>2492139.9</v>
      </c>
      <c r="I15" s="22">
        <v>728790.4</v>
      </c>
      <c r="J15" s="23">
        <f t="shared" si="1"/>
        <v>0.40121806896276274</v>
      </c>
      <c r="K15" s="23">
        <f t="shared" si="2"/>
        <v>0.47561141735283863</v>
      </c>
      <c r="L15" s="24">
        <f t="shared" si="3"/>
        <v>0.4973666800210953</v>
      </c>
      <c r="M15" s="5"/>
      <c r="N15" t="s">
        <v>82</v>
      </c>
      <c r="O15" s="6">
        <v>19256534.5</v>
      </c>
      <c r="P15" s="66">
        <v>0.51717628351689238</v>
      </c>
    </row>
    <row r="16" spans="1:16" x14ac:dyDescent="0.25">
      <c r="A16" s="18"/>
      <c r="B16" s="38">
        <v>10</v>
      </c>
      <c r="C16" s="20" t="s">
        <v>91</v>
      </c>
      <c r="D16" s="21">
        <v>43121596</v>
      </c>
      <c r="E16" s="22">
        <v>60331475</v>
      </c>
      <c r="F16" s="22">
        <f t="shared" si="0"/>
        <v>23415225.199999999</v>
      </c>
      <c r="G16" s="22">
        <v>17956595.399999999</v>
      </c>
      <c r="H16" s="22">
        <v>3095742</v>
      </c>
      <c r="I16" s="22">
        <v>2362887.7999999998</v>
      </c>
      <c r="J16" s="23">
        <f t="shared" si="1"/>
        <v>0.29763229558037491</v>
      </c>
      <c r="K16" s="23">
        <f t="shared" si="2"/>
        <v>0.3489445169374692</v>
      </c>
      <c r="L16" s="24">
        <f t="shared" si="3"/>
        <v>0.38810960945344036</v>
      </c>
      <c r="M16" s="5"/>
      <c r="N16" t="s">
        <v>90</v>
      </c>
      <c r="O16" s="6">
        <v>16661534.600000001</v>
      </c>
      <c r="P16" s="66">
        <v>0.4973666800210953</v>
      </c>
    </row>
    <row r="17" spans="1:16" x14ac:dyDescent="0.25">
      <c r="A17" s="18"/>
      <c r="B17" s="38">
        <v>11</v>
      </c>
      <c r="C17" s="20" t="s">
        <v>92</v>
      </c>
      <c r="D17" s="21">
        <v>37459272</v>
      </c>
      <c r="E17" s="22">
        <v>37269041</v>
      </c>
      <c r="F17" s="22">
        <f t="shared" si="0"/>
        <v>17086940.800000001</v>
      </c>
      <c r="G17" s="22">
        <v>14600909.6</v>
      </c>
      <c r="H17" s="22">
        <v>2302938.6</v>
      </c>
      <c r="I17" s="22">
        <v>183092.6</v>
      </c>
      <c r="J17" s="23">
        <f t="shared" si="1"/>
        <v>0.39177046707480345</v>
      </c>
      <c r="K17" s="23">
        <f t="shared" si="2"/>
        <v>0.45356273589116497</v>
      </c>
      <c r="L17" s="24">
        <f t="shared" si="3"/>
        <v>0.45847546224760655</v>
      </c>
      <c r="M17" s="5"/>
      <c r="N17" t="s">
        <v>86</v>
      </c>
      <c r="O17" s="6">
        <v>33179867.5</v>
      </c>
      <c r="P17" s="66">
        <v>0.48802235680821926</v>
      </c>
    </row>
    <row r="18" spans="1:16" x14ac:dyDescent="0.25">
      <c r="A18" s="18"/>
      <c r="B18" s="38">
        <v>12</v>
      </c>
      <c r="C18" s="20" t="s">
        <v>93</v>
      </c>
      <c r="D18" s="21">
        <v>38988467</v>
      </c>
      <c r="E18" s="22">
        <v>47330804</v>
      </c>
      <c r="F18" s="22">
        <f t="shared" si="0"/>
        <v>22842137.5</v>
      </c>
      <c r="G18" s="22">
        <v>18760839</v>
      </c>
      <c r="H18" s="22">
        <v>3336275</v>
      </c>
      <c r="I18" s="22">
        <v>745023.5</v>
      </c>
      <c r="J18" s="23">
        <f t="shared" si="1"/>
        <v>0.39637693456464418</v>
      </c>
      <c r="K18" s="23">
        <f t="shared" si="2"/>
        <v>0.46686538432772029</v>
      </c>
      <c r="L18" s="24">
        <f t="shared" si="3"/>
        <v>0.48260615856007855</v>
      </c>
      <c r="M18" s="5"/>
      <c r="N18" t="s">
        <v>93</v>
      </c>
      <c r="O18" s="6">
        <v>22842137.5</v>
      </c>
      <c r="P18" s="66">
        <v>0.48260615856007855</v>
      </c>
    </row>
    <row r="19" spans="1:16" x14ac:dyDescent="0.25">
      <c r="A19" s="18"/>
      <c r="B19" s="38">
        <v>13</v>
      </c>
      <c r="C19" s="20" t="s">
        <v>94</v>
      </c>
      <c r="D19" s="21">
        <v>61196735</v>
      </c>
      <c r="E19" s="22">
        <v>68627176</v>
      </c>
      <c r="F19" s="22">
        <f t="shared" si="0"/>
        <v>37925428.600000001</v>
      </c>
      <c r="G19" s="22">
        <v>31802288.399999999</v>
      </c>
      <c r="H19" s="22">
        <v>5214181.5</v>
      </c>
      <c r="I19" s="22">
        <v>908958.7</v>
      </c>
      <c r="J19" s="23">
        <f t="shared" si="1"/>
        <v>0.4634066306327394</v>
      </c>
      <c r="K19" s="23">
        <f t="shared" si="2"/>
        <v>0.53938500835295922</v>
      </c>
      <c r="L19" s="24">
        <f t="shared" si="3"/>
        <v>0.55262988819472914</v>
      </c>
      <c r="M19" s="5"/>
      <c r="N19" t="s">
        <v>101</v>
      </c>
      <c r="O19" s="6">
        <v>28366592.100000001</v>
      </c>
      <c r="P19" s="66">
        <v>0.48105831468096893</v>
      </c>
    </row>
    <row r="20" spans="1:16" x14ac:dyDescent="0.25">
      <c r="A20" s="18"/>
      <c r="B20" s="38">
        <v>14</v>
      </c>
      <c r="C20" s="20" t="s">
        <v>95</v>
      </c>
      <c r="D20" s="21">
        <v>40347087</v>
      </c>
      <c r="E20" s="22">
        <v>36973498</v>
      </c>
      <c r="F20" s="22">
        <f t="shared" si="0"/>
        <v>19759672.600000001</v>
      </c>
      <c r="G20" s="22">
        <v>16491984.4</v>
      </c>
      <c r="H20" s="22">
        <v>2578827.9</v>
      </c>
      <c r="I20" s="22">
        <v>688860.3</v>
      </c>
      <c r="J20" s="23">
        <f t="shared" si="1"/>
        <v>0.44604879960235305</v>
      </c>
      <c r="K20" s="23">
        <f t="shared" si="2"/>
        <v>0.51579680937951833</v>
      </c>
      <c r="L20" s="24">
        <f t="shared" si="3"/>
        <v>0.5344280002936157</v>
      </c>
      <c r="M20" s="5"/>
      <c r="N20" t="s">
        <v>89</v>
      </c>
      <c r="O20" s="6">
        <v>47845432.900000006</v>
      </c>
      <c r="P20" s="66">
        <v>0.47911031726419184</v>
      </c>
    </row>
    <row r="21" spans="1:16" x14ac:dyDescent="0.25">
      <c r="A21" s="18"/>
      <c r="B21" s="38">
        <v>15</v>
      </c>
      <c r="C21" s="20" t="s">
        <v>96</v>
      </c>
      <c r="D21" s="21">
        <v>372358008</v>
      </c>
      <c r="E21" s="22">
        <v>448660588</v>
      </c>
      <c r="F21" s="22">
        <f t="shared" si="0"/>
        <v>207787662.40000001</v>
      </c>
      <c r="G21" s="22">
        <v>173708291.09999999</v>
      </c>
      <c r="H21" s="22">
        <v>28797467</v>
      </c>
      <c r="I21" s="22">
        <v>5281904.3</v>
      </c>
      <c r="J21" s="23">
        <f t="shared" si="1"/>
        <v>0.38717082744963549</v>
      </c>
      <c r="K21" s="23">
        <f t="shared" si="2"/>
        <v>0.45135624460065121</v>
      </c>
      <c r="L21" s="24">
        <f t="shared" si="3"/>
        <v>0.46312885053322311</v>
      </c>
      <c r="M21" s="5"/>
      <c r="N21" t="s">
        <v>96</v>
      </c>
      <c r="O21" s="6">
        <v>207787662.40000001</v>
      </c>
      <c r="P21" s="66">
        <v>0.46312885053322311</v>
      </c>
    </row>
    <row r="22" spans="1:16" x14ac:dyDescent="0.25">
      <c r="A22" s="18"/>
      <c r="B22" s="38">
        <v>16</v>
      </c>
      <c r="C22" s="20" t="s">
        <v>97</v>
      </c>
      <c r="D22" s="21">
        <v>41408647</v>
      </c>
      <c r="E22" s="22">
        <v>49346920</v>
      </c>
      <c r="F22" s="22">
        <f t="shared" si="0"/>
        <v>21294341</v>
      </c>
      <c r="G22" s="22">
        <v>17438040.100000001</v>
      </c>
      <c r="H22" s="22">
        <v>3313666</v>
      </c>
      <c r="I22" s="22">
        <v>542634.9</v>
      </c>
      <c r="J22" s="23">
        <f t="shared" si="1"/>
        <v>0.35337646402247602</v>
      </c>
      <c r="K22" s="23">
        <f t="shared" si="2"/>
        <v>0.42052687584149123</v>
      </c>
      <c r="L22" s="24">
        <f t="shared" si="3"/>
        <v>0.43152320347450257</v>
      </c>
      <c r="M22" s="5"/>
      <c r="N22" t="s">
        <v>92</v>
      </c>
      <c r="O22" s="6">
        <v>17086940.800000001</v>
      </c>
      <c r="P22" s="66">
        <v>0.45847546224760655</v>
      </c>
    </row>
    <row r="23" spans="1:16" x14ac:dyDescent="0.25">
      <c r="A23" s="18"/>
      <c r="B23" s="38">
        <v>17</v>
      </c>
      <c r="C23" s="20" t="s">
        <v>98</v>
      </c>
      <c r="D23" s="21">
        <v>9805120</v>
      </c>
      <c r="E23" s="22">
        <v>11295060</v>
      </c>
      <c r="F23" s="22">
        <f t="shared" si="0"/>
        <v>4936334.0999999996</v>
      </c>
      <c r="G23" s="22">
        <v>4249217.5999999996</v>
      </c>
      <c r="H23" s="22">
        <v>561891.4</v>
      </c>
      <c r="I23" s="22">
        <v>125225.1</v>
      </c>
      <c r="J23" s="23">
        <f t="shared" si="1"/>
        <v>0.3762014190274332</v>
      </c>
      <c r="K23" s="23">
        <f t="shared" si="2"/>
        <v>0.42594806933296503</v>
      </c>
      <c r="L23" s="24">
        <f t="shared" si="3"/>
        <v>0.43703478334776441</v>
      </c>
      <c r="M23" s="5"/>
      <c r="N23" t="s">
        <v>83</v>
      </c>
      <c r="O23" s="6">
        <v>21207108.199999999</v>
      </c>
      <c r="P23" s="66">
        <v>0.45723375271259487</v>
      </c>
    </row>
    <row r="24" spans="1:16" x14ac:dyDescent="0.25">
      <c r="A24" s="18"/>
      <c r="B24" s="38">
        <v>18</v>
      </c>
      <c r="C24" s="20" t="s">
        <v>99</v>
      </c>
      <c r="D24" s="21">
        <v>17675248</v>
      </c>
      <c r="E24" s="22">
        <v>27327271</v>
      </c>
      <c r="F24" s="22">
        <f t="shared" si="0"/>
        <v>4949445.5999999996</v>
      </c>
      <c r="G24" s="22">
        <v>4214559</v>
      </c>
      <c r="H24" s="22">
        <v>675823.6</v>
      </c>
      <c r="I24" s="22">
        <v>59063</v>
      </c>
      <c r="J24" s="23">
        <f t="shared" si="1"/>
        <v>0.1542253889896287</v>
      </c>
      <c r="K24" s="23">
        <f t="shared" si="2"/>
        <v>0.17895612774506461</v>
      </c>
      <c r="L24" s="24">
        <f t="shared" si="3"/>
        <v>0.18111744857362447</v>
      </c>
      <c r="M24" s="5"/>
      <c r="N24" t="s">
        <v>98</v>
      </c>
      <c r="O24" s="6">
        <v>4936334.0999999996</v>
      </c>
      <c r="P24" s="66">
        <v>0.43703478334776441</v>
      </c>
    </row>
    <row r="25" spans="1:16" x14ac:dyDescent="0.25">
      <c r="A25" s="18"/>
      <c r="B25" s="38">
        <v>19</v>
      </c>
      <c r="C25" s="20" t="s">
        <v>100</v>
      </c>
      <c r="D25" s="21">
        <v>22262312</v>
      </c>
      <c r="E25" s="22">
        <v>19146066</v>
      </c>
      <c r="F25" s="22">
        <f t="shared" si="0"/>
        <v>5384464.0000000009</v>
      </c>
      <c r="G25" s="22">
        <v>4214586.2</v>
      </c>
      <c r="H25" s="22">
        <v>924768.4</v>
      </c>
      <c r="I25" s="22">
        <v>245109.4</v>
      </c>
      <c r="J25" s="23">
        <f t="shared" si="1"/>
        <v>0.22012805137097094</v>
      </c>
      <c r="K25" s="23">
        <f t="shared" si="2"/>
        <v>0.26842875189085846</v>
      </c>
      <c r="L25" s="24">
        <f t="shared" si="3"/>
        <v>0.28123082830697443</v>
      </c>
      <c r="M25" s="5"/>
      <c r="N25" t="s">
        <v>97</v>
      </c>
      <c r="O25" s="6">
        <v>21294341</v>
      </c>
      <c r="P25" s="66">
        <v>0.43152320347450257</v>
      </c>
    </row>
    <row r="26" spans="1:16" x14ac:dyDescent="0.25">
      <c r="A26" s="18"/>
      <c r="B26" s="38">
        <v>20</v>
      </c>
      <c r="C26" s="20" t="s">
        <v>101</v>
      </c>
      <c r="D26" s="21">
        <v>55513219</v>
      </c>
      <c r="E26" s="22">
        <v>58967055</v>
      </c>
      <c r="F26" s="22">
        <f t="shared" si="0"/>
        <v>28366592.100000001</v>
      </c>
      <c r="G26" s="22">
        <v>22787041</v>
      </c>
      <c r="H26" s="22">
        <v>4494034.5999999996</v>
      </c>
      <c r="I26" s="22">
        <v>1085516.5</v>
      </c>
      <c r="J26" s="23">
        <f t="shared" si="1"/>
        <v>0.38643681628665361</v>
      </c>
      <c r="K26" s="23">
        <f t="shared" si="2"/>
        <v>0.46264945061271928</v>
      </c>
      <c r="L26" s="24">
        <f t="shared" si="3"/>
        <v>0.48105831468096893</v>
      </c>
      <c r="M26" s="5"/>
      <c r="N26" t="s">
        <v>87</v>
      </c>
      <c r="O26" s="6">
        <v>42221743.299999997</v>
      </c>
      <c r="P26" s="66">
        <v>0.43009614492993758</v>
      </c>
    </row>
    <row r="27" spans="1:16" x14ac:dyDescent="0.25">
      <c r="A27" s="18"/>
      <c r="B27" s="38">
        <v>21</v>
      </c>
      <c r="C27" s="20" t="s">
        <v>102</v>
      </c>
      <c r="D27" s="21">
        <v>70503975</v>
      </c>
      <c r="E27" s="22">
        <v>153485528</v>
      </c>
      <c r="F27" s="22">
        <f t="shared" si="0"/>
        <v>38289162.200000003</v>
      </c>
      <c r="G27" s="22">
        <v>31434917.699999999</v>
      </c>
      <c r="H27" s="22">
        <v>6004928.5</v>
      </c>
      <c r="I27" s="22">
        <v>849316</v>
      </c>
      <c r="J27" s="23">
        <f t="shared" si="1"/>
        <v>0.20480704669433067</v>
      </c>
      <c r="K27" s="23">
        <f t="shared" si="2"/>
        <v>0.24393079066060225</v>
      </c>
      <c r="L27" s="24">
        <f t="shared" si="3"/>
        <v>0.24946431561938531</v>
      </c>
      <c r="M27" s="5"/>
      <c r="N27" t="s">
        <v>106</v>
      </c>
      <c r="O27" s="6">
        <v>12252562.1</v>
      </c>
      <c r="P27" s="66">
        <v>0.42679453172125353</v>
      </c>
    </row>
    <row r="28" spans="1:16" x14ac:dyDescent="0.25">
      <c r="A28" s="18"/>
      <c r="B28" s="38">
        <v>22</v>
      </c>
      <c r="C28" s="20" t="s">
        <v>103</v>
      </c>
      <c r="D28" s="21">
        <v>26530566</v>
      </c>
      <c r="E28" s="22">
        <v>28442275</v>
      </c>
      <c r="F28" s="22">
        <f t="shared" si="0"/>
        <v>16238502.100000001</v>
      </c>
      <c r="G28" s="22">
        <v>14115702.800000001</v>
      </c>
      <c r="H28" s="22">
        <v>1841277.3</v>
      </c>
      <c r="I28" s="22">
        <v>281522</v>
      </c>
      <c r="J28" s="23">
        <f t="shared" si="1"/>
        <v>0.49629302859915392</v>
      </c>
      <c r="K28" s="23">
        <f t="shared" si="2"/>
        <v>0.56103037116405075</v>
      </c>
      <c r="L28" s="24">
        <f t="shared" si="3"/>
        <v>0.57092838389334188</v>
      </c>
      <c r="M28" s="5"/>
      <c r="N28" t="s">
        <v>91</v>
      </c>
      <c r="O28" s="6">
        <v>23415225.199999999</v>
      </c>
      <c r="P28" s="66">
        <v>0.38810960945344036</v>
      </c>
    </row>
    <row r="29" spans="1:16" x14ac:dyDescent="0.25">
      <c r="A29" s="18"/>
      <c r="B29" s="38">
        <v>23</v>
      </c>
      <c r="C29" s="20" t="s">
        <v>104</v>
      </c>
      <c r="D29" s="21">
        <v>18708497</v>
      </c>
      <c r="E29" s="22">
        <v>21091038</v>
      </c>
      <c r="F29" s="22">
        <f t="shared" si="0"/>
        <v>13127491.300000001</v>
      </c>
      <c r="G29" s="22">
        <v>11227548.199999999</v>
      </c>
      <c r="H29" s="22">
        <v>1695153.3</v>
      </c>
      <c r="I29" s="22">
        <v>204789.8</v>
      </c>
      <c r="J29" s="23">
        <f t="shared" si="1"/>
        <v>0.5323373937309297</v>
      </c>
      <c r="K29" s="23">
        <f t="shared" si="2"/>
        <v>0.61271055032948119</v>
      </c>
      <c r="L29" s="24">
        <f t="shared" si="3"/>
        <v>0.62242035218939917</v>
      </c>
      <c r="M29" s="5"/>
      <c r="N29" t="s">
        <v>100</v>
      </c>
      <c r="O29" s="6">
        <v>5384464.0000000009</v>
      </c>
      <c r="P29" s="66">
        <v>0.28123082830697443</v>
      </c>
    </row>
    <row r="30" spans="1:16" x14ac:dyDescent="0.25">
      <c r="A30" s="18"/>
      <c r="B30" s="38">
        <v>24</v>
      </c>
      <c r="C30" s="20" t="s">
        <v>105</v>
      </c>
      <c r="D30" s="21">
        <v>22578615</v>
      </c>
      <c r="E30" s="22">
        <v>55708018</v>
      </c>
      <c r="F30" s="22">
        <f t="shared" si="0"/>
        <v>35619863.5</v>
      </c>
      <c r="G30" s="22">
        <v>27097195.300000001</v>
      </c>
      <c r="H30" s="22">
        <v>5896401.4000000004</v>
      </c>
      <c r="I30" s="22">
        <v>2626266.7999999998</v>
      </c>
      <c r="J30" s="23">
        <f t="shared" si="1"/>
        <v>0.48641463604036317</v>
      </c>
      <c r="K30" s="23">
        <f t="shared" si="2"/>
        <v>0.59225938894469377</v>
      </c>
      <c r="L30" s="24">
        <f t="shared" si="3"/>
        <v>0.63940281451047132</v>
      </c>
      <c r="M30" s="5"/>
      <c r="N30" t="s">
        <v>102</v>
      </c>
      <c r="O30" s="6">
        <v>38289162.200000003</v>
      </c>
      <c r="P30" s="66">
        <v>0.24946431561938531</v>
      </c>
    </row>
    <row r="31" spans="1:16" ht="15.75" thickBot="1" x14ac:dyDescent="0.3">
      <c r="A31" s="25"/>
      <c r="B31" s="39">
        <v>25</v>
      </c>
      <c r="C31" s="27" t="s">
        <v>106</v>
      </c>
      <c r="D31" s="28">
        <v>33610527</v>
      </c>
      <c r="E31" s="29">
        <v>28708339</v>
      </c>
      <c r="F31" s="29">
        <f t="shared" si="0"/>
        <v>12252562.1</v>
      </c>
      <c r="G31" s="29">
        <v>9749756</v>
      </c>
      <c r="H31" s="29">
        <v>2092501.6</v>
      </c>
      <c r="I31" s="29">
        <v>410304.5</v>
      </c>
      <c r="J31" s="30">
        <f t="shared" si="1"/>
        <v>0.33961407519954395</v>
      </c>
      <c r="K31" s="30">
        <f t="shared" si="2"/>
        <v>0.41250236037689259</v>
      </c>
      <c r="L31" s="31">
        <f t="shared" si="3"/>
        <v>0.42679453172125353</v>
      </c>
      <c r="M31" s="5"/>
      <c r="N31" t="s">
        <v>99</v>
      </c>
      <c r="O31" s="6">
        <v>4949445.5999999996</v>
      </c>
      <c r="P31" s="66">
        <v>0.18111744857362447</v>
      </c>
    </row>
    <row r="32" spans="1:16" x14ac:dyDescent="0.25">
      <c r="O32" s="6"/>
      <c r="P32" s="66"/>
    </row>
    <row r="33" spans="15:16" x14ac:dyDescent="0.25">
      <c r="O33" s="6"/>
      <c r="P33" s="66"/>
    </row>
    <row r="34" spans="15:16" x14ac:dyDescent="0.25">
      <c r="O34" s="6"/>
      <c r="P34" s="66"/>
    </row>
    <row r="35" spans="15:16" x14ac:dyDescent="0.25">
      <c r="O35" s="6"/>
      <c r="P35" s="66"/>
    </row>
    <row r="36" spans="15:16" x14ac:dyDescent="0.25">
      <c r="O36" s="6"/>
      <c r="P36" s="66"/>
    </row>
    <row r="37" spans="15:16" x14ac:dyDescent="0.25">
      <c r="O37" s="6"/>
      <c r="P37" s="66"/>
    </row>
    <row r="38" spans="15:16" x14ac:dyDescent="0.25">
      <c r="O38" s="6"/>
      <c r="P38" s="66"/>
    </row>
    <row r="39" spans="15:16" x14ac:dyDescent="0.25">
      <c r="O39" s="6"/>
      <c r="P39" s="66"/>
    </row>
    <row r="40" spans="15:16" x14ac:dyDescent="0.25">
      <c r="O40" s="6"/>
      <c r="P40" s="66"/>
    </row>
    <row r="41" spans="15:16" x14ac:dyDescent="0.25">
      <c r="O41" s="6"/>
      <c r="P41" s="66"/>
    </row>
    <row r="42" spans="15:16" x14ac:dyDescent="0.25">
      <c r="O42" s="6"/>
      <c r="P42" s="66"/>
    </row>
    <row r="43" spans="15:16" x14ac:dyDescent="0.25">
      <c r="O43" s="6"/>
      <c r="P43" s="66"/>
    </row>
    <row r="44" spans="15:16" x14ac:dyDescent="0.25">
      <c r="O44" s="6"/>
      <c r="P44" s="66"/>
    </row>
    <row r="45" spans="15:16" x14ac:dyDescent="0.25">
      <c r="O45" s="6"/>
      <c r="P45" s="66"/>
    </row>
    <row r="46" spans="15:16" x14ac:dyDescent="0.25">
      <c r="O46" s="6"/>
      <c r="P46" s="66"/>
    </row>
    <row r="47" spans="15:16" x14ac:dyDescent="0.25">
      <c r="O47" s="6"/>
      <c r="P47" s="66"/>
    </row>
    <row r="48" spans="15:16" x14ac:dyDescent="0.25">
      <c r="O48" s="6"/>
      <c r="P48" s="66"/>
    </row>
    <row r="49" spans="15:16" x14ac:dyDescent="0.25">
      <c r="O49" s="6"/>
      <c r="P49" s="66"/>
    </row>
    <row r="50" spans="15:16" x14ac:dyDescent="0.25">
      <c r="O50" s="6"/>
      <c r="P50" s="66"/>
    </row>
    <row r="51" spans="15:16" x14ac:dyDescent="0.25">
      <c r="O51" s="6"/>
      <c r="P51" s="66"/>
    </row>
    <row r="52" spans="15:16" x14ac:dyDescent="0.25">
      <c r="O52" s="6"/>
      <c r="P52" s="66"/>
    </row>
    <row r="53" spans="15:16" x14ac:dyDescent="0.25">
      <c r="O53" s="6"/>
      <c r="P53" s="66"/>
    </row>
    <row r="54" spans="15:16" x14ac:dyDescent="0.25">
      <c r="O54" s="6"/>
      <c r="P54" s="66"/>
    </row>
    <row r="55" spans="15:16" x14ac:dyDescent="0.25">
      <c r="O55" s="6"/>
      <c r="P55" s="66"/>
    </row>
    <row r="56" spans="15:16" x14ac:dyDescent="0.25">
      <c r="O56" s="6"/>
      <c r="P56" s="66"/>
    </row>
    <row r="57" spans="15:16" x14ac:dyDescent="0.25">
      <c r="O57" s="6"/>
      <c r="P57" s="66"/>
    </row>
    <row r="58" spans="15:16" x14ac:dyDescent="0.25">
      <c r="O58" s="6"/>
      <c r="P58" s="66"/>
    </row>
    <row r="59" spans="15:16" x14ac:dyDescent="0.25">
      <c r="O59" s="6"/>
      <c r="P59" s="66"/>
    </row>
    <row r="60" spans="15:16" x14ac:dyDescent="0.25">
      <c r="O60" s="6"/>
      <c r="P60" s="66"/>
    </row>
    <row r="61" spans="15:16" x14ac:dyDescent="0.25">
      <c r="O61" s="6"/>
      <c r="P61" s="66"/>
    </row>
    <row r="62" spans="15:16" x14ac:dyDescent="0.25">
      <c r="O62" s="6"/>
      <c r="P62" s="66"/>
    </row>
    <row r="63" spans="15:16" x14ac:dyDescent="0.25">
      <c r="O63" s="6"/>
      <c r="P63" s="66"/>
    </row>
    <row r="64" spans="15:16" x14ac:dyDescent="0.25">
      <c r="O64" s="6"/>
      <c r="P64" s="66"/>
    </row>
    <row r="65" spans="15:16" x14ac:dyDescent="0.25">
      <c r="O65" s="6"/>
      <c r="P65" s="66"/>
    </row>
    <row r="66" spans="15:16" x14ac:dyDescent="0.25">
      <c r="O66" s="6"/>
      <c r="P66" s="66"/>
    </row>
    <row r="67" spans="15:16" x14ac:dyDescent="0.25">
      <c r="O67" s="6"/>
      <c r="P67" s="66"/>
    </row>
    <row r="68" spans="15:16" x14ac:dyDescent="0.25">
      <c r="O68" s="6"/>
      <c r="P68" s="66"/>
    </row>
    <row r="69" spans="15:16" x14ac:dyDescent="0.25">
      <c r="O69" s="6"/>
      <c r="P69" s="66"/>
    </row>
    <row r="70" spans="15:16" x14ac:dyDescent="0.25">
      <c r="O70" s="6"/>
      <c r="P70" s="66"/>
    </row>
    <row r="71" spans="15:16" x14ac:dyDescent="0.25">
      <c r="O71" s="6"/>
      <c r="P71" s="66"/>
    </row>
    <row r="72" spans="15:16" x14ac:dyDescent="0.25">
      <c r="O72" s="6"/>
      <c r="P72" s="66"/>
    </row>
    <row r="73" spans="15:16" x14ac:dyDescent="0.25">
      <c r="O73" s="6"/>
      <c r="P73" s="66"/>
    </row>
    <row r="74" spans="15:16" x14ac:dyDescent="0.25">
      <c r="O74" s="6"/>
      <c r="P74" s="66"/>
    </row>
    <row r="75" spans="15:16" x14ac:dyDescent="0.25">
      <c r="O75" s="6"/>
      <c r="P75" s="66"/>
    </row>
    <row r="76" spans="15:16" x14ac:dyDescent="0.25">
      <c r="O76" s="6"/>
      <c r="P76" s="66"/>
    </row>
    <row r="77" spans="15:16" x14ac:dyDescent="0.25">
      <c r="O77" s="6"/>
      <c r="P77" s="66"/>
    </row>
    <row r="78" spans="15:16" x14ac:dyDescent="0.25">
      <c r="O78" s="6"/>
      <c r="P78" s="66"/>
    </row>
    <row r="79" spans="15:16" x14ac:dyDescent="0.25">
      <c r="O79" s="6"/>
      <c r="P79" s="66"/>
    </row>
    <row r="80" spans="15:16" x14ac:dyDescent="0.25">
      <c r="O80" s="6"/>
      <c r="P80" s="66"/>
    </row>
    <row r="81" spans="15:16" x14ac:dyDescent="0.25">
      <c r="O81" s="6"/>
      <c r="P81" s="66"/>
    </row>
    <row r="82" spans="15:16" x14ac:dyDescent="0.25">
      <c r="O82" s="6"/>
      <c r="P82" s="66"/>
    </row>
    <row r="83" spans="15:16" x14ac:dyDescent="0.25">
      <c r="O83" s="6"/>
      <c r="P83" s="66"/>
    </row>
    <row r="84" spans="15:16" x14ac:dyDescent="0.25">
      <c r="O84" s="6"/>
      <c r="P84" s="66"/>
    </row>
    <row r="85" spans="15:16" x14ac:dyDescent="0.25">
      <c r="O85" s="6"/>
      <c r="P85" s="66"/>
    </row>
    <row r="86" spans="15:16" x14ac:dyDescent="0.25">
      <c r="O86" s="6"/>
      <c r="P86" s="66"/>
    </row>
    <row r="87" spans="15:16" x14ac:dyDescent="0.25">
      <c r="O87" s="6"/>
      <c r="P87" s="66"/>
    </row>
    <row r="88" spans="15:16" x14ac:dyDescent="0.25">
      <c r="O88" s="6"/>
      <c r="P88" s="66"/>
    </row>
    <row r="89" spans="15:16" x14ac:dyDescent="0.25">
      <c r="O89" s="6"/>
      <c r="P89" s="66"/>
    </row>
    <row r="90" spans="15:16" x14ac:dyDescent="0.25">
      <c r="O90" s="6"/>
      <c r="P90" s="66"/>
    </row>
    <row r="91" spans="15:16" x14ac:dyDescent="0.25">
      <c r="O91" s="6"/>
      <c r="P91" s="66"/>
    </row>
    <row r="92" spans="15:16" x14ac:dyDescent="0.25">
      <c r="O92" s="6"/>
      <c r="P92" s="66"/>
    </row>
    <row r="93" spans="15:16" x14ac:dyDescent="0.25">
      <c r="O93" s="6"/>
      <c r="P93" s="66"/>
    </row>
    <row r="94" spans="15:16" x14ac:dyDescent="0.25">
      <c r="O94" s="6"/>
      <c r="P94" s="66"/>
    </row>
    <row r="95" spans="15:16" x14ac:dyDescent="0.25">
      <c r="O95" s="6"/>
      <c r="P95" s="66"/>
    </row>
    <row r="96" spans="15:16" x14ac:dyDescent="0.25">
      <c r="O96" s="6"/>
      <c r="P96" s="66"/>
    </row>
    <row r="97" spans="15:16" x14ac:dyDescent="0.25">
      <c r="O97" s="6"/>
      <c r="P97" s="66"/>
    </row>
    <row r="98" spans="15:16" x14ac:dyDescent="0.25">
      <c r="O98" s="6"/>
      <c r="P98" s="66"/>
    </row>
    <row r="99" spans="15:16" x14ac:dyDescent="0.25">
      <c r="O99" s="6"/>
      <c r="P99" s="66"/>
    </row>
    <row r="100" spans="15:16" x14ac:dyDescent="0.25">
      <c r="O100" s="6"/>
      <c r="P100" s="66"/>
    </row>
  </sheetData>
  <sortState ref="N6:P100">
    <sortCondition descending="1" ref="P5:P100"/>
  </sortState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M40"/>
  <sheetViews>
    <sheetView topLeftCell="A33" workbookViewId="0">
      <selection activeCell="A40" sqref="A40:D40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2</v>
      </c>
      <c r="B1" s="33" t="s">
        <v>72</v>
      </c>
      <c r="C1" s="33" t="s">
        <v>13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215</v>
      </c>
    </row>
    <row r="3" spans="1:13" ht="15.75" thickBot="1" x14ac:dyDescent="0.3">
      <c r="A3" s="76" t="s">
        <v>81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3"/>
      <c r="C6" s="13"/>
      <c r="D6" s="14">
        <v>1400343175</v>
      </c>
      <c r="E6" s="15">
        <v>1679485517</v>
      </c>
      <c r="F6" s="15">
        <v>776495633.60000014</v>
      </c>
      <c r="G6" s="15">
        <v>643045146.5</v>
      </c>
      <c r="H6" s="15">
        <v>108271212.29999998</v>
      </c>
      <c r="I6" s="15">
        <v>25179274.800000001</v>
      </c>
      <c r="J6" s="16">
        <v>0.38288222196083399</v>
      </c>
      <c r="K6" s="16">
        <v>0.44734911447289366</v>
      </c>
      <c r="L6" s="17">
        <v>0.46234136927064667</v>
      </c>
      <c r="M6" s="5"/>
    </row>
    <row r="7" spans="1:13" x14ac:dyDescent="0.25">
      <c r="A7" s="40" t="s">
        <v>139</v>
      </c>
      <c r="B7" s="42"/>
      <c r="C7" s="42"/>
      <c r="D7" s="43">
        <f ca="1">SUM(D8:OFFSET(D6,MATCH("PROYECTOS",$A$8:$A$50,0),0))</f>
        <v>1091672212</v>
      </c>
      <c r="E7" s="44">
        <f ca="1">SUM(E8:OFFSET(E6,MATCH("PROYECTOS",$A$8:$A$50,0),0))</f>
        <v>1147173686</v>
      </c>
      <c r="F7" s="44">
        <f ca="1">SUM(F8:OFFSET(F6,MATCH("PROYECTOS",$A$8:$A$50,0),0))</f>
        <v>626726249.19999993</v>
      </c>
      <c r="G7" s="44">
        <f ca="1">SUM(G8:OFFSET(G6,MATCH("PROYECTOS",$A$8:$A$50,0),0))</f>
        <v>526270361.50000006</v>
      </c>
      <c r="H7" s="44">
        <f ca="1">SUM(H8:OFFSET(H6,MATCH("PROYECTOS",$A$8:$A$50,0),0))</f>
        <v>84739944.699999988</v>
      </c>
      <c r="I7" s="44">
        <f ca="1">SUM(I8:OFFSET(I6,MATCH("PROYECTOS",$A$8:$A$50,0),0))</f>
        <v>15715942.999999996</v>
      </c>
      <c r="J7" s="45">
        <f ca="1">IFERROR(G7/E7,0)</f>
        <v>0.45875386432111731</v>
      </c>
      <c r="K7" s="45">
        <f ca="1">IFERROR(SUM(G7,H7)/E7,0)</f>
        <v>0.53262231661753789</v>
      </c>
      <c r="L7" s="46">
        <f ca="1">IFERROR(SUM(G7,H7,I7)/E7,0)</f>
        <v>0.54632202328950563</v>
      </c>
      <c r="M7" s="5"/>
    </row>
    <row r="8" spans="1:13" x14ac:dyDescent="0.25">
      <c r="A8" s="18"/>
      <c r="B8" s="20">
        <v>3033172</v>
      </c>
      <c r="C8" s="20" t="s">
        <v>216</v>
      </c>
      <c r="D8" s="21">
        <v>159152243</v>
      </c>
      <c r="E8" s="22">
        <v>176944561</v>
      </c>
      <c r="F8" s="22">
        <f t="shared" ref="F8:F23" si="0">SUM(G8,H8,I8)</f>
        <v>87246326.400000006</v>
      </c>
      <c r="G8" s="22">
        <v>69689739.900000006</v>
      </c>
      <c r="H8" s="22">
        <v>15411583.1</v>
      </c>
      <c r="I8" s="22">
        <v>2145003.4</v>
      </c>
      <c r="J8" s="23">
        <f t="shared" ref="J8:J24" si="1">IFERROR(G8/E8,0)</f>
        <v>0.39385070389363369</v>
      </c>
      <c r="K8" s="23">
        <f t="shared" ref="K8:K24" si="2">IFERROR(SUM(G8,H8)/E8,0)</f>
        <v>0.48094907534343484</v>
      </c>
      <c r="L8" s="24">
        <f t="shared" ref="L8:L24" si="3">IFERROR(SUM(G8,H8,I8)/E8,0)</f>
        <v>0.49307153555287864</v>
      </c>
      <c r="M8" s="5"/>
    </row>
    <row r="9" spans="1:13" ht="25.5" x14ac:dyDescent="0.25">
      <c r="A9" s="18"/>
      <c r="B9" s="20">
        <v>3033291</v>
      </c>
      <c r="C9" s="20" t="s">
        <v>217</v>
      </c>
      <c r="D9" s="21">
        <v>35714232</v>
      </c>
      <c r="E9" s="22">
        <v>33204480</v>
      </c>
      <c r="F9" s="22">
        <f t="shared" si="0"/>
        <v>18790697.800000001</v>
      </c>
      <c r="G9" s="22">
        <v>16370621</v>
      </c>
      <c r="H9" s="22">
        <v>2080277.8</v>
      </c>
      <c r="I9" s="22">
        <v>339799</v>
      </c>
      <c r="J9" s="23">
        <f t="shared" si="1"/>
        <v>0.49302446537334721</v>
      </c>
      <c r="K9" s="23">
        <f t="shared" si="2"/>
        <v>0.55567498120735515</v>
      </c>
      <c r="L9" s="24">
        <f t="shared" si="3"/>
        <v>0.56590850993600861</v>
      </c>
      <c r="M9" s="5"/>
    </row>
    <row r="10" spans="1:13" ht="38.25" x14ac:dyDescent="0.25">
      <c r="A10" s="18"/>
      <c r="B10" s="20">
        <v>3033292</v>
      </c>
      <c r="C10" s="20" t="s">
        <v>218</v>
      </c>
      <c r="D10" s="21">
        <v>14275224</v>
      </c>
      <c r="E10" s="22">
        <v>18586013</v>
      </c>
      <c r="F10" s="22">
        <f t="shared" si="0"/>
        <v>12640003.6</v>
      </c>
      <c r="G10" s="22">
        <v>10980583.199999999</v>
      </c>
      <c r="H10" s="22">
        <v>1469757.9</v>
      </c>
      <c r="I10" s="22">
        <v>189662.5</v>
      </c>
      <c r="J10" s="23">
        <f t="shared" si="1"/>
        <v>0.59079820938465932</v>
      </c>
      <c r="K10" s="23">
        <f t="shared" si="2"/>
        <v>0.66987691765845636</v>
      </c>
      <c r="L10" s="24">
        <f t="shared" si="3"/>
        <v>0.68008149999679868</v>
      </c>
      <c r="M10" s="5"/>
    </row>
    <row r="11" spans="1:13" ht="25.5" x14ac:dyDescent="0.25">
      <c r="A11" s="18"/>
      <c r="B11" s="20">
        <v>3033294</v>
      </c>
      <c r="C11" s="20" t="s">
        <v>219</v>
      </c>
      <c r="D11" s="21">
        <v>56409096</v>
      </c>
      <c r="E11" s="22">
        <v>72574153</v>
      </c>
      <c r="F11" s="22">
        <f t="shared" si="0"/>
        <v>43369734.699999996</v>
      </c>
      <c r="G11" s="22">
        <v>35919103.399999999</v>
      </c>
      <c r="H11" s="22">
        <v>5922008.4000000004</v>
      </c>
      <c r="I11" s="22">
        <v>1528622.9</v>
      </c>
      <c r="J11" s="23">
        <f t="shared" si="1"/>
        <v>0.4949296948736005</v>
      </c>
      <c r="K11" s="23">
        <f t="shared" si="2"/>
        <v>0.57652910947510472</v>
      </c>
      <c r="L11" s="24">
        <f t="shared" si="3"/>
        <v>0.59759202012319723</v>
      </c>
      <c r="M11" s="5"/>
    </row>
    <row r="12" spans="1:13" x14ac:dyDescent="0.25">
      <c r="A12" s="18"/>
      <c r="B12" s="20">
        <v>3033295</v>
      </c>
      <c r="C12" s="20" t="s">
        <v>220</v>
      </c>
      <c r="D12" s="21">
        <v>260572966</v>
      </c>
      <c r="E12" s="22">
        <v>196122018</v>
      </c>
      <c r="F12" s="22">
        <f t="shared" si="0"/>
        <v>112923830.5</v>
      </c>
      <c r="G12" s="22">
        <v>95570754.200000003</v>
      </c>
      <c r="H12" s="22">
        <v>14385446.5</v>
      </c>
      <c r="I12" s="22">
        <v>2967629.8</v>
      </c>
      <c r="J12" s="23">
        <f t="shared" si="1"/>
        <v>0.48730252306500338</v>
      </c>
      <c r="K12" s="23">
        <f t="shared" si="2"/>
        <v>0.56065199522880704</v>
      </c>
      <c r="L12" s="24">
        <f t="shared" si="3"/>
        <v>0.57578354358968509</v>
      </c>
      <c r="M12" s="5"/>
    </row>
    <row r="13" spans="1:13" ht="25.5" x14ac:dyDescent="0.25">
      <c r="A13" s="18"/>
      <c r="B13" s="20">
        <v>3033296</v>
      </c>
      <c r="C13" s="20" t="s">
        <v>221</v>
      </c>
      <c r="D13" s="21">
        <v>41452566</v>
      </c>
      <c r="E13" s="22">
        <v>45792413</v>
      </c>
      <c r="F13" s="22">
        <f t="shared" si="0"/>
        <v>31159728.400000002</v>
      </c>
      <c r="G13" s="22">
        <v>27185050.5</v>
      </c>
      <c r="H13" s="22">
        <v>3599709.3</v>
      </c>
      <c r="I13" s="22">
        <v>374968.6</v>
      </c>
      <c r="J13" s="23">
        <f t="shared" si="1"/>
        <v>0.5936583970798831</v>
      </c>
      <c r="K13" s="23">
        <f t="shared" si="2"/>
        <v>0.6722676920301186</v>
      </c>
      <c r="L13" s="24">
        <f t="shared" si="3"/>
        <v>0.68045613582319853</v>
      </c>
      <c r="M13" s="5"/>
    </row>
    <row r="14" spans="1:13" ht="25.5" x14ac:dyDescent="0.25">
      <c r="A14" s="18"/>
      <c r="B14" s="20">
        <v>3033297</v>
      </c>
      <c r="C14" s="20" t="s">
        <v>222</v>
      </c>
      <c r="D14" s="21">
        <v>71736488</v>
      </c>
      <c r="E14" s="22">
        <v>132427756</v>
      </c>
      <c r="F14" s="22">
        <f t="shared" si="0"/>
        <v>70138852.400000006</v>
      </c>
      <c r="G14" s="22">
        <v>57665715</v>
      </c>
      <c r="H14" s="22">
        <v>9938314.1999999993</v>
      </c>
      <c r="I14" s="22">
        <v>2534823.2000000002</v>
      </c>
      <c r="J14" s="23">
        <f t="shared" si="1"/>
        <v>0.4354503673686051</v>
      </c>
      <c r="K14" s="23">
        <f t="shared" si="2"/>
        <v>0.51049743076519394</v>
      </c>
      <c r="L14" s="24">
        <f t="shared" si="3"/>
        <v>0.52963860838961896</v>
      </c>
      <c r="M14" s="5"/>
    </row>
    <row r="15" spans="1:13" x14ac:dyDescent="0.25">
      <c r="A15" s="18"/>
      <c r="B15" s="20">
        <v>3033298</v>
      </c>
      <c r="C15" s="20" t="s">
        <v>223</v>
      </c>
      <c r="D15" s="21">
        <v>31634967</v>
      </c>
      <c r="E15" s="22">
        <v>35710587</v>
      </c>
      <c r="F15" s="22">
        <f t="shared" si="0"/>
        <v>24195552.899999999</v>
      </c>
      <c r="G15" s="22">
        <v>21169443.899999999</v>
      </c>
      <c r="H15" s="22">
        <v>2719981.8</v>
      </c>
      <c r="I15" s="22">
        <v>306127.2</v>
      </c>
      <c r="J15" s="23">
        <f t="shared" si="1"/>
        <v>0.59280582254220571</v>
      </c>
      <c r="K15" s="23">
        <f t="shared" si="2"/>
        <v>0.66897320114060288</v>
      </c>
      <c r="L15" s="24">
        <f t="shared" si="3"/>
        <v>0.67754565053775229</v>
      </c>
      <c r="M15" s="5"/>
    </row>
    <row r="16" spans="1:13" ht="25.5" x14ac:dyDescent="0.25">
      <c r="A16" s="18"/>
      <c r="B16" s="20">
        <v>3033299</v>
      </c>
      <c r="C16" s="20" t="s">
        <v>224</v>
      </c>
      <c r="D16" s="21">
        <v>24944731</v>
      </c>
      <c r="E16" s="22">
        <v>27303247</v>
      </c>
      <c r="F16" s="22">
        <f t="shared" si="0"/>
        <v>19702014.400000002</v>
      </c>
      <c r="G16" s="22">
        <v>17380140</v>
      </c>
      <c r="H16" s="22">
        <v>2114974.2999999998</v>
      </c>
      <c r="I16" s="22">
        <v>206900.1</v>
      </c>
      <c r="J16" s="23">
        <f t="shared" si="1"/>
        <v>0.63655945389938418</v>
      </c>
      <c r="K16" s="23">
        <f t="shared" si="2"/>
        <v>0.71402182678126158</v>
      </c>
      <c r="L16" s="24">
        <f t="shared" si="3"/>
        <v>0.72159968372992422</v>
      </c>
      <c r="M16" s="5"/>
    </row>
    <row r="17" spans="1:13" ht="25.5" x14ac:dyDescent="0.25">
      <c r="A17" s="18"/>
      <c r="B17" s="20">
        <v>3033300</v>
      </c>
      <c r="C17" s="20" t="s">
        <v>225</v>
      </c>
      <c r="D17" s="21">
        <v>12981811</v>
      </c>
      <c r="E17" s="22">
        <v>21585034</v>
      </c>
      <c r="F17" s="22">
        <f t="shared" si="0"/>
        <v>12761192.5</v>
      </c>
      <c r="G17" s="22">
        <v>10894957</v>
      </c>
      <c r="H17" s="22">
        <v>1587404.2</v>
      </c>
      <c r="I17" s="22">
        <v>278831.3</v>
      </c>
      <c r="J17" s="23">
        <f t="shared" si="1"/>
        <v>0.50474588087283068</v>
      </c>
      <c r="K17" s="23">
        <f t="shared" si="2"/>
        <v>0.57828777105470386</v>
      </c>
      <c r="L17" s="24">
        <f t="shared" si="3"/>
        <v>0.59120557790179995</v>
      </c>
      <c r="M17" s="5"/>
    </row>
    <row r="18" spans="1:13" ht="25.5" x14ac:dyDescent="0.25">
      <c r="A18" s="18"/>
      <c r="B18" s="20">
        <v>3033304</v>
      </c>
      <c r="C18" s="20" t="s">
        <v>226</v>
      </c>
      <c r="D18" s="21">
        <v>107886659</v>
      </c>
      <c r="E18" s="22">
        <v>88590347</v>
      </c>
      <c r="F18" s="22">
        <f t="shared" si="0"/>
        <v>24857850.700000003</v>
      </c>
      <c r="G18" s="22">
        <v>20809321.600000001</v>
      </c>
      <c r="H18" s="22">
        <v>3158568</v>
      </c>
      <c r="I18" s="22">
        <v>889961.1</v>
      </c>
      <c r="J18" s="23">
        <f t="shared" si="1"/>
        <v>0.23489378137326861</v>
      </c>
      <c r="K18" s="23">
        <f t="shared" si="2"/>
        <v>0.27054741754200379</v>
      </c>
      <c r="L18" s="24">
        <f t="shared" si="3"/>
        <v>0.28059321971049511</v>
      </c>
      <c r="M18" s="5"/>
    </row>
    <row r="19" spans="1:13" x14ac:dyDescent="0.25">
      <c r="A19" s="18"/>
      <c r="B19" s="20">
        <v>3033305</v>
      </c>
      <c r="C19" s="20" t="s">
        <v>227</v>
      </c>
      <c r="D19" s="21">
        <v>83261789</v>
      </c>
      <c r="E19" s="22">
        <v>75410877</v>
      </c>
      <c r="F19" s="22">
        <f t="shared" si="0"/>
        <v>41439370.200000003</v>
      </c>
      <c r="G19" s="22">
        <v>34799242.100000001</v>
      </c>
      <c r="H19" s="22">
        <v>5811546.5</v>
      </c>
      <c r="I19" s="22">
        <v>828581.6</v>
      </c>
      <c r="J19" s="23">
        <f t="shared" si="1"/>
        <v>0.46146184057771933</v>
      </c>
      <c r="K19" s="23">
        <f t="shared" si="2"/>
        <v>0.53852693690327991</v>
      </c>
      <c r="L19" s="24">
        <f t="shared" si="3"/>
        <v>0.54951449775607308</v>
      </c>
      <c r="M19" s="5"/>
    </row>
    <row r="20" spans="1:13" ht="25.5" x14ac:dyDescent="0.25">
      <c r="A20" s="18"/>
      <c r="B20" s="20">
        <v>3033306</v>
      </c>
      <c r="C20" s="20" t="s">
        <v>228</v>
      </c>
      <c r="D20" s="21">
        <v>66334898</v>
      </c>
      <c r="E20" s="22">
        <v>81270111</v>
      </c>
      <c r="F20" s="22">
        <f t="shared" si="0"/>
        <v>44039614.500000007</v>
      </c>
      <c r="G20" s="22">
        <v>36083086.600000001</v>
      </c>
      <c r="H20" s="22">
        <v>6606380.2000000002</v>
      </c>
      <c r="I20" s="22">
        <v>1350147.7</v>
      </c>
      <c r="J20" s="23">
        <f t="shared" si="1"/>
        <v>0.44398963107113265</v>
      </c>
      <c r="K20" s="23">
        <f t="shared" si="2"/>
        <v>0.52527880514399694</v>
      </c>
      <c r="L20" s="24">
        <f t="shared" si="3"/>
        <v>0.54189189553340233</v>
      </c>
      <c r="M20" s="5"/>
    </row>
    <row r="21" spans="1:13" ht="51" x14ac:dyDescent="0.25">
      <c r="A21" s="18"/>
      <c r="B21" s="20">
        <v>3033307</v>
      </c>
      <c r="C21" s="20" t="s">
        <v>229</v>
      </c>
      <c r="D21" s="21">
        <v>58941967</v>
      </c>
      <c r="E21" s="22">
        <v>50737606</v>
      </c>
      <c r="F21" s="22">
        <f t="shared" si="0"/>
        <v>27841331.999999996</v>
      </c>
      <c r="G21" s="22">
        <v>23961666.899999999</v>
      </c>
      <c r="H21" s="22">
        <v>3500457.4</v>
      </c>
      <c r="I21" s="22">
        <v>379207.7</v>
      </c>
      <c r="J21" s="23">
        <f t="shared" si="1"/>
        <v>0.47226640728772262</v>
      </c>
      <c r="K21" s="23">
        <f t="shared" si="2"/>
        <v>0.54125778618723153</v>
      </c>
      <c r="L21" s="24">
        <f t="shared" si="3"/>
        <v>0.54873168434474417</v>
      </c>
      <c r="M21" s="5"/>
    </row>
    <row r="22" spans="1:13" ht="25.5" x14ac:dyDescent="0.25">
      <c r="A22" s="18"/>
      <c r="B22" s="20">
        <v>3044277</v>
      </c>
      <c r="C22" s="20" t="s">
        <v>230</v>
      </c>
      <c r="D22" s="21">
        <v>24599978</v>
      </c>
      <c r="E22" s="22">
        <v>35335700</v>
      </c>
      <c r="F22" s="22">
        <f t="shared" si="0"/>
        <v>20021843.700000003</v>
      </c>
      <c r="G22" s="22">
        <v>17477724.600000001</v>
      </c>
      <c r="H22" s="22">
        <v>2128941.5</v>
      </c>
      <c r="I22" s="22">
        <v>415177.6</v>
      </c>
      <c r="J22" s="23">
        <f t="shared" si="1"/>
        <v>0.49461945284796965</v>
      </c>
      <c r="K22" s="23">
        <f t="shared" si="2"/>
        <v>0.55486847862077171</v>
      </c>
      <c r="L22" s="24">
        <f t="shared" si="3"/>
        <v>0.56661800105841975</v>
      </c>
      <c r="M22" s="5"/>
    </row>
    <row r="23" spans="1:13" x14ac:dyDescent="0.25">
      <c r="A23" s="18"/>
      <c r="B23" s="20">
        <v>9000000</v>
      </c>
      <c r="C23" s="20" t="s">
        <v>160</v>
      </c>
      <c r="D23" s="21">
        <v>41772597</v>
      </c>
      <c r="E23" s="22">
        <v>55578783</v>
      </c>
      <c r="F23" s="22">
        <f t="shared" si="0"/>
        <v>35598304.5</v>
      </c>
      <c r="G23" s="22">
        <v>30313211.600000001</v>
      </c>
      <c r="H23" s="22">
        <v>4304593.5999999996</v>
      </c>
      <c r="I23" s="22">
        <v>980499.3</v>
      </c>
      <c r="J23" s="23">
        <f t="shared" si="1"/>
        <v>0.54540977624501064</v>
      </c>
      <c r="K23" s="23">
        <f t="shared" si="2"/>
        <v>0.62286007953790579</v>
      </c>
      <c r="L23" s="24">
        <f t="shared" si="3"/>
        <v>0.64050169108596711</v>
      </c>
      <c r="M23" s="5"/>
    </row>
    <row r="24" spans="1:13" ht="15.75" thickBot="1" x14ac:dyDescent="0.3">
      <c r="A24" s="47" t="s">
        <v>161</v>
      </c>
      <c r="B24" s="49"/>
      <c r="C24" s="49"/>
      <c r="D24" s="50">
        <f ca="1">OFFSET(D24,-MATCH("PROYECTOS",$A$8:$A$50,0)-1,0)-(OFFSET(D24,-MATCH("PROYECTOS",$A$8:$A$50,0),0))</f>
        <v>308670963</v>
      </c>
      <c r="E24" s="51">
        <f t="shared" ref="E24:I24" ca="1" si="4">OFFSET(E24,-MATCH("PROYECTOS",$A$8:$A$50,0)-1,0)-(OFFSET(E24,-MATCH("PROYECTOS",$A$8:$A$50,0),0))</f>
        <v>532311831</v>
      </c>
      <c r="F24" s="51">
        <f t="shared" ca="1" si="4"/>
        <v>149769384.40000021</v>
      </c>
      <c r="G24" s="51">
        <f t="shared" ca="1" si="4"/>
        <v>116774784.99999994</v>
      </c>
      <c r="H24" s="51">
        <f t="shared" ca="1" si="4"/>
        <v>23531267.599999994</v>
      </c>
      <c r="I24" s="51">
        <f t="shared" ca="1" si="4"/>
        <v>9463331.8000000045</v>
      </c>
      <c r="J24" s="52">
        <f t="shared" ca="1" si="1"/>
        <v>0.21937289047404235</v>
      </c>
      <c r="K24" s="52">
        <f t="shared" ca="1" si="2"/>
        <v>0.26357868532890061</v>
      </c>
      <c r="L24" s="53">
        <f t="shared" ca="1" si="3"/>
        <v>0.28135648256895485</v>
      </c>
      <c r="M24" s="5"/>
    </row>
    <row r="25" spans="1:13" ht="15.75" thickBot="1" x14ac:dyDescent="0.3"/>
    <row r="26" spans="1:13" ht="15.75" thickBot="1" x14ac:dyDescent="0.3">
      <c r="A26" s="82" t="s">
        <v>209</v>
      </c>
      <c r="B26" s="83"/>
      <c r="C26" s="83"/>
      <c r="D26" s="84"/>
    </row>
    <row r="27" spans="1:13" ht="15.75" thickBot="1" x14ac:dyDescent="0.3">
      <c r="A27" s="2" t="s">
        <v>259</v>
      </c>
    </row>
    <row r="28" spans="1:13" ht="45" customHeight="1" x14ac:dyDescent="0.25">
      <c r="A28" s="76" t="s">
        <v>211</v>
      </c>
      <c r="B28" s="77"/>
      <c r="C28" s="77"/>
      <c r="D28" s="87" t="s">
        <v>212</v>
      </c>
    </row>
    <row r="29" spans="1:13" ht="15.75" thickBot="1" x14ac:dyDescent="0.3">
      <c r="A29" s="85"/>
      <c r="B29" s="86"/>
      <c r="C29" s="86"/>
      <c r="D29" s="88"/>
    </row>
    <row r="30" spans="1:13" x14ac:dyDescent="0.25">
      <c r="A30" s="18"/>
      <c r="B30" s="20">
        <v>3033172</v>
      </c>
      <c r="C30" s="20" t="s">
        <v>216</v>
      </c>
      <c r="D30" s="24">
        <v>0.49307153555287864</v>
      </c>
    </row>
    <row r="31" spans="1:13" ht="25.5" x14ac:dyDescent="0.25">
      <c r="A31" s="18"/>
      <c r="B31" s="20">
        <v>3033291</v>
      </c>
      <c r="C31" s="20" t="s">
        <v>217</v>
      </c>
      <c r="D31" s="24">
        <v>0.56590850993600861</v>
      </c>
    </row>
    <row r="32" spans="1:13" ht="25.5" x14ac:dyDescent="0.25">
      <c r="A32" s="18"/>
      <c r="B32" s="20">
        <v>3033294</v>
      </c>
      <c r="C32" s="20" t="s">
        <v>219</v>
      </c>
      <c r="D32" s="24">
        <v>0.59759202012319723</v>
      </c>
    </row>
    <row r="33" spans="1:4" x14ac:dyDescent="0.25">
      <c r="A33" s="18"/>
      <c r="B33" s="20">
        <v>3033295</v>
      </c>
      <c r="C33" s="20" t="s">
        <v>220</v>
      </c>
      <c r="D33" s="24">
        <v>0.57578354358968509</v>
      </c>
    </row>
    <row r="34" spans="1:4" ht="25.5" x14ac:dyDescent="0.25">
      <c r="A34" s="18"/>
      <c r="B34" s="20">
        <v>3033297</v>
      </c>
      <c r="C34" s="20" t="s">
        <v>222</v>
      </c>
      <c r="D34" s="24">
        <v>0.52963860838961896</v>
      </c>
    </row>
    <row r="35" spans="1:4" ht="25.5" x14ac:dyDescent="0.25">
      <c r="A35" s="18"/>
      <c r="B35" s="20">
        <v>3033300</v>
      </c>
      <c r="C35" s="20" t="s">
        <v>225</v>
      </c>
      <c r="D35" s="24">
        <v>0.59120557790179995</v>
      </c>
    </row>
    <row r="36" spans="1:4" ht="25.5" x14ac:dyDescent="0.25">
      <c r="A36" s="18"/>
      <c r="B36" s="20">
        <v>3033304</v>
      </c>
      <c r="C36" s="20" t="s">
        <v>226</v>
      </c>
      <c r="D36" s="24">
        <v>0.28059321971049511</v>
      </c>
    </row>
    <row r="37" spans="1:4" x14ac:dyDescent="0.25">
      <c r="A37" s="18"/>
      <c r="B37" s="20">
        <v>3033305</v>
      </c>
      <c r="C37" s="20" t="s">
        <v>227</v>
      </c>
      <c r="D37" s="24">
        <v>0.54951449775607308</v>
      </c>
    </row>
    <row r="38" spans="1:4" ht="25.5" x14ac:dyDescent="0.25">
      <c r="A38" s="18"/>
      <c r="B38" s="20">
        <v>3033306</v>
      </c>
      <c r="C38" s="20" t="s">
        <v>228</v>
      </c>
      <c r="D38" s="24">
        <v>0.54189189553340233</v>
      </c>
    </row>
    <row r="39" spans="1:4" ht="51" x14ac:dyDescent="0.25">
      <c r="A39" s="18"/>
      <c r="B39" s="20">
        <v>3033307</v>
      </c>
      <c r="C39" s="20" t="s">
        <v>229</v>
      </c>
      <c r="D39" s="24">
        <v>0.54873168434474417</v>
      </c>
    </row>
    <row r="40" spans="1:4" ht="26.25" thickBot="1" x14ac:dyDescent="0.3">
      <c r="A40" s="25"/>
      <c r="B40" s="27">
        <v>3044277</v>
      </c>
      <c r="C40" s="27" t="s">
        <v>230</v>
      </c>
      <c r="D40" s="31">
        <v>0.56661800105841975</v>
      </c>
    </row>
  </sheetData>
  <mergeCells count="10">
    <mergeCell ref="A26:D26"/>
    <mergeCell ref="A28:C29"/>
    <mergeCell ref="D28:D29"/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S24"/>
  <sheetViews>
    <sheetView topLeftCell="A19" workbookViewId="0">
      <selection activeCell="A23" sqref="A23:S23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4" width="7.7109375" customWidth="1"/>
    <col min="5" max="5" width="31.42578125" customWidth="1"/>
    <col min="6" max="6" width="4.28515625" style="4" customWidth="1"/>
    <col min="7" max="7" width="11.42578125" customWidth="1"/>
    <col min="8" max="10" width="13.5703125" customWidth="1"/>
    <col min="11" max="13" width="0" hidden="1" customWidth="1"/>
    <col min="17" max="18" width="14" hidden="1" customWidth="1"/>
    <col min="19" max="19" width="0" hidden="1" customWidth="1"/>
  </cols>
  <sheetData>
    <row r="1" spans="1:19" ht="15.75" x14ac:dyDescent="0.25">
      <c r="A1" s="32">
        <v>2</v>
      </c>
      <c r="B1" s="33" t="s">
        <v>72</v>
      </c>
      <c r="C1" s="33" t="s">
        <v>13</v>
      </c>
      <c r="D1" s="33"/>
      <c r="E1" s="33"/>
      <c r="F1" s="36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15.75" thickBot="1" x14ac:dyDescent="0.3">
      <c r="A2" s="2" t="s">
        <v>231</v>
      </c>
    </row>
    <row r="3" spans="1:19" ht="15.75" thickBot="1" x14ac:dyDescent="0.3">
      <c r="A3" s="76" t="s">
        <v>163</v>
      </c>
      <c r="B3" s="77"/>
      <c r="C3" s="77"/>
      <c r="D3" s="77"/>
      <c r="E3" s="77"/>
      <c r="F3" s="77"/>
      <c r="G3" s="77"/>
      <c r="H3" s="76" t="s">
        <v>1</v>
      </c>
      <c r="I3" s="77"/>
      <c r="J3" s="77"/>
      <c r="K3" s="77"/>
      <c r="L3" s="77"/>
      <c r="M3" s="77"/>
      <c r="N3" s="77"/>
      <c r="O3" s="77"/>
      <c r="P3" s="78"/>
      <c r="Q3" s="77" t="s">
        <v>167</v>
      </c>
      <c r="R3" s="77"/>
      <c r="S3" s="78"/>
    </row>
    <row r="4" spans="1:19" ht="45" customHeight="1" x14ac:dyDescent="0.25">
      <c r="A4" s="96" t="s">
        <v>164</v>
      </c>
      <c r="B4" s="92"/>
      <c r="C4" s="92"/>
      <c r="D4" s="92" t="s">
        <v>165</v>
      </c>
      <c r="E4" s="92"/>
      <c r="F4" s="92" t="s">
        <v>166</v>
      </c>
      <c r="G4" s="93"/>
      <c r="H4" s="74" t="s">
        <v>2</v>
      </c>
      <c r="I4" s="72" t="s">
        <v>3</v>
      </c>
      <c r="J4" s="72" t="s">
        <v>76</v>
      </c>
      <c r="K4" s="72" t="s">
        <v>5</v>
      </c>
      <c r="L4" s="72"/>
      <c r="M4" s="72"/>
      <c r="N4" s="72" t="s">
        <v>9</v>
      </c>
      <c r="O4" s="72"/>
      <c r="P4" s="81"/>
      <c r="Q4" s="90" t="s">
        <v>168</v>
      </c>
      <c r="R4" s="72" t="s">
        <v>169</v>
      </c>
      <c r="S4" s="81" t="s">
        <v>170</v>
      </c>
    </row>
    <row r="5" spans="1:19" ht="15.75" thickBot="1" x14ac:dyDescent="0.3">
      <c r="A5" s="97"/>
      <c r="B5" s="94"/>
      <c r="C5" s="94"/>
      <c r="D5" s="94"/>
      <c r="E5" s="94"/>
      <c r="F5" s="94"/>
      <c r="G5" s="95"/>
      <c r="H5" s="75"/>
      <c r="I5" s="73"/>
      <c r="J5" s="73"/>
      <c r="K5" s="9" t="s">
        <v>6</v>
      </c>
      <c r="L5" s="9" t="s">
        <v>7</v>
      </c>
      <c r="M5" s="9" t="s">
        <v>77</v>
      </c>
      <c r="N5" s="9" t="s">
        <v>10</v>
      </c>
      <c r="O5" s="9" t="s">
        <v>7</v>
      </c>
      <c r="P5" s="10" t="s">
        <v>77</v>
      </c>
      <c r="Q5" s="91"/>
      <c r="R5" s="73"/>
      <c r="S5" s="89"/>
    </row>
    <row r="6" spans="1:19" x14ac:dyDescent="0.25">
      <c r="A6" s="11" t="s">
        <v>11</v>
      </c>
      <c r="B6" s="13"/>
      <c r="C6" s="13"/>
      <c r="D6" s="54"/>
      <c r="E6" s="13"/>
      <c r="F6" s="55"/>
      <c r="G6" s="13"/>
      <c r="H6" s="14">
        <v>1400343175</v>
      </c>
      <c r="I6" s="15">
        <v>1679485517</v>
      </c>
      <c r="J6" s="15">
        <v>776495633.60000014</v>
      </c>
      <c r="K6" s="15">
        <v>643045146.5</v>
      </c>
      <c r="L6" s="15">
        <v>108271212.29999998</v>
      </c>
      <c r="M6" s="15">
        <v>25179274.800000001</v>
      </c>
      <c r="N6" s="16">
        <v>0.38288222196083399</v>
      </c>
      <c r="O6" s="16">
        <v>0.44734911447289366</v>
      </c>
      <c r="P6" s="17">
        <v>0.46234136927064667</v>
      </c>
      <c r="Q6" s="56"/>
      <c r="R6" s="15"/>
      <c r="S6" s="17"/>
    </row>
    <row r="7" spans="1:19" x14ac:dyDescent="0.25">
      <c r="A7" s="40" t="s">
        <v>171</v>
      </c>
      <c r="B7" s="42"/>
      <c r="C7" s="42"/>
      <c r="D7" s="57"/>
      <c r="E7" s="42"/>
      <c r="F7" s="58"/>
      <c r="G7" s="42"/>
      <c r="H7" s="43">
        <f ca="1">SUM(H8:OFFSET(H6,MATCH("PROYECTOS",$A$8:$A$50,0),0))</f>
        <v>1091672212</v>
      </c>
      <c r="I7" s="44">
        <f ca="1">SUM(I8:OFFSET(I6,MATCH("PROYECTOS",$A$8:$A$50,0),0))</f>
        <v>1147173686</v>
      </c>
      <c r="J7" s="44">
        <f ca="1">SUM(J8:OFFSET(J6,MATCH("PROYECTOS",$A$8:$A$50,0),0))</f>
        <v>626726249.29999995</v>
      </c>
      <c r="K7" s="44">
        <f ca="1">SUM(K8:OFFSET(K6,MATCH("PROYECTOS",$A$8:$A$50,0),0))</f>
        <v>526270361.50000006</v>
      </c>
      <c r="L7" s="44">
        <f ca="1">SUM(L8:OFFSET(L6,MATCH("PROYECTOS",$A$8:$A$50,0),0))</f>
        <v>84739944.699999988</v>
      </c>
      <c r="M7" s="44">
        <f ca="1">SUM(M8:OFFSET(M6,MATCH("PROYECTOS",$A$8:$A$50,0),0))</f>
        <v>15715943.099999996</v>
      </c>
      <c r="N7" s="45">
        <f ca="1">IFERROR(K7/I7,0)</f>
        <v>0.45875386432111731</v>
      </c>
      <c r="O7" s="45">
        <f ca="1">IFERROR(SUM(K7,L7)/I7,0)</f>
        <v>0.53262231661753789</v>
      </c>
      <c r="P7" s="46">
        <f ca="1">IFERROR(SUM(K7,L7,M7)/I7,0)</f>
        <v>0.54632202337667646</v>
      </c>
      <c r="Q7" s="59"/>
      <c r="R7" s="44"/>
      <c r="S7" s="46"/>
    </row>
    <row r="8" spans="1:19" ht="25.5" x14ac:dyDescent="0.25">
      <c r="A8" s="18"/>
      <c r="B8" s="20">
        <v>5000037</v>
      </c>
      <c r="C8" s="20" t="s">
        <v>232</v>
      </c>
      <c r="D8" s="63">
        <v>3033172</v>
      </c>
      <c r="E8" s="20" t="s">
        <v>216</v>
      </c>
      <c r="F8" s="64">
        <v>58</v>
      </c>
      <c r="G8" s="20" t="s">
        <v>247</v>
      </c>
      <c r="H8" s="21">
        <v>159152243</v>
      </c>
      <c r="I8" s="22">
        <v>176944561</v>
      </c>
      <c r="J8" s="22">
        <f t="shared" ref="J8:J23" si="0">SUM(K8,L8,M8)</f>
        <v>87246326.400000006</v>
      </c>
      <c r="K8" s="22">
        <v>69689739.900000006</v>
      </c>
      <c r="L8" s="22">
        <v>15411583.1</v>
      </c>
      <c r="M8" s="22">
        <v>2145003.4</v>
      </c>
      <c r="N8" s="23">
        <f t="shared" ref="N8:N24" si="1">IFERROR(K8/I8,0)</f>
        <v>0.39385070389363369</v>
      </c>
      <c r="O8" s="23">
        <f t="shared" ref="O8:O24" si="2">IFERROR(SUM(K8,L8)/I8,0)</f>
        <v>0.48094907534343484</v>
      </c>
      <c r="P8" s="24">
        <f t="shared" ref="P8:P24" si="3">IFERROR(SUM(K8,L8,M8)/I8,0)</f>
        <v>0.49307153555287864</v>
      </c>
      <c r="Q8" s="65">
        <v>0</v>
      </c>
      <c r="R8" s="22">
        <v>0</v>
      </c>
      <c r="S8" s="24">
        <f>IFERROR(R8/Q8,0)</f>
        <v>0</v>
      </c>
    </row>
    <row r="9" spans="1:19" ht="38.25" x14ac:dyDescent="0.25">
      <c r="A9" s="18"/>
      <c r="B9" s="20">
        <v>5000042</v>
      </c>
      <c r="C9" s="20" t="s">
        <v>233</v>
      </c>
      <c r="D9" s="63">
        <v>3033291</v>
      </c>
      <c r="E9" s="20" t="s">
        <v>217</v>
      </c>
      <c r="F9" s="64">
        <v>206</v>
      </c>
      <c r="G9" s="20" t="s">
        <v>248</v>
      </c>
      <c r="H9" s="21">
        <v>35714232</v>
      </c>
      <c r="I9" s="22">
        <v>33204480</v>
      </c>
      <c r="J9" s="22">
        <f t="shared" si="0"/>
        <v>18790697.800000001</v>
      </c>
      <c r="K9" s="22">
        <v>16370621</v>
      </c>
      <c r="L9" s="22">
        <v>2080277.8</v>
      </c>
      <c r="M9" s="22">
        <v>339799</v>
      </c>
      <c r="N9" s="23">
        <f t="shared" si="1"/>
        <v>0.49302446537334721</v>
      </c>
      <c r="O9" s="23">
        <f t="shared" si="2"/>
        <v>0.55567498120735515</v>
      </c>
      <c r="P9" s="24">
        <f t="shared" si="3"/>
        <v>0.56590850993600861</v>
      </c>
      <c r="Q9" s="65">
        <v>0</v>
      </c>
      <c r="R9" s="22">
        <v>0</v>
      </c>
      <c r="S9" s="24">
        <f t="shared" ref="S9:S23" si="4">IFERROR(R9/Q9,0)</f>
        <v>0</v>
      </c>
    </row>
    <row r="10" spans="1:19" ht="38.25" x14ac:dyDescent="0.25">
      <c r="A10" s="18"/>
      <c r="B10" s="20">
        <v>5000043</v>
      </c>
      <c r="C10" s="20" t="s">
        <v>234</v>
      </c>
      <c r="D10" s="63">
        <v>3033292</v>
      </c>
      <c r="E10" s="20" t="s">
        <v>218</v>
      </c>
      <c r="F10" s="64">
        <v>6</v>
      </c>
      <c r="G10" s="20" t="s">
        <v>249</v>
      </c>
      <c r="H10" s="21">
        <v>14275224</v>
      </c>
      <c r="I10" s="22">
        <v>18586013</v>
      </c>
      <c r="J10" s="22">
        <f t="shared" si="0"/>
        <v>12640003.6</v>
      </c>
      <c r="K10" s="22">
        <v>10980583.199999999</v>
      </c>
      <c r="L10" s="22">
        <v>1469757.9</v>
      </c>
      <c r="M10" s="22">
        <v>189662.5</v>
      </c>
      <c r="N10" s="23">
        <f t="shared" si="1"/>
        <v>0.59079820938465932</v>
      </c>
      <c r="O10" s="23">
        <f t="shared" si="2"/>
        <v>0.66987691765845636</v>
      </c>
      <c r="P10" s="24">
        <f t="shared" si="3"/>
        <v>0.68008149999679868</v>
      </c>
      <c r="Q10" s="65">
        <v>0</v>
      </c>
      <c r="R10" s="22">
        <v>0</v>
      </c>
      <c r="S10" s="24">
        <f t="shared" si="4"/>
        <v>0</v>
      </c>
    </row>
    <row r="11" spans="1:19" ht="25.5" x14ac:dyDescent="0.25">
      <c r="A11" s="18"/>
      <c r="B11" s="20">
        <v>5000044</v>
      </c>
      <c r="C11" s="20" t="s">
        <v>235</v>
      </c>
      <c r="D11" s="63">
        <v>3033294</v>
      </c>
      <c r="E11" s="20" t="s">
        <v>219</v>
      </c>
      <c r="F11" s="64">
        <v>207</v>
      </c>
      <c r="G11" s="20" t="s">
        <v>250</v>
      </c>
      <c r="H11" s="21">
        <v>56409096</v>
      </c>
      <c r="I11" s="22">
        <v>72574153</v>
      </c>
      <c r="J11" s="22">
        <f t="shared" si="0"/>
        <v>43369734.699999996</v>
      </c>
      <c r="K11" s="22">
        <v>35919103.399999999</v>
      </c>
      <c r="L11" s="22">
        <v>5922008.4000000004</v>
      </c>
      <c r="M11" s="22">
        <v>1528622.9</v>
      </c>
      <c r="N11" s="23">
        <f t="shared" si="1"/>
        <v>0.4949296948736005</v>
      </c>
      <c r="O11" s="23">
        <f t="shared" si="2"/>
        <v>0.57652910947510472</v>
      </c>
      <c r="P11" s="24">
        <f t="shared" si="3"/>
        <v>0.59759202012319723</v>
      </c>
      <c r="Q11" s="65">
        <v>0</v>
      </c>
      <c r="R11" s="22">
        <v>0</v>
      </c>
      <c r="S11" s="24">
        <f t="shared" si="4"/>
        <v>0</v>
      </c>
    </row>
    <row r="12" spans="1:19" x14ac:dyDescent="0.25">
      <c r="A12" s="18"/>
      <c r="B12" s="20">
        <v>5000045</v>
      </c>
      <c r="C12" s="20" t="s">
        <v>236</v>
      </c>
      <c r="D12" s="63">
        <v>3033295</v>
      </c>
      <c r="E12" s="20" t="s">
        <v>220</v>
      </c>
      <c r="F12" s="64">
        <v>208</v>
      </c>
      <c r="G12" s="20" t="s">
        <v>251</v>
      </c>
      <c r="H12" s="21">
        <v>260572966</v>
      </c>
      <c r="I12" s="22">
        <v>196122018</v>
      </c>
      <c r="J12" s="22">
        <f t="shared" si="0"/>
        <v>112923830.5</v>
      </c>
      <c r="K12" s="22">
        <v>95570754.200000003</v>
      </c>
      <c r="L12" s="22">
        <v>14385446.5</v>
      </c>
      <c r="M12" s="22">
        <v>2967629.8</v>
      </c>
      <c r="N12" s="23">
        <f t="shared" si="1"/>
        <v>0.48730252306500338</v>
      </c>
      <c r="O12" s="23">
        <f t="shared" si="2"/>
        <v>0.56065199522880704</v>
      </c>
      <c r="P12" s="24">
        <f t="shared" si="3"/>
        <v>0.57578354358968509</v>
      </c>
      <c r="Q12" s="65">
        <v>0</v>
      </c>
      <c r="R12" s="22">
        <v>0</v>
      </c>
      <c r="S12" s="24">
        <f t="shared" si="4"/>
        <v>0</v>
      </c>
    </row>
    <row r="13" spans="1:19" ht="25.5" x14ac:dyDescent="0.25">
      <c r="A13" s="18"/>
      <c r="B13" s="20">
        <v>5000046</v>
      </c>
      <c r="C13" s="20" t="s">
        <v>237</v>
      </c>
      <c r="D13" s="63">
        <v>3033296</v>
      </c>
      <c r="E13" s="20" t="s">
        <v>221</v>
      </c>
      <c r="F13" s="64">
        <v>209</v>
      </c>
      <c r="G13" s="20" t="s">
        <v>252</v>
      </c>
      <c r="H13" s="21">
        <v>41452566</v>
      </c>
      <c r="I13" s="22">
        <v>45792413</v>
      </c>
      <c r="J13" s="22">
        <f t="shared" si="0"/>
        <v>31159728.400000002</v>
      </c>
      <c r="K13" s="22">
        <v>27185050.5</v>
      </c>
      <c r="L13" s="22">
        <v>3599709.3</v>
      </c>
      <c r="M13" s="22">
        <v>374968.6</v>
      </c>
      <c r="N13" s="23">
        <f t="shared" si="1"/>
        <v>0.5936583970798831</v>
      </c>
      <c r="O13" s="23">
        <f t="shared" si="2"/>
        <v>0.6722676920301186</v>
      </c>
      <c r="P13" s="24">
        <f t="shared" si="3"/>
        <v>0.68045613582319853</v>
      </c>
      <c r="Q13" s="65">
        <v>0</v>
      </c>
      <c r="R13" s="22">
        <v>0</v>
      </c>
      <c r="S13" s="24">
        <f t="shared" si="4"/>
        <v>0</v>
      </c>
    </row>
    <row r="14" spans="1:19" ht="25.5" x14ac:dyDescent="0.25">
      <c r="A14" s="18"/>
      <c r="B14" s="20">
        <v>5000047</v>
      </c>
      <c r="C14" s="20" t="s">
        <v>238</v>
      </c>
      <c r="D14" s="63">
        <v>3033297</v>
      </c>
      <c r="E14" s="20" t="s">
        <v>222</v>
      </c>
      <c r="F14" s="64">
        <v>210</v>
      </c>
      <c r="G14" s="20" t="s">
        <v>253</v>
      </c>
      <c r="H14" s="21">
        <v>71736488</v>
      </c>
      <c r="I14" s="22">
        <v>132427756</v>
      </c>
      <c r="J14" s="22">
        <f t="shared" si="0"/>
        <v>70138852.400000006</v>
      </c>
      <c r="K14" s="22">
        <v>57665715</v>
      </c>
      <c r="L14" s="22">
        <v>9938314.1999999993</v>
      </c>
      <c r="M14" s="22">
        <v>2534823.2000000002</v>
      </c>
      <c r="N14" s="23">
        <f t="shared" si="1"/>
        <v>0.4354503673686051</v>
      </c>
      <c r="O14" s="23">
        <f t="shared" si="2"/>
        <v>0.51049743076519394</v>
      </c>
      <c r="P14" s="24">
        <f t="shared" si="3"/>
        <v>0.52963860838961896</v>
      </c>
      <c r="Q14" s="65">
        <v>0</v>
      </c>
      <c r="R14" s="22">
        <v>0</v>
      </c>
      <c r="S14" s="24">
        <f t="shared" si="4"/>
        <v>0</v>
      </c>
    </row>
    <row r="15" spans="1:19" ht="25.5" x14ac:dyDescent="0.25">
      <c r="A15" s="18"/>
      <c r="B15" s="20">
        <v>5000048</v>
      </c>
      <c r="C15" s="20" t="s">
        <v>239</v>
      </c>
      <c r="D15" s="63">
        <v>3033298</v>
      </c>
      <c r="E15" s="20" t="s">
        <v>223</v>
      </c>
      <c r="F15" s="64">
        <v>211</v>
      </c>
      <c r="G15" s="20" t="s">
        <v>254</v>
      </c>
      <c r="H15" s="21">
        <v>31634967</v>
      </c>
      <c r="I15" s="22">
        <v>35710587</v>
      </c>
      <c r="J15" s="22">
        <f t="shared" si="0"/>
        <v>24195552.899999999</v>
      </c>
      <c r="K15" s="22">
        <v>21169443.899999999</v>
      </c>
      <c r="L15" s="22">
        <v>2719981.8</v>
      </c>
      <c r="M15" s="22">
        <v>306127.2</v>
      </c>
      <c r="N15" s="23">
        <f t="shared" si="1"/>
        <v>0.59280582254220571</v>
      </c>
      <c r="O15" s="23">
        <f t="shared" si="2"/>
        <v>0.66897320114060288</v>
      </c>
      <c r="P15" s="24">
        <f t="shared" si="3"/>
        <v>0.67754565053775229</v>
      </c>
      <c r="Q15" s="65">
        <v>0</v>
      </c>
      <c r="R15" s="22">
        <v>0</v>
      </c>
      <c r="S15" s="24">
        <f t="shared" si="4"/>
        <v>0</v>
      </c>
    </row>
    <row r="16" spans="1:19" ht="25.5" x14ac:dyDescent="0.25">
      <c r="A16" s="18"/>
      <c r="B16" s="20">
        <v>5000049</v>
      </c>
      <c r="C16" s="20" t="s">
        <v>240</v>
      </c>
      <c r="D16" s="63">
        <v>3033299</v>
      </c>
      <c r="E16" s="20" t="s">
        <v>224</v>
      </c>
      <c r="F16" s="64">
        <v>212</v>
      </c>
      <c r="G16" s="20" t="s">
        <v>255</v>
      </c>
      <c r="H16" s="21">
        <v>24944731</v>
      </c>
      <c r="I16" s="22">
        <v>27303247</v>
      </c>
      <c r="J16" s="22">
        <f t="shared" si="0"/>
        <v>19702014.5</v>
      </c>
      <c r="K16" s="22">
        <v>17380140</v>
      </c>
      <c r="L16" s="22">
        <v>2114974.4</v>
      </c>
      <c r="M16" s="22">
        <v>206900.1</v>
      </c>
      <c r="N16" s="23">
        <f t="shared" si="1"/>
        <v>0.63655945389938418</v>
      </c>
      <c r="O16" s="23">
        <f t="shared" si="2"/>
        <v>0.71402183044382961</v>
      </c>
      <c r="P16" s="24">
        <f t="shared" si="3"/>
        <v>0.72159968739249214</v>
      </c>
      <c r="Q16" s="65">
        <v>0</v>
      </c>
      <c r="R16" s="22">
        <v>0</v>
      </c>
      <c r="S16" s="24">
        <f t="shared" si="4"/>
        <v>0</v>
      </c>
    </row>
    <row r="17" spans="1:19" ht="25.5" x14ac:dyDescent="0.25">
      <c r="A17" s="18"/>
      <c r="B17" s="20">
        <v>5000050</v>
      </c>
      <c r="C17" s="20" t="s">
        <v>241</v>
      </c>
      <c r="D17" s="63">
        <v>3033300</v>
      </c>
      <c r="E17" s="20" t="s">
        <v>225</v>
      </c>
      <c r="F17" s="64">
        <v>212</v>
      </c>
      <c r="G17" s="20" t="s">
        <v>255</v>
      </c>
      <c r="H17" s="21">
        <v>12981811</v>
      </c>
      <c r="I17" s="22">
        <v>21585034</v>
      </c>
      <c r="J17" s="22">
        <f t="shared" si="0"/>
        <v>12761192.5</v>
      </c>
      <c r="K17" s="22">
        <v>10894957</v>
      </c>
      <c r="L17" s="22">
        <v>1587404.2</v>
      </c>
      <c r="M17" s="22">
        <v>278831.3</v>
      </c>
      <c r="N17" s="23">
        <f t="shared" si="1"/>
        <v>0.50474588087283068</v>
      </c>
      <c r="O17" s="23">
        <f t="shared" si="2"/>
        <v>0.57828777105470386</v>
      </c>
      <c r="P17" s="24">
        <f t="shared" si="3"/>
        <v>0.59120557790179995</v>
      </c>
      <c r="Q17" s="65">
        <v>0</v>
      </c>
      <c r="R17" s="22">
        <v>0</v>
      </c>
      <c r="S17" s="24">
        <f t="shared" si="4"/>
        <v>0</v>
      </c>
    </row>
    <row r="18" spans="1:19" ht="38.25" x14ac:dyDescent="0.25">
      <c r="A18" s="18"/>
      <c r="B18" s="20">
        <v>5000052</v>
      </c>
      <c r="C18" s="20" t="s">
        <v>242</v>
      </c>
      <c r="D18" s="63">
        <v>3033304</v>
      </c>
      <c r="E18" s="20" t="s">
        <v>226</v>
      </c>
      <c r="F18" s="64">
        <v>214</v>
      </c>
      <c r="G18" s="20" t="s">
        <v>256</v>
      </c>
      <c r="H18" s="21">
        <v>107886659</v>
      </c>
      <c r="I18" s="22">
        <v>88590347</v>
      </c>
      <c r="J18" s="22">
        <f t="shared" si="0"/>
        <v>24857850.700000003</v>
      </c>
      <c r="K18" s="22">
        <v>20809321.600000001</v>
      </c>
      <c r="L18" s="22">
        <v>3158568</v>
      </c>
      <c r="M18" s="22">
        <v>889961.1</v>
      </c>
      <c r="N18" s="23">
        <f t="shared" si="1"/>
        <v>0.23489378137326861</v>
      </c>
      <c r="O18" s="23">
        <f t="shared" si="2"/>
        <v>0.27054741754200379</v>
      </c>
      <c r="P18" s="24">
        <f t="shared" si="3"/>
        <v>0.28059321971049511</v>
      </c>
      <c r="Q18" s="65">
        <v>0</v>
      </c>
      <c r="R18" s="22">
        <v>0</v>
      </c>
      <c r="S18" s="24">
        <f t="shared" si="4"/>
        <v>0</v>
      </c>
    </row>
    <row r="19" spans="1:19" ht="38.25" x14ac:dyDescent="0.25">
      <c r="A19" s="18"/>
      <c r="B19" s="20">
        <v>5000053</v>
      </c>
      <c r="C19" s="20" t="s">
        <v>243</v>
      </c>
      <c r="D19" s="63">
        <v>3033305</v>
      </c>
      <c r="E19" s="20" t="s">
        <v>227</v>
      </c>
      <c r="F19" s="64">
        <v>239</v>
      </c>
      <c r="G19" s="20" t="s">
        <v>257</v>
      </c>
      <c r="H19" s="21">
        <v>83261789</v>
      </c>
      <c r="I19" s="22">
        <v>75410877</v>
      </c>
      <c r="J19" s="22">
        <f t="shared" si="0"/>
        <v>41439370.200000003</v>
      </c>
      <c r="K19" s="22">
        <v>34799242.100000001</v>
      </c>
      <c r="L19" s="22">
        <v>5811546.4000000004</v>
      </c>
      <c r="M19" s="22">
        <v>828581.7</v>
      </c>
      <c r="N19" s="23">
        <f t="shared" si="1"/>
        <v>0.46146184057771933</v>
      </c>
      <c r="O19" s="23">
        <f t="shared" si="2"/>
        <v>0.53852693557721121</v>
      </c>
      <c r="P19" s="24">
        <f t="shared" si="3"/>
        <v>0.54951449775607308</v>
      </c>
      <c r="Q19" s="65">
        <v>0</v>
      </c>
      <c r="R19" s="22">
        <v>0</v>
      </c>
      <c r="S19" s="24">
        <f t="shared" si="4"/>
        <v>0</v>
      </c>
    </row>
    <row r="20" spans="1:19" ht="25.5" x14ac:dyDescent="0.25">
      <c r="A20" s="18"/>
      <c r="B20" s="20">
        <v>5000054</v>
      </c>
      <c r="C20" s="20" t="s">
        <v>244</v>
      </c>
      <c r="D20" s="63">
        <v>3033306</v>
      </c>
      <c r="E20" s="20" t="s">
        <v>228</v>
      </c>
      <c r="F20" s="64">
        <v>212</v>
      </c>
      <c r="G20" s="20" t="s">
        <v>255</v>
      </c>
      <c r="H20" s="21">
        <v>66334898</v>
      </c>
      <c r="I20" s="22">
        <v>81270111</v>
      </c>
      <c r="J20" s="22">
        <f t="shared" si="0"/>
        <v>44039614.500000007</v>
      </c>
      <c r="K20" s="22">
        <v>36083086.600000001</v>
      </c>
      <c r="L20" s="22">
        <v>6606380.2000000002</v>
      </c>
      <c r="M20" s="22">
        <v>1350147.7</v>
      </c>
      <c r="N20" s="23">
        <f t="shared" si="1"/>
        <v>0.44398963107113265</v>
      </c>
      <c r="O20" s="23">
        <f t="shared" si="2"/>
        <v>0.52527880514399694</v>
      </c>
      <c r="P20" s="24">
        <f t="shared" si="3"/>
        <v>0.54189189553340233</v>
      </c>
      <c r="Q20" s="65">
        <v>0</v>
      </c>
      <c r="R20" s="22">
        <v>0</v>
      </c>
      <c r="S20" s="24">
        <f t="shared" si="4"/>
        <v>0</v>
      </c>
    </row>
    <row r="21" spans="1:19" ht="51" x14ac:dyDescent="0.25">
      <c r="A21" s="18"/>
      <c r="B21" s="20">
        <v>5000055</v>
      </c>
      <c r="C21" s="20" t="s">
        <v>245</v>
      </c>
      <c r="D21" s="63">
        <v>3033307</v>
      </c>
      <c r="E21" s="20" t="s">
        <v>229</v>
      </c>
      <c r="F21" s="64">
        <v>212</v>
      </c>
      <c r="G21" s="20" t="s">
        <v>255</v>
      </c>
      <c r="H21" s="21">
        <v>58941967</v>
      </c>
      <c r="I21" s="22">
        <v>50737606</v>
      </c>
      <c r="J21" s="22">
        <f t="shared" si="0"/>
        <v>27841331.999999996</v>
      </c>
      <c r="K21" s="22">
        <v>23961666.899999999</v>
      </c>
      <c r="L21" s="22">
        <v>3500457.4</v>
      </c>
      <c r="M21" s="22">
        <v>379207.7</v>
      </c>
      <c r="N21" s="23">
        <f t="shared" si="1"/>
        <v>0.47226640728772262</v>
      </c>
      <c r="O21" s="23">
        <f t="shared" si="2"/>
        <v>0.54125778618723153</v>
      </c>
      <c r="P21" s="24">
        <f t="shared" si="3"/>
        <v>0.54873168434474417</v>
      </c>
      <c r="Q21" s="65">
        <v>0</v>
      </c>
      <c r="R21" s="22">
        <v>0</v>
      </c>
      <c r="S21" s="24">
        <f t="shared" si="4"/>
        <v>0</v>
      </c>
    </row>
    <row r="22" spans="1:19" ht="38.25" x14ac:dyDescent="0.25">
      <c r="A22" s="18"/>
      <c r="B22" s="20">
        <v>5000057</v>
      </c>
      <c r="C22" s="20" t="s">
        <v>246</v>
      </c>
      <c r="D22" s="63">
        <v>3044277</v>
      </c>
      <c r="E22" s="20" t="s">
        <v>230</v>
      </c>
      <c r="F22" s="64">
        <v>60</v>
      </c>
      <c r="G22" s="20" t="s">
        <v>194</v>
      </c>
      <c r="H22" s="21">
        <v>24599978</v>
      </c>
      <c r="I22" s="22">
        <v>35335700</v>
      </c>
      <c r="J22" s="22">
        <f t="shared" si="0"/>
        <v>20021843.700000003</v>
      </c>
      <c r="K22" s="22">
        <v>17477724.600000001</v>
      </c>
      <c r="L22" s="22">
        <v>2128941.5</v>
      </c>
      <c r="M22" s="22">
        <v>415177.6</v>
      </c>
      <c r="N22" s="23">
        <f t="shared" si="1"/>
        <v>0.49461945284796965</v>
      </c>
      <c r="O22" s="23">
        <f t="shared" si="2"/>
        <v>0.55486847862077171</v>
      </c>
      <c r="P22" s="24">
        <f t="shared" si="3"/>
        <v>0.56661800105841975</v>
      </c>
      <c r="Q22" s="65">
        <v>0</v>
      </c>
      <c r="R22" s="22">
        <v>0</v>
      </c>
      <c r="S22" s="24">
        <f t="shared" si="4"/>
        <v>0</v>
      </c>
    </row>
    <row r="23" spans="1:19" x14ac:dyDescent="0.25">
      <c r="A23" s="18"/>
      <c r="B23" s="20">
        <v>9000000</v>
      </c>
      <c r="C23" s="20" t="s">
        <v>192</v>
      </c>
      <c r="D23" s="63">
        <v>9000000</v>
      </c>
      <c r="E23" s="20" t="s">
        <v>193</v>
      </c>
      <c r="F23" s="64"/>
      <c r="G23" s="20" t="s">
        <v>205</v>
      </c>
      <c r="H23" s="21">
        <v>41772597</v>
      </c>
      <c r="I23" s="22">
        <v>55578783</v>
      </c>
      <c r="J23" s="22">
        <f t="shared" si="0"/>
        <v>35598304.5</v>
      </c>
      <c r="K23" s="22">
        <v>30313211.600000001</v>
      </c>
      <c r="L23" s="22">
        <v>4304593.5999999996</v>
      </c>
      <c r="M23" s="22">
        <v>980499.3</v>
      </c>
      <c r="N23" s="23">
        <f t="shared" si="1"/>
        <v>0.54540977624501064</v>
      </c>
      <c r="O23" s="23">
        <f t="shared" si="2"/>
        <v>0.62286007953790579</v>
      </c>
      <c r="P23" s="24">
        <f t="shared" si="3"/>
        <v>0.64050169108596711</v>
      </c>
      <c r="Q23" s="65">
        <v>0</v>
      </c>
      <c r="R23" s="22">
        <v>0</v>
      </c>
      <c r="S23" s="24">
        <f t="shared" si="4"/>
        <v>0</v>
      </c>
    </row>
    <row r="24" spans="1:19" ht="15.75" thickBot="1" x14ac:dyDescent="0.3">
      <c r="A24" s="47" t="s">
        <v>161</v>
      </c>
      <c r="B24" s="49"/>
      <c r="C24" s="49"/>
      <c r="D24" s="60"/>
      <c r="E24" s="49"/>
      <c r="F24" s="61"/>
      <c r="G24" s="49"/>
      <c r="H24" s="50">
        <f ca="1">OFFSET(H24,-MATCH("PROYECTOS",$A$8:$A$50,0)-1,0)-(OFFSET(H24,-MATCH("PROYECTOS",$A$8:$A$50,0),0))</f>
        <v>308670963</v>
      </c>
      <c r="I24" s="51">
        <f t="shared" ref="I24:M24" ca="1" si="5">OFFSET(I24,-MATCH("PROYECTOS",$A$8:$A$50,0)-1,0)-(OFFSET(I24,-MATCH("PROYECTOS",$A$8:$A$50,0),0))</f>
        <v>532311831</v>
      </c>
      <c r="J24" s="51">
        <f t="shared" ca="1" si="5"/>
        <v>149769384.30000019</v>
      </c>
      <c r="K24" s="51">
        <f t="shared" ca="1" si="5"/>
        <v>116774784.99999994</v>
      </c>
      <c r="L24" s="51">
        <f t="shared" ca="1" si="5"/>
        <v>23531267.599999994</v>
      </c>
      <c r="M24" s="51">
        <f t="shared" ca="1" si="5"/>
        <v>9463331.7000000048</v>
      </c>
      <c r="N24" s="52">
        <f t="shared" ca="1" si="1"/>
        <v>0.21937289047404235</v>
      </c>
      <c r="O24" s="52">
        <f t="shared" ca="1" si="2"/>
        <v>0.26357868532890061</v>
      </c>
      <c r="P24" s="53">
        <f t="shared" ca="1" si="3"/>
        <v>0.28135648238109506</v>
      </c>
      <c r="Q24" s="62"/>
      <c r="R24" s="51"/>
      <c r="S24" s="53"/>
    </row>
  </sheetData>
  <mergeCells count="14">
    <mergeCell ref="F4:G5"/>
    <mergeCell ref="D4:E5"/>
    <mergeCell ref="A4:C5"/>
    <mergeCell ref="A3:G3"/>
    <mergeCell ref="H3:P3"/>
    <mergeCell ref="J4:J5"/>
    <mergeCell ref="I4:I5"/>
    <mergeCell ref="H4:H5"/>
    <mergeCell ref="Q3:S3"/>
    <mergeCell ref="K4:M4"/>
    <mergeCell ref="N4:P4"/>
    <mergeCell ref="S4:S5"/>
    <mergeCell ref="R4:R5"/>
    <mergeCell ref="Q4:Q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M39"/>
  <sheetViews>
    <sheetView topLeftCell="A25" workbookViewId="0">
      <selection activeCell="A37" sqref="A37:L37"/>
    </sheetView>
  </sheetViews>
  <sheetFormatPr baseColWidth="10" defaultColWidth="11.7109375" defaultRowHeight="15" x14ac:dyDescent="0.25"/>
  <cols>
    <col min="1" max="1" width="4.28515625" customWidth="1"/>
    <col min="2" max="2" width="4.28515625" style="4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16</v>
      </c>
      <c r="B1" s="36" t="s">
        <v>72</v>
      </c>
      <c r="C1" s="33" t="s">
        <v>14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260</v>
      </c>
    </row>
    <row r="3" spans="1:13" ht="15.75" thickBot="1" x14ac:dyDescent="0.3">
      <c r="A3" s="76" t="s">
        <v>75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2"/>
      <c r="C6" s="13"/>
      <c r="D6" s="14">
        <v>401529769</v>
      </c>
      <c r="E6" s="15">
        <v>442213787</v>
      </c>
      <c r="F6" s="15">
        <v>236492992.60000002</v>
      </c>
      <c r="G6" s="15">
        <v>199264820.39999998</v>
      </c>
      <c r="H6" s="15">
        <v>30463821.599999998</v>
      </c>
      <c r="I6" s="15">
        <v>6764350.5999999987</v>
      </c>
      <c r="J6" s="16">
        <v>0.45060743526750324</v>
      </c>
      <c r="K6" s="16">
        <v>0.51949678809991506</v>
      </c>
      <c r="L6" s="17">
        <v>0.53479335007707474</v>
      </c>
      <c r="M6" s="5"/>
    </row>
    <row r="7" spans="1:13" x14ac:dyDescent="0.25">
      <c r="A7" s="40" t="s">
        <v>107</v>
      </c>
      <c r="B7" s="41"/>
      <c r="C7" s="42"/>
      <c r="D7" s="43">
        <f ca="1">SUM(D8:OFFSET(D6,MATCH("GOBIERNOS REGIONALES",$A$8:$A$50,0),0))</f>
        <v>288841003</v>
      </c>
      <c r="E7" s="44">
        <f ca="1">SUM(E8:OFFSET(E6,MATCH("GOBIERNOS REGIONALES",$A$8:$A$50,0),0))</f>
        <v>236960401</v>
      </c>
      <c r="F7" s="44">
        <f ca="1">SUM(F8:OFFSET(F6,MATCH("GOBIERNOS REGIONALES",$A$8:$A$50,0),0))</f>
        <v>110594747.10000001</v>
      </c>
      <c r="G7" s="44">
        <f ca="1">SUM(G8:OFFSET(G6,MATCH("GOBIERNOS REGIONALES",$A$8:$A$50,0),0))</f>
        <v>91440732.100000009</v>
      </c>
      <c r="H7" s="44">
        <f ca="1">SUM(H8:OFFSET(H6,MATCH("GOBIERNOS REGIONALES",$A$8:$A$50,0),0))</f>
        <v>14653032.399999999</v>
      </c>
      <c r="I7" s="44">
        <f ca="1">SUM(I8:OFFSET(I6,MATCH("GOBIERNOS REGIONALES",$A$8:$A$50,0),0))</f>
        <v>4500982.5999999996</v>
      </c>
      <c r="J7" s="45">
        <f ca="1">IFERROR(G7/E7,0)</f>
        <v>0.3858903500927145</v>
      </c>
      <c r="K7" s="45">
        <f ca="1">IFERROR(SUM(G7,H7)/E7,0)</f>
        <v>0.44772782309732839</v>
      </c>
      <c r="L7" s="46">
        <f ca="1">IFERROR(SUM(G7,H7,I7)/E7,0)</f>
        <v>0.46672248457243282</v>
      </c>
      <c r="M7" s="5"/>
    </row>
    <row r="8" spans="1:13" x14ac:dyDescent="0.25">
      <c r="A8" s="18"/>
      <c r="B8" s="19">
        <v>11</v>
      </c>
      <c r="C8" s="20" t="s">
        <v>108</v>
      </c>
      <c r="D8" s="21">
        <v>267809365</v>
      </c>
      <c r="E8" s="22">
        <v>215650918</v>
      </c>
      <c r="F8" s="22">
        <f t="shared" ref="F8:F38" si="0">SUM(G8,H8,I8)</f>
        <v>95660246.900000006</v>
      </c>
      <c r="G8" s="22">
        <v>80342397.400000006</v>
      </c>
      <c r="H8" s="22">
        <v>12197200.199999999</v>
      </c>
      <c r="I8" s="22">
        <v>3120649.3</v>
      </c>
      <c r="J8" s="23">
        <f t="shared" ref="J8:J38" si="1">IFERROR(G8/E8,0)</f>
        <v>0.37255764151210341</v>
      </c>
      <c r="K8" s="23">
        <f t="shared" ref="K8:K38" si="2">IFERROR(SUM(G8,H8)/E8,0)</f>
        <v>0.42911756860687239</v>
      </c>
      <c r="L8" s="24">
        <f t="shared" ref="L8:L38" si="3">IFERROR(SUM(G8,H8,I8)/E8,0)</f>
        <v>0.44358840568441266</v>
      </c>
      <c r="M8" s="5"/>
    </row>
    <row r="9" spans="1:13" x14ac:dyDescent="0.25">
      <c r="A9" s="18"/>
      <c r="B9" s="19">
        <v>131</v>
      </c>
      <c r="C9" s="20" t="s">
        <v>110</v>
      </c>
      <c r="D9" s="21">
        <v>19476939</v>
      </c>
      <c r="E9" s="22">
        <v>19294069</v>
      </c>
      <c r="F9" s="22">
        <f t="shared" si="0"/>
        <v>13890863.400000002</v>
      </c>
      <c r="G9" s="22">
        <v>10201208.9</v>
      </c>
      <c r="H9" s="22">
        <v>2309321.2000000002</v>
      </c>
      <c r="I9" s="22">
        <v>1380333.3</v>
      </c>
      <c r="J9" s="23">
        <f t="shared" si="1"/>
        <v>0.52872252607783254</v>
      </c>
      <c r="K9" s="23">
        <f t="shared" si="2"/>
        <v>0.64841325590781296</v>
      </c>
      <c r="L9" s="24">
        <f t="shared" si="3"/>
        <v>0.71995510122825834</v>
      </c>
      <c r="M9" s="5"/>
    </row>
    <row r="10" spans="1:13" x14ac:dyDescent="0.25">
      <c r="A10" s="18"/>
      <c r="B10" s="19">
        <v>135</v>
      </c>
      <c r="C10" s="20" t="s">
        <v>111</v>
      </c>
      <c r="D10" s="21">
        <v>1504699</v>
      </c>
      <c r="E10" s="22">
        <v>1965414</v>
      </c>
      <c r="F10" s="22">
        <f t="shared" si="0"/>
        <v>1043636.8</v>
      </c>
      <c r="G10" s="22">
        <v>897125.8</v>
      </c>
      <c r="H10" s="22">
        <v>146511</v>
      </c>
      <c r="I10" s="22">
        <v>0</v>
      </c>
      <c r="J10" s="23">
        <f t="shared" si="1"/>
        <v>0.45645640053444214</v>
      </c>
      <c r="K10" s="23">
        <f t="shared" si="2"/>
        <v>0.531001000298156</v>
      </c>
      <c r="L10" s="24">
        <f t="shared" si="3"/>
        <v>0.531001000298156</v>
      </c>
      <c r="M10" s="5"/>
    </row>
    <row r="11" spans="1:13" ht="25.5" x14ac:dyDescent="0.25">
      <c r="A11" s="18"/>
      <c r="B11" s="19">
        <v>136</v>
      </c>
      <c r="C11" s="20" t="s">
        <v>263</v>
      </c>
      <c r="D11" s="21">
        <v>50000</v>
      </c>
      <c r="E11" s="22">
        <v>50000</v>
      </c>
      <c r="F11" s="22">
        <f t="shared" si="0"/>
        <v>0</v>
      </c>
      <c r="G11" s="22">
        <v>0</v>
      </c>
      <c r="H11" s="22">
        <v>0</v>
      </c>
      <c r="I11" s="22">
        <v>0</v>
      </c>
      <c r="J11" s="23">
        <f t="shared" si="1"/>
        <v>0</v>
      </c>
      <c r="K11" s="23">
        <f t="shared" si="2"/>
        <v>0</v>
      </c>
      <c r="L11" s="24">
        <f t="shared" si="3"/>
        <v>0</v>
      </c>
      <c r="M11" s="5"/>
    </row>
    <row r="12" spans="1:13" x14ac:dyDescent="0.25">
      <c r="A12" s="40" t="s">
        <v>112</v>
      </c>
      <c r="B12" s="41"/>
      <c r="C12" s="42"/>
      <c r="D12" s="43">
        <f ca="1">SUM(D13:OFFSET(D11,(MATCH("GOBIERNOS LOCALES",$A$8:$A$50,0)-MATCH("GOBIERNOS REGIONALES",$A$8:$A$50,0)),0))</f>
        <v>112636266</v>
      </c>
      <c r="E12" s="44">
        <f ca="1">SUM(E13:OFFSET(E11,(MATCH("GOBIERNOS LOCALES",$A$8:$A$50,0)-MATCH("GOBIERNOS REGIONALES",$A$8:$A$50,0)),0))</f>
        <v>204903828</v>
      </c>
      <c r="F12" s="44">
        <f ca="1">SUM(F13:OFFSET(F11,(MATCH("GOBIERNOS LOCALES",$A$8:$A$50,0)-MATCH("GOBIERNOS REGIONALES",$A$8:$A$50,0)),0))</f>
        <v>125839180.2</v>
      </c>
      <c r="G12" s="44">
        <f ca="1">SUM(G13:OFFSET(G11,(MATCH("GOBIERNOS LOCALES",$A$8:$A$50,0)-MATCH("GOBIERNOS REGIONALES",$A$8:$A$50,0)),0))</f>
        <v>107765141.30000003</v>
      </c>
      <c r="H12" s="44">
        <f ca="1">SUM(H13:OFFSET(H11,(MATCH("GOBIERNOS LOCALES",$A$8:$A$50,0)-MATCH("GOBIERNOS REGIONALES",$A$8:$A$50,0)),0))</f>
        <v>15810789.199999997</v>
      </c>
      <c r="I12" s="44">
        <f ca="1">SUM(I13:OFFSET(I11,(MATCH("GOBIERNOS LOCALES",$A$8:$A$50,0)-MATCH("GOBIERNOS REGIONALES",$A$8:$A$50,0)),0))</f>
        <v>2263249.6999999997</v>
      </c>
      <c r="J12" s="45">
        <f t="shared" ca="1" si="1"/>
        <v>0.52593034669903793</v>
      </c>
      <c r="K12" s="45">
        <f t="shared" ca="1" si="2"/>
        <v>0.60309234681550228</v>
      </c>
      <c r="L12" s="46">
        <f t="shared" ca="1" si="3"/>
        <v>0.61413777101323863</v>
      </c>
      <c r="M12" s="5"/>
    </row>
    <row r="13" spans="1:13" x14ac:dyDescent="0.25">
      <c r="A13" s="18"/>
      <c r="B13" s="19">
        <v>440</v>
      </c>
      <c r="C13" s="20" t="s">
        <v>113</v>
      </c>
      <c r="D13" s="21">
        <v>483044</v>
      </c>
      <c r="E13" s="22">
        <v>2210408</v>
      </c>
      <c r="F13" s="22">
        <f t="shared" si="0"/>
        <v>718847.89999999991</v>
      </c>
      <c r="G13" s="22">
        <v>630073.59999999998</v>
      </c>
      <c r="H13" s="22">
        <v>95928.2</v>
      </c>
      <c r="I13" s="22">
        <v>-7153.9</v>
      </c>
      <c r="J13" s="23">
        <f t="shared" si="1"/>
        <v>0.28504855212250407</v>
      </c>
      <c r="K13" s="23">
        <f t="shared" si="2"/>
        <v>0.32844696544710295</v>
      </c>
      <c r="L13" s="24">
        <f t="shared" si="3"/>
        <v>0.32521050412412544</v>
      </c>
      <c r="M13" s="5"/>
    </row>
    <row r="14" spans="1:13" x14ac:dyDescent="0.25">
      <c r="A14" s="18"/>
      <c r="B14" s="19">
        <v>441</v>
      </c>
      <c r="C14" s="20" t="s">
        <v>114</v>
      </c>
      <c r="D14" s="21">
        <v>4841097</v>
      </c>
      <c r="E14" s="22">
        <v>11602327</v>
      </c>
      <c r="F14" s="22">
        <f t="shared" si="0"/>
        <v>6645484.9000000004</v>
      </c>
      <c r="G14" s="22">
        <v>5731058.2999999998</v>
      </c>
      <c r="H14" s="22">
        <v>769804.7</v>
      </c>
      <c r="I14" s="22">
        <v>144621.9</v>
      </c>
      <c r="J14" s="23">
        <f t="shared" si="1"/>
        <v>0.49395766039002348</v>
      </c>
      <c r="K14" s="23">
        <f t="shared" si="2"/>
        <v>0.56030682465681236</v>
      </c>
      <c r="L14" s="24">
        <f t="shared" si="3"/>
        <v>0.57277172932636711</v>
      </c>
      <c r="M14" s="5"/>
    </row>
    <row r="15" spans="1:13" x14ac:dyDescent="0.25">
      <c r="A15" s="18"/>
      <c r="B15" s="19">
        <v>442</v>
      </c>
      <c r="C15" s="20" t="s">
        <v>115</v>
      </c>
      <c r="D15" s="21">
        <v>3933129</v>
      </c>
      <c r="E15" s="22">
        <v>5636746</v>
      </c>
      <c r="F15" s="22">
        <f t="shared" si="0"/>
        <v>3496760.3</v>
      </c>
      <c r="G15" s="22">
        <v>2936548.3</v>
      </c>
      <c r="H15" s="22">
        <v>542428.5</v>
      </c>
      <c r="I15" s="22">
        <v>17783.5</v>
      </c>
      <c r="J15" s="23">
        <f t="shared" si="1"/>
        <v>0.52096516323424891</v>
      </c>
      <c r="K15" s="23">
        <f t="shared" si="2"/>
        <v>0.61719594957800117</v>
      </c>
      <c r="L15" s="24">
        <f t="shared" si="3"/>
        <v>0.62035087264886513</v>
      </c>
      <c r="M15" s="5"/>
    </row>
    <row r="16" spans="1:13" x14ac:dyDescent="0.25">
      <c r="A16" s="18"/>
      <c r="B16" s="19">
        <v>443</v>
      </c>
      <c r="C16" s="20" t="s">
        <v>116</v>
      </c>
      <c r="D16" s="21">
        <v>9022523</v>
      </c>
      <c r="E16" s="22">
        <v>12736186</v>
      </c>
      <c r="F16" s="22">
        <f t="shared" si="0"/>
        <v>8738720.9000000004</v>
      </c>
      <c r="G16" s="22">
        <v>7699259.9000000004</v>
      </c>
      <c r="H16" s="22">
        <v>981160.2</v>
      </c>
      <c r="I16" s="22">
        <v>58300.800000000003</v>
      </c>
      <c r="J16" s="23">
        <f t="shared" si="1"/>
        <v>0.60451848771680949</v>
      </c>
      <c r="K16" s="23">
        <f t="shared" si="2"/>
        <v>0.6815556949309628</v>
      </c>
      <c r="L16" s="24">
        <f t="shared" si="3"/>
        <v>0.68613326626982363</v>
      </c>
      <c r="M16" s="5"/>
    </row>
    <row r="17" spans="1:13" x14ac:dyDescent="0.25">
      <c r="A17" s="18"/>
      <c r="B17" s="19">
        <v>444</v>
      </c>
      <c r="C17" s="20" t="s">
        <v>117</v>
      </c>
      <c r="D17" s="21">
        <v>921874</v>
      </c>
      <c r="E17" s="22">
        <v>2450456</v>
      </c>
      <c r="F17" s="22">
        <f t="shared" si="0"/>
        <v>1569689.5999999999</v>
      </c>
      <c r="G17" s="22">
        <v>1088570.8999999999</v>
      </c>
      <c r="H17" s="22">
        <v>340226.4</v>
      </c>
      <c r="I17" s="22">
        <v>140892.29999999999</v>
      </c>
      <c r="J17" s="23">
        <f t="shared" si="1"/>
        <v>0.44423197151877036</v>
      </c>
      <c r="K17" s="23">
        <f t="shared" si="2"/>
        <v>0.58307404825877296</v>
      </c>
      <c r="L17" s="24">
        <f t="shared" si="3"/>
        <v>0.64057040811995802</v>
      </c>
      <c r="M17" s="5"/>
    </row>
    <row r="18" spans="1:13" x14ac:dyDescent="0.25">
      <c r="A18" s="18"/>
      <c r="B18" s="19">
        <v>445</v>
      </c>
      <c r="C18" s="20" t="s">
        <v>118</v>
      </c>
      <c r="D18" s="21">
        <v>6174003</v>
      </c>
      <c r="E18" s="22">
        <v>9344760</v>
      </c>
      <c r="F18" s="22">
        <f t="shared" si="0"/>
        <v>5894569.3999999994</v>
      </c>
      <c r="G18" s="22">
        <v>4928218.0999999996</v>
      </c>
      <c r="H18" s="22">
        <v>782519.8</v>
      </c>
      <c r="I18" s="22">
        <v>183831.5</v>
      </c>
      <c r="J18" s="23">
        <f t="shared" si="1"/>
        <v>0.52737770686459573</v>
      </c>
      <c r="K18" s="23">
        <f t="shared" si="2"/>
        <v>0.61111659368458893</v>
      </c>
      <c r="L18" s="24">
        <f t="shared" si="3"/>
        <v>0.63078874149790898</v>
      </c>
      <c r="M18" s="5"/>
    </row>
    <row r="19" spans="1:13" x14ac:dyDescent="0.25">
      <c r="A19" s="18"/>
      <c r="B19" s="19">
        <v>446</v>
      </c>
      <c r="C19" s="20" t="s">
        <v>119</v>
      </c>
      <c r="D19" s="21">
        <v>6572203</v>
      </c>
      <c r="E19" s="22">
        <v>12646440</v>
      </c>
      <c r="F19" s="22">
        <f t="shared" si="0"/>
        <v>7387643.0999999996</v>
      </c>
      <c r="G19" s="22">
        <v>6123793.5</v>
      </c>
      <c r="H19" s="22">
        <v>981886</v>
      </c>
      <c r="I19" s="22">
        <v>281963.59999999998</v>
      </c>
      <c r="J19" s="23">
        <f t="shared" si="1"/>
        <v>0.48423062142389478</v>
      </c>
      <c r="K19" s="23">
        <f t="shared" si="2"/>
        <v>0.56187191810501613</v>
      </c>
      <c r="L19" s="24">
        <f t="shared" si="3"/>
        <v>0.58416780532703272</v>
      </c>
      <c r="M19" s="5"/>
    </row>
    <row r="20" spans="1:13" x14ac:dyDescent="0.25">
      <c r="A20" s="18"/>
      <c r="B20" s="19">
        <v>447</v>
      </c>
      <c r="C20" s="20" t="s">
        <v>120</v>
      </c>
      <c r="D20" s="21">
        <v>361652</v>
      </c>
      <c r="E20" s="22">
        <v>1700222</v>
      </c>
      <c r="F20" s="22">
        <f t="shared" si="0"/>
        <v>1122049.1000000001</v>
      </c>
      <c r="G20" s="22">
        <v>947090.7</v>
      </c>
      <c r="H20" s="22">
        <v>100879.8</v>
      </c>
      <c r="I20" s="22">
        <v>74078.600000000006</v>
      </c>
      <c r="J20" s="23">
        <f t="shared" si="1"/>
        <v>0.55703943367395548</v>
      </c>
      <c r="K20" s="23">
        <f t="shared" si="2"/>
        <v>0.61637274426516064</v>
      </c>
      <c r="L20" s="24">
        <f t="shared" si="3"/>
        <v>0.65994270160014401</v>
      </c>
      <c r="M20" s="5"/>
    </row>
    <row r="21" spans="1:13" x14ac:dyDescent="0.25">
      <c r="A21" s="18"/>
      <c r="B21" s="19">
        <v>448</v>
      </c>
      <c r="C21" s="20" t="s">
        <v>121</v>
      </c>
      <c r="D21" s="21">
        <v>0</v>
      </c>
      <c r="E21" s="22">
        <v>3380369</v>
      </c>
      <c r="F21" s="22">
        <f t="shared" si="0"/>
        <v>1420310.8</v>
      </c>
      <c r="G21" s="22">
        <v>1219532.8</v>
      </c>
      <c r="H21" s="22">
        <v>165703.4</v>
      </c>
      <c r="I21" s="22">
        <v>35074.6</v>
      </c>
      <c r="J21" s="23">
        <f t="shared" si="1"/>
        <v>0.36076913496721807</v>
      </c>
      <c r="K21" s="23">
        <f t="shared" si="2"/>
        <v>0.40978845800562008</v>
      </c>
      <c r="L21" s="24">
        <f t="shared" si="3"/>
        <v>0.420164425836351</v>
      </c>
      <c r="M21" s="5"/>
    </row>
    <row r="22" spans="1:13" x14ac:dyDescent="0.25">
      <c r="A22" s="18"/>
      <c r="B22" s="19">
        <v>449</v>
      </c>
      <c r="C22" s="20" t="s">
        <v>122</v>
      </c>
      <c r="D22" s="21">
        <v>12921120</v>
      </c>
      <c r="E22" s="22">
        <v>18209392</v>
      </c>
      <c r="F22" s="22">
        <f t="shared" si="0"/>
        <v>12912599.199999999</v>
      </c>
      <c r="G22" s="22">
        <v>11607383</v>
      </c>
      <c r="H22" s="22">
        <v>1527755.1</v>
      </c>
      <c r="I22" s="22">
        <v>-222538.9</v>
      </c>
      <c r="J22" s="23">
        <f t="shared" si="1"/>
        <v>0.63743934997939522</v>
      </c>
      <c r="K22" s="23">
        <f t="shared" si="2"/>
        <v>0.72133864216883237</v>
      </c>
      <c r="L22" s="24">
        <f t="shared" si="3"/>
        <v>0.70911753670852928</v>
      </c>
      <c r="M22" s="5"/>
    </row>
    <row r="23" spans="1:13" x14ac:dyDescent="0.25">
      <c r="A23" s="18"/>
      <c r="B23" s="19">
        <v>450</v>
      </c>
      <c r="C23" s="20" t="s">
        <v>123</v>
      </c>
      <c r="D23" s="21">
        <v>3387401</v>
      </c>
      <c r="E23" s="22">
        <v>9128199</v>
      </c>
      <c r="F23" s="22">
        <f t="shared" si="0"/>
        <v>4788563.4000000004</v>
      </c>
      <c r="G23" s="22">
        <v>4100051.5</v>
      </c>
      <c r="H23" s="22">
        <v>580060.9</v>
      </c>
      <c r="I23" s="22">
        <v>108451</v>
      </c>
      <c r="J23" s="23">
        <f t="shared" si="1"/>
        <v>0.44916324676970781</v>
      </c>
      <c r="K23" s="23">
        <f t="shared" si="2"/>
        <v>0.51270928690314488</v>
      </c>
      <c r="L23" s="24">
        <f t="shared" si="3"/>
        <v>0.52459016285687898</v>
      </c>
      <c r="M23" s="5"/>
    </row>
    <row r="24" spans="1:13" x14ac:dyDescent="0.25">
      <c r="A24" s="18"/>
      <c r="B24" s="19">
        <v>451</v>
      </c>
      <c r="C24" s="20" t="s">
        <v>124</v>
      </c>
      <c r="D24" s="21">
        <v>6779186</v>
      </c>
      <c r="E24" s="22">
        <v>11144265</v>
      </c>
      <c r="F24" s="22">
        <f t="shared" si="0"/>
        <v>8315489.4000000004</v>
      </c>
      <c r="G24" s="22">
        <v>6790212.7000000002</v>
      </c>
      <c r="H24" s="22">
        <v>1320474.1000000001</v>
      </c>
      <c r="I24" s="22">
        <v>204802.6</v>
      </c>
      <c r="J24" s="23">
        <f t="shared" si="1"/>
        <v>0.60930107997252403</v>
      </c>
      <c r="K24" s="23">
        <f t="shared" si="2"/>
        <v>0.72779019522597499</v>
      </c>
      <c r="L24" s="24">
        <f t="shared" si="3"/>
        <v>0.74616759382516484</v>
      </c>
      <c r="M24" s="5"/>
    </row>
    <row r="25" spans="1:13" x14ac:dyDescent="0.25">
      <c r="A25" s="18"/>
      <c r="B25" s="19">
        <v>452</v>
      </c>
      <c r="C25" s="20" t="s">
        <v>125</v>
      </c>
      <c r="D25" s="21">
        <v>10319388</v>
      </c>
      <c r="E25" s="22">
        <v>15628444</v>
      </c>
      <c r="F25" s="22">
        <f t="shared" si="0"/>
        <v>10297899.800000001</v>
      </c>
      <c r="G25" s="22">
        <v>9072555</v>
      </c>
      <c r="H25" s="22">
        <v>1141607.8999999999</v>
      </c>
      <c r="I25" s="22">
        <v>83736.899999999994</v>
      </c>
      <c r="J25" s="23">
        <f t="shared" si="1"/>
        <v>0.58051556508120705</v>
      </c>
      <c r="K25" s="23">
        <f t="shared" si="2"/>
        <v>0.65356236999665485</v>
      </c>
      <c r="L25" s="24">
        <f t="shared" si="3"/>
        <v>0.65892035061199961</v>
      </c>
      <c r="M25" s="5"/>
    </row>
    <row r="26" spans="1:13" x14ac:dyDescent="0.25">
      <c r="A26" s="18"/>
      <c r="B26" s="19">
        <v>453</v>
      </c>
      <c r="C26" s="20" t="s">
        <v>126</v>
      </c>
      <c r="D26" s="21">
        <v>9652197</v>
      </c>
      <c r="E26" s="22">
        <v>17308985</v>
      </c>
      <c r="F26" s="22">
        <f t="shared" si="0"/>
        <v>10188167.799999999</v>
      </c>
      <c r="G26" s="22">
        <v>8996121.6999999993</v>
      </c>
      <c r="H26" s="22">
        <v>1096115.1000000001</v>
      </c>
      <c r="I26" s="22">
        <v>95931</v>
      </c>
      <c r="J26" s="23">
        <f t="shared" si="1"/>
        <v>0.51973710185779232</v>
      </c>
      <c r="K26" s="23">
        <f t="shared" si="2"/>
        <v>0.58306346674862786</v>
      </c>
      <c r="L26" s="24">
        <f t="shared" si="3"/>
        <v>0.58860573280293438</v>
      </c>
      <c r="M26" s="5"/>
    </row>
    <row r="27" spans="1:13" x14ac:dyDescent="0.25">
      <c r="A27" s="18"/>
      <c r="B27" s="19">
        <v>454</v>
      </c>
      <c r="C27" s="20" t="s">
        <v>127</v>
      </c>
      <c r="D27" s="21">
        <v>589756</v>
      </c>
      <c r="E27" s="22">
        <v>4019720</v>
      </c>
      <c r="F27" s="22">
        <f t="shared" si="0"/>
        <v>1589561.9</v>
      </c>
      <c r="G27" s="22">
        <v>1244482.7</v>
      </c>
      <c r="H27" s="22">
        <v>261746.4</v>
      </c>
      <c r="I27" s="22">
        <v>83332.800000000003</v>
      </c>
      <c r="J27" s="23">
        <f t="shared" si="1"/>
        <v>0.3095943747325684</v>
      </c>
      <c r="K27" s="23">
        <f t="shared" si="2"/>
        <v>0.37470995492223336</v>
      </c>
      <c r="L27" s="24">
        <f t="shared" si="3"/>
        <v>0.39544095111102262</v>
      </c>
      <c r="M27" s="5"/>
    </row>
    <row r="28" spans="1:13" x14ac:dyDescent="0.25">
      <c r="A28" s="18"/>
      <c r="B28" s="19">
        <v>455</v>
      </c>
      <c r="C28" s="20" t="s">
        <v>128</v>
      </c>
      <c r="D28" s="21">
        <v>774012</v>
      </c>
      <c r="E28" s="22">
        <v>2479028</v>
      </c>
      <c r="F28" s="22">
        <f t="shared" si="0"/>
        <v>762300.4</v>
      </c>
      <c r="G28" s="22">
        <v>652012.5</v>
      </c>
      <c r="H28" s="22">
        <v>93007.9</v>
      </c>
      <c r="I28" s="22">
        <v>17280</v>
      </c>
      <c r="J28" s="23">
        <f t="shared" si="1"/>
        <v>0.26301134960960504</v>
      </c>
      <c r="K28" s="23">
        <f t="shared" si="2"/>
        <v>0.30052923968587691</v>
      </c>
      <c r="L28" s="24">
        <f t="shared" si="3"/>
        <v>0.30749971359742612</v>
      </c>
      <c r="M28" s="5"/>
    </row>
    <row r="29" spans="1:13" x14ac:dyDescent="0.25">
      <c r="A29" s="18"/>
      <c r="B29" s="19">
        <v>456</v>
      </c>
      <c r="C29" s="20" t="s">
        <v>129</v>
      </c>
      <c r="D29" s="21">
        <v>434577</v>
      </c>
      <c r="E29" s="22">
        <v>2635781</v>
      </c>
      <c r="F29" s="22">
        <f t="shared" si="0"/>
        <v>1131200.7999999998</v>
      </c>
      <c r="G29" s="22">
        <v>977325.5</v>
      </c>
      <c r="H29" s="22">
        <v>146181.9</v>
      </c>
      <c r="I29" s="22">
        <v>7693.4</v>
      </c>
      <c r="J29" s="23">
        <f t="shared" si="1"/>
        <v>0.37079161736122995</v>
      </c>
      <c r="K29" s="23">
        <f t="shared" si="2"/>
        <v>0.42625218104235513</v>
      </c>
      <c r="L29" s="24">
        <f t="shared" si="3"/>
        <v>0.42917101231096205</v>
      </c>
      <c r="M29" s="5"/>
    </row>
    <row r="30" spans="1:13" x14ac:dyDescent="0.25">
      <c r="A30" s="18"/>
      <c r="B30" s="19">
        <v>457</v>
      </c>
      <c r="C30" s="20" t="s">
        <v>130</v>
      </c>
      <c r="D30" s="21">
        <v>6729400</v>
      </c>
      <c r="E30" s="22">
        <v>9682815</v>
      </c>
      <c r="F30" s="22">
        <f t="shared" si="0"/>
        <v>5180783.4000000004</v>
      </c>
      <c r="G30" s="22">
        <v>4331625.7</v>
      </c>
      <c r="H30" s="22">
        <v>696898.5</v>
      </c>
      <c r="I30" s="22">
        <v>152259.20000000001</v>
      </c>
      <c r="J30" s="23">
        <f t="shared" si="1"/>
        <v>0.44735190128077423</v>
      </c>
      <c r="K30" s="23">
        <f t="shared" si="2"/>
        <v>0.51932461789262729</v>
      </c>
      <c r="L30" s="24">
        <f t="shared" si="3"/>
        <v>0.53504930126208139</v>
      </c>
      <c r="M30" s="5"/>
    </row>
    <row r="31" spans="1:13" x14ac:dyDescent="0.25">
      <c r="A31" s="18"/>
      <c r="B31" s="19">
        <v>458</v>
      </c>
      <c r="C31" s="20" t="s">
        <v>131</v>
      </c>
      <c r="D31" s="21">
        <v>5389618</v>
      </c>
      <c r="E31" s="22">
        <v>8078955</v>
      </c>
      <c r="F31" s="22">
        <f t="shared" si="0"/>
        <v>5547340.6000000006</v>
      </c>
      <c r="G31" s="22">
        <v>4682155.2</v>
      </c>
      <c r="H31" s="22">
        <v>764273.2</v>
      </c>
      <c r="I31" s="22">
        <v>100912.2</v>
      </c>
      <c r="J31" s="23">
        <f t="shared" si="1"/>
        <v>0.57954960759157592</v>
      </c>
      <c r="K31" s="23">
        <f t="shared" si="2"/>
        <v>0.67415010976048273</v>
      </c>
      <c r="L31" s="24">
        <f t="shared" si="3"/>
        <v>0.68664085887345583</v>
      </c>
      <c r="M31" s="5"/>
    </row>
    <row r="32" spans="1:13" x14ac:dyDescent="0.25">
      <c r="A32" s="18"/>
      <c r="B32" s="19">
        <v>459</v>
      </c>
      <c r="C32" s="20" t="s">
        <v>132</v>
      </c>
      <c r="D32" s="21">
        <v>6216539</v>
      </c>
      <c r="E32" s="22">
        <v>7974583</v>
      </c>
      <c r="F32" s="22">
        <f t="shared" si="0"/>
        <v>4901887.4000000004</v>
      </c>
      <c r="G32" s="22">
        <v>4301100.2</v>
      </c>
      <c r="H32" s="22">
        <v>500485.2</v>
      </c>
      <c r="I32" s="22">
        <v>100302</v>
      </c>
      <c r="J32" s="23">
        <f t="shared" si="1"/>
        <v>0.53935111089821253</v>
      </c>
      <c r="K32" s="23">
        <f t="shared" si="2"/>
        <v>0.60211115741098942</v>
      </c>
      <c r="L32" s="24">
        <f t="shared" si="3"/>
        <v>0.61468886837092307</v>
      </c>
      <c r="M32" s="5"/>
    </row>
    <row r="33" spans="1:13" x14ac:dyDescent="0.25">
      <c r="A33" s="18"/>
      <c r="B33" s="19">
        <v>460</v>
      </c>
      <c r="C33" s="20" t="s">
        <v>133</v>
      </c>
      <c r="D33" s="21">
        <v>940809</v>
      </c>
      <c r="E33" s="22">
        <v>3642087</v>
      </c>
      <c r="F33" s="22">
        <f t="shared" si="0"/>
        <v>1251062.1000000001</v>
      </c>
      <c r="G33" s="22">
        <v>1004595.9</v>
      </c>
      <c r="H33" s="22">
        <v>243628.6</v>
      </c>
      <c r="I33" s="22">
        <v>2837.6</v>
      </c>
      <c r="J33" s="23">
        <f t="shared" si="1"/>
        <v>0.27582973718090753</v>
      </c>
      <c r="K33" s="23">
        <f t="shared" si="2"/>
        <v>0.34272231827520871</v>
      </c>
      <c r="L33" s="24">
        <f t="shared" si="3"/>
        <v>0.34350143200862587</v>
      </c>
      <c r="M33" s="5"/>
    </row>
    <row r="34" spans="1:13" x14ac:dyDescent="0.25">
      <c r="A34" s="18"/>
      <c r="B34" s="19">
        <v>461</v>
      </c>
      <c r="C34" s="20" t="s">
        <v>134</v>
      </c>
      <c r="D34" s="21">
        <v>4068985</v>
      </c>
      <c r="E34" s="22">
        <v>6346453</v>
      </c>
      <c r="F34" s="22">
        <f t="shared" si="0"/>
        <v>4029138</v>
      </c>
      <c r="G34" s="22">
        <v>3319244.5</v>
      </c>
      <c r="H34" s="22">
        <v>535899.9</v>
      </c>
      <c r="I34" s="22">
        <v>173993.60000000001</v>
      </c>
      <c r="J34" s="23">
        <f t="shared" si="1"/>
        <v>0.52300781239536476</v>
      </c>
      <c r="K34" s="23">
        <f t="shared" si="2"/>
        <v>0.60744866463203928</v>
      </c>
      <c r="L34" s="24">
        <f t="shared" si="3"/>
        <v>0.63486454559735961</v>
      </c>
      <c r="M34" s="5"/>
    </row>
    <row r="35" spans="1:13" x14ac:dyDescent="0.25">
      <c r="A35" s="18"/>
      <c r="B35" s="19">
        <v>462</v>
      </c>
      <c r="C35" s="20" t="s">
        <v>135</v>
      </c>
      <c r="D35" s="21">
        <v>2757779</v>
      </c>
      <c r="E35" s="22">
        <v>5348675</v>
      </c>
      <c r="F35" s="22">
        <f t="shared" si="0"/>
        <v>3979348.2</v>
      </c>
      <c r="G35" s="22">
        <v>3510090.9</v>
      </c>
      <c r="H35" s="22">
        <v>436131.6</v>
      </c>
      <c r="I35" s="22">
        <v>33125.699999999997</v>
      </c>
      <c r="J35" s="23">
        <f t="shared" si="1"/>
        <v>0.65625428727675539</v>
      </c>
      <c r="K35" s="23">
        <f t="shared" si="2"/>
        <v>0.73779440702603916</v>
      </c>
      <c r="L35" s="24">
        <f t="shared" si="3"/>
        <v>0.74398766049535636</v>
      </c>
      <c r="M35" s="5"/>
    </row>
    <row r="36" spans="1:13" x14ac:dyDescent="0.25">
      <c r="A36" s="18"/>
      <c r="B36" s="19">
        <v>463</v>
      </c>
      <c r="C36" s="20" t="s">
        <v>136</v>
      </c>
      <c r="D36" s="21">
        <v>2311145</v>
      </c>
      <c r="E36" s="22">
        <v>9140628</v>
      </c>
      <c r="F36" s="22">
        <f t="shared" si="0"/>
        <v>4702925.5</v>
      </c>
      <c r="G36" s="22">
        <v>3959091.9</v>
      </c>
      <c r="H36" s="22">
        <v>475264.7</v>
      </c>
      <c r="I36" s="22">
        <v>268568.90000000002</v>
      </c>
      <c r="J36" s="23">
        <f t="shared" si="1"/>
        <v>0.43313127938255447</v>
      </c>
      <c r="K36" s="23">
        <f t="shared" si="2"/>
        <v>0.48512603291590028</v>
      </c>
      <c r="L36" s="24">
        <f t="shared" si="3"/>
        <v>0.51450792002475099</v>
      </c>
      <c r="M36" s="5"/>
    </row>
    <row r="37" spans="1:13" ht="25.5" x14ac:dyDescent="0.25">
      <c r="A37" s="18"/>
      <c r="B37" s="19">
        <v>464</v>
      </c>
      <c r="C37" s="20" t="s">
        <v>137</v>
      </c>
      <c r="D37" s="21">
        <v>7054829</v>
      </c>
      <c r="E37" s="22">
        <v>12427904</v>
      </c>
      <c r="F37" s="22">
        <f t="shared" si="0"/>
        <v>9266836.3000000007</v>
      </c>
      <c r="G37" s="22">
        <v>7912946.2999999998</v>
      </c>
      <c r="H37" s="22">
        <v>1230721.2</v>
      </c>
      <c r="I37" s="22">
        <v>123168.8</v>
      </c>
      <c r="J37" s="23">
        <f t="shared" si="1"/>
        <v>0.6367080321830616</v>
      </c>
      <c r="K37" s="23">
        <f t="shared" si="2"/>
        <v>0.73573689497440597</v>
      </c>
      <c r="L37" s="24">
        <f t="shared" si="3"/>
        <v>0.74564756052187087</v>
      </c>
      <c r="M37" s="5"/>
    </row>
    <row r="38" spans="1:13" ht="15.75" thickBot="1" x14ac:dyDescent="0.3">
      <c r="A38" s="47" t="s">
        <v>138</v>
      </c>
      <c r="B38" s="48"/>
      <c r="C38" s="49"/>
      <c r="D38" s="50">
        <v>52500</v>
      </c>
      <c r="E38" s="51">
        <v>349558</v>
      </c>
      <c r="F38" s="51">
        <f t="shared" si="0"/>
        <v>59065.2</v>
      </c>
      <c r="G38" s="51">
        <v>58947.199999999997</v>
      </c>
      <c r="H38" s="51">
        <v>0</v>
      </c>
      <c r="I38" s="51">
        <v>118</v>
      </c>
      <c r="J38" s="52">
        <f t="shared" si="1"/>
        <v>0.16863353148833668</v>
      </c>
      <c r="K38" s="52">
        <f t="shared" si="2"/>
        <v>0.16863353148833668</v>
      </c>
      <c r="L38" s="53">
        <f t="shared" si="3"/>
        <v>0.16897110064710291</v>
      </c>
      <c r="M38" s="5"/>
    </row>
    <row r="39" spans="1:13" x14ac:dyDescent="0.25">
      <c r="D39" s="6"/>
      <c r="E39" s="6"/>
      <c r="F39" s="6"/>
      <c r="G39" s="6"/>
      <c r="H39" s="6"/>
      <c r="I39" s="6"/>
      <c r="J39" s="5"/>
      <c r="K39" s="5"/>
      <c r="L39" s="5"/>
      <c r="M39" s="5"/>
    </row>
  </sheetData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P100"/>
  <sheetViews>
    <sheetView workbookViewId="0">
      <selection activeCell="N2" sqref="N2"/>
    </sheetView>
  </sheetViews>
  <sheetFormatPr baseColWidth="10" defaultColWidth="11.7109375" defaultRowHeight="15" x14ac:dyDescent="0.25"/>
  <cols>
    <col min="1" max="1" width="4.28515625" customWidth="1"/>
    <col min="2" max="2" width="4.28515625" style="35" customWidth="1"/>
    <col min="3" max="3" width="31.42578125" customWidth="1"/>
    <col min="4" max="6" width="13.5703125" customWidth="1"/>
    <col min="7" max="9" width="0" hidden="1" customWidth="1"/>
  </cols>
  <sheetData>
    <row r="1" spans="1:16" ht="15.75" x14ac:dyDescent="0.25">
      <c r="A1" s="32">
        <v>16</v>
      </c>
      <c r="B1" s="34" t="s">
        <v>72</v>
      </c>
      <c r="C1" s="33" t="s">
        <v>14</v>
      </c>
      <c r="D1" s="33"/>
      <c r="E1" s="33"/>
      <c r="F1" s="33"/>
      <c r="G1" s="33"/>
      <c r="H1" s="33"/>
      <c r="I1" s="33"/>
      <c r="J1" s="33"/>
      <c r="K1" s="33"/>
      <c r="L1" s="33"/>
    </row>
    <row r="2" spans="1:16" ht="15.75" thickBot="1" x14ac:dyDescent="0.3">
      <c r="A2" s="2" t="s">
        <v>261</v>
      </c>
      <c r="N2" s="1" t="s">
        <v>298</v>
      </c>
    </row>
    <row r="3" spans="1:16" ht="15.75" thickBot="1" x14ac:dyDescent="0.3">
      <c r="A3" s="76" t="s">
        <v>79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6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6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  <c r="O5" s="6"/>
      <c r="P5" s="66"/>
    </row>
    <row r="6" spans="1:16" x14ac:dyDescent="0.25">
      <c r="A6" s="11" t="s">
        <v>11</v>
      </c>
      <c r="B6" s="37"/>
      <c r="C6" s="13"/>
      <c r="D6" s="14">
        <f ca="1">SUM(D7:OFFSET(D7,50,0))</f>
        <v>401529769</v>
      </c>
      <c r="E6" s="15">
        <f ca="1">SUM(E7:OFFSET(E7,50,0))</f>
        <v>442213787</v>
      </c>
      <c r="F6" s="15">
        <f ca="1">SUM(F7:OFFSET(F7,50,0))</f>
        <v>236492992.60000002</v>
      </c>
      <c r="G6" s="15">
        <f ca="1">SUM(G7:OFFSET(G7,50,0))</f>
        <v>199264820.39999998</v>
      </c>
      <c r="H6" s="15">
        <f ca="1">SUM(H7:OFFSET(H7,50,0))</f>
        <v>30463821.599999998</v>
      </c>
      <c r="I6" s="15">
        <f ca="1">SUM(I7:OFFSET(I7,50,0))</f>
        <v>6764350.5999999987</v>
      </c>
      <c r="J6" s="16">
        <f ca="1">IFERROR(G6/E6,0)</f>
        <v>0.45060743526750324</v>
      </c>
      <c r="K6" s="16">
        <f ca="1">IFERROR(SUM(G6,H6)/E6,0)</f>
        <v>0.51949678809991506</v>
      </c>
      <c r="L6" s="17">
        <f ca="1">IFERROR(SUM(G6,H6,I6)/E6,0)</f>
        <v>0.53479335007707474</v>
      </c>
      <c r="M6" s="5"/>
      <c r="O6" s="6" t="s">
        <v>206</v>
      </c>
      <c r="P6" s="66" t="s">
        <v>207</v>
      </c>
    </row>
    <row r="7" spans="1:16" x14ac:dyDescent="0.25">
      <c r="A7" s="18"/>
      <c r="B7" s="38">
        <v>1</v>
      </c>
      <c r="C7" s="20" t="s">
        <v>82</v>
      </c>
      <c r="D7" s="21">
        <v>4993929</v>
      </c>
      <c r="E7" s="22">
        <v>2748751</v>
      </c>
      <c r="F7" s="22">
        <f t="shared" ref="F7:F31" si="0">SUM(G7,H7,I7)</f>
        <v>876715.29999999993</v>
      </c>
      <c r="G7" s="22">
        <v>780712</v>
      </c>
      <c r="H7" s="22">
        <v>95804.2</v>
      </c>
      <c r="I7" s="22">
        <v>199.1</v>
      </c>
      <c r="J7" s="23">
        <f t="shared" ref="J7:J31" si="1">IFERROR(G7/E7,0)</f>
        <v>0.28402427138725916</v>
      </c>
      <c r="K7" s="23">
        <f t="shared" ref="K7:K31" si="2">IFERROR(SUM(G7,H7)/E7,0)</f>
        <v>0.31887799222264945</v>
      </c>
      <c r="L7" s="24">
        <f t="shared" ref="L7:L31" si="3">IFERROR(SUM(G7,H7,I7)/E7,0)</f>
        <v>0.31895042512035465</v>
      </c>
      <c r="M7" s="5"/>
      <c r="N7" t="s">
        <v>88</v>
      </c>
      <c r="O7" s="6">
        <v>11454908.100000001</v>
      </c>
      <c r="P7" s="66">
        <v>0.69678022906887038</v>
      </c>
    </row>
    <row r="8" spans="1:16" x14ac:dyDescent="0.25">
      <c r="A8" s="18"/>
      <c r="B8" s="38">
        <v>2</v>
      </c>
      <c r="C8" s="20" t="s">
        <v>83</v>
      </c>
      <c r="D8" s="21">
        <v>9641603</v>
      </c>
      <c r="E8" s="22">
        <v>13144768</v>
      </c>
      <c r="F8" s="22">
        <f t="shared" si="0"/>
        <v>7107754.0000000009</v>
      </c>
      <c r="G8" s="22">
        <v>6174515.9000000004</v>
      </c>
      <c r="H8" s="22">
        <v>771634.7</v>
      </c>
      <c r="I8" s="22">
        <v>161603.4</v>
      </c>
      <c r="J8" s="23">
        <f t="shared" si="1"/>
        <v>0.4697318279029345</v>
      </c>
      <c r="K8" s="23">
        <f t="shared" si="2"/>
        <v>0.52843462889569448</v>
      </c>
      <c r="L8" s="24">
        <f t="shared" si="3"/>
        <v>0.54072875230662121</v>
      </c>
      <c r="M8" s="5"/>
      <c r="N8" t="s">
        <v>92</v>
      </c>
      <c r="O8" s="6">
        <v>13411774.9</v>
      </c>
      <c r="P8" s="66">
        <v>0.66981637973253039</v>
      </c>
    </row>
    <row r="9" spans="1:16" x14ac:dyDescent="0.25">
      <c r="A9" s="18"/>
      <c r="B9" s="38">
        <v>3</v>
      </c>
      <c r="C9" s="20" t="s">
        <v>84</v>
      </c>
      <c r="D9" s="21">
        <v>8669688</v>
      </c>
      <c r="E9" s="22">
        <v>6325694</v>
      </c>
      <c r="F9" s="22">
        <f t="shared" si="0"/>
        <v>3674103.0999999996</v>
      </c>
      <c r="G9" s="22">
        <v>3095490.8</v>
      </c>
      <c r="H9" s="22">
        <v>547092.5</v>
      </c>
      <c r="I9" s="22">
        <v>31519.8</v>
      </c>
      <c r="J9" s="23">
        <f t="shared" si="1"/>
        <v>0.48935196675653292</v>
      </c>
      <c r="K9" s="23">
        <f t="shared" si="2"/>
        <v>0.57583931502219354</v>
      </c>
      <c r="L9" s="24">
        <f t="shared" si="3"/>
        <v>0.58082213587947817</v>
      </c>
      <c r="M9" s="5"/>
      <c r="N9" t="s">
        <v>102</v>
      </c>
      <c r="O9" s="6">
        <v>5968991.5</v>
      </c>
      <c r="P9" s="66">
        <v>0.65742613940626038</v>
      </c>
    </row>
    <row r="10" spans="1:16" x14ac:dyDescent="0.25">
      <c r="A10" s="18"/>
      <c r="B10" s="38">
        <v>4</v>
      </c>
      <c r="C10" s="20" t="s">
        <v>85</v>
      </c>
      <c r="D10" s="21">
        <v>13436327</v>
      </c>
      <c r="E10" s="22">
        <v>15281223</v>
      </c>
      <c r="F10" s="22">
        <f t="shared" si="0"/>
        <v>9627157.4000000004</v>
      </c>
      <c r="G10" s="22">
        <v>8548109.3000000007</v>
      </c>
      <c r="H10" s="22">
        <v>988813.2</v>
      </c>
      <c r="I10" s="22">
        <v>90234.9</v>
      </c>
      <c r="J10" s="23">
        <f t="shared" si="1"/>
        <v>0.5593864640284355</v>
      </c>
      <c r="K10" s="23">
        <f t="shared" si="2"/>
        <v>0.6240941906285904</v>
      </c>
      <c r="L10" s="24">
        <f t="shared" si="3"/>
        <v>0.62999914339316954</v>
      </c>
      <c r="M10" s="5"/>
      <c r="N10" t="s">
        <v>106</v>
      </c>
      <c r="O10" s="6">
        <v>4169783.5</v>
      </c>
      <c r="P10" s="66">
        <v>0.65253418627265958</v>
      </c>
    </row>
    <row r="11" spans="1:16" x14ac:dyDescent="0.25">
      <c r="A11" s="18"/>
      <c r="B11" s="38">
        <v>5</v>
      </c>
      <c r="C11" s="20" t="s">
        <v>86</v>
      </c>
      <c r="D11" s="21">
        <v>6967858</v>
      </c>
      <c r="E11" s="22">
        <v>3810310</v>
      </c>
      <c r="F11" s="22">
        <f t="shared" si="0"/>
        <v>1813849.0999999999</v>
      </c>
      <c r="G11" s="22">
        <v>1293289.8999999999</v>
      </c>
      <c r="H11" s="22">
        <v>345692.4</v>
      </c>
      <c r="I11" s="22">
        <v>174866.8</v>
      </c>
      <c r="J11" s="23">
        <f t="shared" si="1"/>
        <v>0.33941855124648646</v>
      </c>
      <c r="K11" s="23">
        <f t="shared" si="2"/>
        <v>0.43014408276491933</v>
      </c>
      <c r="L11" s="24">
        <f t="shared" si="3"/>
        <v>0.47603714658387369</v>
      </c>
      <c r="M11" s="5"/>
      <c r="N11" t="s">
        <v>85</v>
      </c>
      <c r="O11" s="6">
        <v>9627157.4000000004</v>
      </c>
      <c r="P11" s="66">
        <v>0.62999914339316954</v>
      </c>
    </row>
    <row r="12" spans="1:16" x14ac:dyDescent="0.25">
      <c r="A12" s="18"/>
      <c r="B12" s="38">
        <v>6</v>
      </c>
      <c r="C12" s="20" t="s">
        <v>87</v>
      </c>
      <c r="D12" s="21">
        <v>11301988</v>
      </c>
      <c r="E12" s="22">
        <v>11576623</v>
      </c>
      <c r="F12" s="22">
        <f t="shared" si="0"/>
        <v>6502863.7999999998</v>
      </c>
      <c r="G12" s="22">
        <v>5445391.2000000002</v>
      </c>
      <c r="H12" s="22">
        <v>783822.8</v>
      </c>
      <c r="I12" s="22">
        <v>273649.8</v>
      </c>
      <c r="J12" s="23">
        <f t="shared" si="1"/>
        <v>0.47037820960395793</v>
      </c>
      <c r="K12" s="23">
        <f t="shared" si="2"/>
        <v>0.53808558851748045</v>
      </c>
      <c r="L12" s="24">
        <f t="shared" si="3"/>
        <v>0.56172372547676463</v>
      </c>
      <c r="M12" s="5"/>
      <c r="N12" t="s">
        <v>94</v>
      </c>
      <c r="O12" s="6">
        <v>9347520.6999999993</v>
      </c>
      <c r="P12" s="66">
        <v>0.62681418298145752</v>
      </c>
    </row>
    <row r="13" spans="1:16" x14ac:dyDescent="0.25">
      <c r="A13" s="18"/>
      <c r="B13" s="38">
        <v>7</v>
      </c>
      <c r="C13" s="20" t="s">
        <v>88</v>
      </c>
      <c r="D13" s="21">
        <v>14797387</v>
      </c>
      <c r="E13" s="22">
        <v>16439772</v>
      </c>
      <c r="F13" s="22">
        <f t="shared" si="0"/>
        <v>11454908.100000001</v>
      </c>
      <c r="G13" s="22">
        <v>9792465.4000000004</v>
      </c>
      <c r="H13" s="22">
        <v>1510301.9</v>
      </c>
      <c r="I13" s="22">
        <v>152140.79999999999</v>
      </c>
      <c r="J13" s="23">
        <f t="shared" si="1"/>
        <v>0.59565700789524334</v>
      </c>
      <c r="K13" s="23">
        <f t="shared" si="2"/>
        <v>0.68752579415334958</v>
      </c>
      <c r="L13" s="24">
        <f t="shared" si="3"/>
        <v>0.69678022906887038</v>
      </c>
      <c r="M13" s="5"/>
      <c r="N13" t="s">
        <v>95</v>
      </c>
      <c r="O13" s="6">
        <v>11066244.200000001</v>
      </c>
      <c r="P13" s="66">
        <v>0.60911949443206836</v>
      </c>
    </row>
    <row r="14" spans="1:16" x14ac:dyDescent="0.25">
      <c r="A14" s="18"/>
      <c r="B14" s="38">
        <v>8</v>
      </c>
      <c r="C14" s="20" t="s">
        <v>89</v>
      </c>
      <c r="D14" s="21">
        <v>13081782</v>
      </c>
      <c r="E14" s="22">
        <v>14007555</v>
      </c>
      <c r="F14" s="22">
        <f t="shared" si="0"/>
        <v>7864161.5999999996</v>
      </c>
      <c r="G14" s="22">
        <v>6500157.5</v>
      </c>
      <c r="H14" s="22">
        <v>981844</v>
      </c>
      <c r="I14" s="22">
        <v>382160.1</v>
      </c>
      <c r="J14" s="23">
        <f t="shared" si="1"/>
        <v>0.46404654488238667</v>
      </c>
      <c r="K14" s="23">
        <f t="shared" si="2"/>
        <v>0.5341404335017782</v>
      </c>
      <c r="L14" s="24">
        <f t="shared" si="3"/>
        <v>0.5614228607347963</v>
      </c>
      <c r="M14" s="5"/>
      <c r="N14" t="s">
        <v>105</v>
      </c>
      <c r="O14" s="6">
        <v>4432053.8</v>
      </c>
      <c r="P14" s="66">
        <v>0.59475383032517959</v>
      </c>
    </row>
    <row r="15" spans="1:16" x14ac:dyDescent="0.25">
      <c r="A15" s="18"/>
      <c r="B15" s="38">
        <v>9</v>
      </c>
      <c r="C15" s="20" t="s">
        <v>90</v>
      </c>
      <c r="D15" s="21">
        <v>4899967</v>
      </c>
      <c r="E15" s="22">
        <v>2426177</v>
      </c>
      <c r="F15" s="22">
        <f t="shared" si="0"/>
        <v>1336271.6000000001</v>
      </c>
      <c r="G15" s="22">
        <v>1110923.3999999999</v>
      </c>
      <c r="H15" s="22">
        <v>128830.6</v>
      </c>
      <c r="I15" s="22">
        <v>96517.6</v>
      </c>
      <c r="J15" s="23">
        <f t="shared" si="1"/>
        <v>0.45789050015724325</v>
      </c>
      <c r="K15" s="23">
        <f t="shared" si="2"/>
        <v>0.51099074799571509</v>
      </c>
      <c r="L15" s="24">
        <f t="shared" si="3"/>
        <v>0.55077251165104613</v>
      </c>
      <c r="M15" s="5"/>
      <c r="N15" t="s">
        <v>84</v>
      </c>
      <c r="O15" s="6">
        <v>3674103.0999999996</v>
      </c>
      <c r="P15" s="66">
        <v>0.58082213587947817</v>
      </c>
    </row>
    <row r="16" spans="1:16" x14ac:dyDescent="0.25">
      <c r="A16" s="18"/>
      <c r="B16" s="38">
        <v>10</v>
      </c>
      <c r="C16" s="20" t="s">
        <v>91</v>
      </c>
      <c r="D16" s="21">
        <v>5066255</v>
      </c>
      <c r="E16" s="22">
        <v>4766857</v>
      </c>
      <c r="F16" s="22">
        <f t="shared" si="0"/>
        <v>1820803.2</v>
      </c>
      <c r="G16" s="22">
        <v>1600819.5</v>
      </c>
      <c r="H16" s="22">
        <v>165203.4</v>
      </c>
      <c r="I16" s="22">
        <v>54780.3</v>
      </c>
      <c r="J16" s="23">
        <f t="shared" si="1"/>
        <v>0.33582284931140161</v>
      </c>
      <c r="K16" s="23">
        <f t="shared" si="2"/>
        <v>0.37047952141211704</v>
      </c>
      <c r="L16" s="24">
        <f t="shared" si="3"/>
        <v>0.38197143316864757</v>
      </c>
      <c r="M16" s="5"/>
      <c r="N16" t="s">
        <v>87</v>
      </c>
      <c r="O16" s="6">
        <v>6502863.7999999998</v>
      </c>
      <c r="P16" s="66">
        <v>0.56172372547676463</v>
      </c>
    </row>
    <row r="17" spans="1:16" x14ac:dyDescent="0.25">
      <c r="A17" s="18"/>
      <c r="B17" s="38">
        <v>11</v>
      </c>
      <c r="C17" s="20" t="s">
        <v>92</v>
      </c>
      <c r="D17" s="21">
        <v>19965528</v>
      </c>
      <c r="E17" s="22">
        <v>20023062</v>
      </c>
      <c r="F17" s="22">
        <f t="shared" si="0"/>
        <v>13411774.9</v>
      </c>
      <c r="G17" s="22">
        <v>11923135.5</v>
      </c>
      <c r="H17" s="22">
        <v>1527974.1</v>
      </c>
      <c r="I17" s="22">
        <v>-39334.699999999997</v>
      </c>
      <c r="J17" s="23">
        <f t="shared" si="1"/>
        <v>0.5954701383834301</v>
      </c>
      <c r="K17" s="23">
        <f t="shared" si="2"/>
        <v>0.67178084950243877</v>
      </c>
      <c r="L17" s="24">
        <f t="shared" si="3"/>
        <v>0.66981637973253039</v>
      </c>
      <c r="M17" s="5"/>
      <c r="N17" t="s">
        <v>89</v>
      </c>
      <c r="O17" s="6">
        <v>7864161.5999999996</v>
      </c>
      <c r="P17" s="66">
        <v>0.5614228607347963</v>
      </c>
    </row>
    <row r="18" spans="1:16" x14ac:dyDescent="0.25">
      <c r="A18" s="18"/>
      <c r="B18" s="38">
        <v>12</v>
      </c>
      <c r="C18" s="20" t="s">
        <v>93</v>
      </c>
      <c r="D18" s="21">
        <v>11341526</v>
      </c>
      <c r="E18" s="22">
        <v>11116337</v>
      </c>
      <c r="F18" s="22">
        <f t="shared" si="0"/>
        <v>5276308.6000000006</v>
      </c>
      <c r="G18" s="22">
        <v>4559327.8</v>
      </c>
      <c r="H18" s="22">
        <v>582202.9</v>
      </c>
      <c r="I18" s="22">
        <v>134777.9</v>
      </c>
      <c r="J18" s="23">
        <f t="shared" si="1"/>
        <v>0.41014659775067991</v>
      </c>
      <c r="K18" s="23">
        <f t="shared" si="2"/>
        <v>0.46252022586217029</v>
      </c>
      <c r="L18" s="24">
        <f t="shared" si="3"/>
        <v>0.4746445344361187</v>
      </c>
      <c r="M18" s="5"/>
      <c r="N18" t="s">
        <v>103</v>
      </c>
      <c r="O18" s="6">
        <v>5341143.9000000004</v>
      </c>
      <c r="P18" s="66">
        <v>0.5557390292361214</v>
      </c>
    </row>
    <row r="19" spans="1:16" x14ac:dyDescent="0.25">
      <c r="A19" s="18"/>
      <c r="B19" s="38">
        <v>13</v>
      </c>
      <c r="C19" s="20" t="s">
        <v>94</v>
      </c>
      <c r="D19" s="21">
        <v>17096925</v>
      </c>
      <c r="E19" s="22">
        <v>14912746</v>
      </c>
      <c r="F19" s="22">
        <f t="shared" si="0"/>
        <v>9347520.6999999993</v>
      </c>
      <c r="G19" s="22">
        <v>7727519.0999999996</v>
      </c>
      <c r="H19" s="22">
        <v>1335865.5</v>
      </c>
      <c r="I19" s="22">
        <v>284136.09999999998</v>
      </c>
      <c r="J19" s="23">
        <f t="shared" si="1"/>
        <v>0.51818217114406695</v>
      </c>
      <c r="K19" s="23">
        <f t="shared" si="2"/>
        <v>0.60776094489908161</v>
      </c>
      <c r="L19" s="24">
        <f t="shared" si="3"/>
        <v>0.62681418298145752</v>
      </c>
      <c r="M19" s="5"/>
      <c r="N19" t="s">
        <v>97</v>
      </c>
      <c r="O19" s="6">
        <v>11625580.6</v>
      </c>
      <c r="P19" s="66">
        <v>0.55409113550409594</v>
      </c>
    </row>
    <row r="20" spans="1:16" x14ac:dyDescent="0.25">
      <c r="A20" s="18"/>
      <c r="B20" s="38">
        <v>14</v>
      </c>
      <c r="C20" s="20" t="s">
        <v>95</v>
      </c>
      <c r="D20" s="21">
        <v>18797144</v>
      </c>
      <c r="E20" s="22">
        <v>18167608</v>
      </c>
      <c r="F20" s="22">
        <f t="shared" si="0"/>
        <v>11066244.200000001</v>
      </c>
      <c r="G20" s="22">
        <v>9756629</v>
      </c>
      <c r="H20" s="22">
        <v>1142260.8999999999</v>
      </c>
      <c r="I20" s="22">
        <v>167354.29999999999</v>
      </c>
      <c r="J20" s="23">
        <f t="shared" si="1"/>
        <v>0.5370343195427818</v>
      </c>
      <c r="K20" s="23">
        <f t="shared" si="2"/>
        <v>0.59990780844676972</v>
      </c>
      <c r="L20" s="24">
        <f t="shared" si="3"/>
        <v>0.60911949443206836</v>
      </c>
      <c r="M20" s="5"/>
      <c r="N20" t="s">
        <v>90</v>
      </c>
      <c r="O20" s="6">
        <v>1336271.6000000001</v>
      </c>
      <c r="P20" s="66">
        <v>0.55077251165104613</v>
      </c>
    </row>
    <row r="21" spans="1:16" x14ac:dyDescent="0.25">
      <c r="A21" s="18"/>
      <c r="B21" s="38">
        <v>15</v>
      </c>
      <c r="C21" s="20" t="s">
        <v>96</v>
      </c>
      <c r="D21" s="21">
        <v>163274800</v>
      </c>
      <c r="E21" s="22">
        <v>206991334</v>
      </c>
      <c r="F21" s="22">
        <f t="shared" si="0"/>
        <v>102508056.89999999</v>
      </c>
      <c r="G21" s="22">
        <v>84125633.5</v>
      </c>
      <c r="H21" s="22">
        <v>14677788.6</v>
      </c>
      <c r="I21" s="22">
        <v>3704634.8</v>
      </c>
      <c r="J21" s="23">
        <f t="shared" si="1"/>
        <v>0.40642104127895518</v>
      </c>
      <c r="K21" s="23">
        <f t="shared" si="2"/>
        <v>0.47733120121830797</v>
      </c>
      <c r="L21" s="24">
        <f t="shared" si="3"/>
        <v>0.49522873696731667</v>
      </c>
      <c r="M21" s="5"/>
      <c r="N21" t="s">
        <v>83</v>
      </c>
      <c r="O21" s="6">
        <v>7107754.0000000009</v>
      </c>
      <c r="P21" s="66">
        <v>0.54072875230662121</v>
      </c>
    </row>
    <row r="22" spans="1:16" x14ac:dyDescent="0.25">
      <c r="A22" s="18"/>
      <c r="B22" s="38">
        <v>16</v>
      </c>
      <c r="C22" s="20" t="s">
        <v>97</v>
      </c>
      <c r="D22" s="21">
        <v>18556362</v>
      </c>
      <c r="E22" s="22">
        <v>20981351</v>
      </c>
      <c r="F22" s="22">
        <f t="shared" si="0"/>
        <v>11625580.6</v>
      </c>
      <c r="G22" s="22">
        <v>10378687.199999999</v>
      </c>
      <c r="H22" s="22">
        <v>1131134.1000000001</v>
      </c>
      <c r="I22" s="22">
        <v>115759.3</v>
      </c>
      <c r="J22" s="23">
        <f t="shared" si="1"/>
        <v>0.49466248384100714</v>
      </c>
      <c r="K22" s="23">
        <f t="shared" si="2"/>
        <v>0.54857388830681109</v>
      </c>
      <c r="L22" s="24">
        <f t="shared" si="3"/>
        <v>0.55409113550409594</v>
      </c>
      <c r="M22" s="5"/>
      <c r="N22" t="s">
        <v>96</v>
      </c>
      <c r="O22" s="6">
        <v>102508056.89999999</v>
      </c>
      <c r="P22" s="66">
        <v>0.49522873696731667</v>
      </c>
    </row>
    <row r="23" spans="1:16" x14ac:dyDescent="0.25">
      <c r="A23" s="18"/>
      <c r="B23" s="38">
        <v>17</v>
      </c>
      <c r="C23" s="20" t="s">
        <v>98</v>
      </c>
      <c r="D23" s="21">
        <v>2525732</v>
      </c>
      <c r="E23" s="22">
        <v>4576786</v>
      </c>
      <c r="F23" s="22">
        <f t="shared" si="0"/>
        <v>1756190.9</v>
      </c>
      <c r="G23" s="22">
        <v>1406249.1</v>
      </c>
      <c r="H23" s="22">
        <v>261865.4</v>
      </c>
      <c r="I23" s="22">
        <v>88076.4</v>
      </c>
      <c r="J23" s="23">
        <f t="shared" si="1"/>
        <v>0.30725690473620576</v>
      </c>
      <c r="K23" s="23">
        <f t="shared" si="2"/>
        <v>0.36447290740707561</v>
      </c>
      <c r="L23" s="24">
        <f t="shared" si="3"/>
        <v>0.38371706695484559</v>
      </c>
      <c r="M23" s="5"/>
      <c r="N23" t="s">
        <v>101</v>
      </c>
      <c r="O23" s="6">
        <v>5943382.5999999996</v>
      </c>
      <c r="P23" s="66">
        <v>0.49396907817989055</v>
      </c>
    </row>
    <row r="24" spans="1:16" x14ac:dyDescent="0.25">
      <c r="A24" s="18"/>
      <c r="B24" s="38">
        <v>18</v>
      </c>
      <c r="C24" s="20" t="s">
        <v>99</v>
      </c>
      <c r="D24" s="21">
        <v>2419274</v>
      </c>
      <c r="E24" s="22">
        <v>2991307</v>
      </c>
      <c r="F24" s="22">
        <f t="shared" si="0"/>
        <v>868259.4</v>
      </c>
      <c r="G24" s="22">
        <v>741203.5</v>
      </c>
      <c r="H24" s="22">
        <v>92102.9</v>
      </c>
      <c r="I24" s="22">
        <v>34953</v>
      </c>
      <c r="J24" s="23">
        <f t="shared" si="1"/>
        <v>0.2477858340852343</v>
      </c>
      <c r="K24" s="23">
        <f t="shared" si="2"/>
        <v>0.27857602044858654</v>
      </c>
      <c r="L24" s="24">
        <f t="shared" si="3"/>
        <v>0.29026087927451111</v>
      </c>
      <c r="M24" s="5"/>
      <c r="N24" t="s">
        <v>86</v>
      </c>
      <c r="O24" s="6">
        <v>1813849.0999999999</v>
      </c>
      <c r="P24" s="66">
        <v>0.47603714658387369</v>
      </c>
    </row>
    <row r="25" spans="1:16" x14ac:dyDescent="0.25">
      <c r="A25" s="18"/>
      <c r="B25" s="38">
        <v>19</v>
      </c>
      <c r="C25" s="20" t="s">
        <v>100</v>
      </c>
      <c r="D25" s="21">
        <v>2543102</v>
      </c>
      <c r="E25" s="22">
        <v>3026159</v>
      </c>
      <c r="F25" s="22">
        <f t="shared" si="0"/>
        <v>1243741</v>
      </c>
      <c r="G25" s="22">
        <v>1083804.8</v>
      </c>
      <c r="H25" s="22">
        <v>147515.9</v>
      </c>
      <c r="I25" s="22">
        <v>12420.3</v>
      </c>
      <c r="J25" s="23">
        <f t="shared" si="1"/>
        <v>0.3581453585221398</v>
      </c>
      <c r="K25" s="23">
        <f t="shared" si="2"/>
        <v>0.40689226838378284</v>
      </c>
      <c r="L25" s="24">
        <f t="shared" si="3"/>
        <v>0.41099658015325696</v>
      </c>
      <c r="M25" s="5"/>
      <c r="N25" t="s">
        <v>93</v>
      </c>
      <c r="O25" s="6">
        <v>5276308.6000000006</v>
      </c>
      <c r="P25" s="66">
        <v>0.4746445344361187</v>
      </c>
    </row>
    <row r="26" spans="1:16" x14ac:dyDescent="0.25">
      <c r="A26" s="18"/>
      <c r="B26" s="38">
        <v>20</v>
      </c>
      <c r="C26" s="20" t="s">
        <v>101</v>
      </c>
      <c r="D26" s="21">
        <v>14072550</v>
      </c>
      <c r="E26" s="22">
        <v>12031892</v>
      </c>
      <c r="F26" s="22">
        <f t="shared" si="0"/>
        <v>5943382.5999999996</v>
      </c>
      <c r="G26" s="22">
        <v>5030054.5999999996</v>
      </c>
      <c r="H26" s="22">
        <v>738145.5</v>
      </c>
      <c r="I26" s="22">
        <v>175182.5</v>
      </c>
      <c r="J26" s="23">
        <f t="shared" si="1"/>
        <v>0.41806015213567405</v>
      </c>
      <c r="K26" s="23">
        <f t="shared" si="2"/>
        <v>0.47940923173180078</v>
      </c>
      <c r="L26" s="24">
        <f t="shared" si="3"/>
        <v>0.49396907817989055</v>
      </c>
      <c r="M26" s="5"/>
      <c r="N26" t="s">
        <v>100</v>
      </c>
      <c r="O26" s="6">
        <v>1243741</v>
      </c>
      <c r="P26" s="66">
        <v>0.41099658015325696</v>
      </c>
    </row>
    <row r="27" spans="1:16" x14ac:dyDescent="0.25">
      <c r="A27" s="18"/>
      <c r="B27" s="38">
        <v>21</v>
      </c>
      <c r="C27" s="20" t="s">
        <v>102</v>
      </c>
      <c r="D27" s="21">
        <v>9498609</v>
      </c>
      <c r="E27" s="22">
        <v>9079334</v>
      </c>
      <c r="F27" s="22">
        <f t="shared" si="0"/>
        <v>5968991.5</v>
      </c>
      <c r="G27" s="22">
        <v>5055394.2</v>
      </c>
      <c r="H27" s="22">
        <v>765253.2</v>
      </c>
      <c r="I27" s="22">
        <v>148344.1</v>
      </c>
      <c r="J27" s="23">
        <f t="shared" si="1"/>
        <v>0.55680231611701914</v>
      </c>
      <c r="K27" s="23">
        <f t="shared" si="2"/>
        <v>0.64108748505121638</v>
      </c>
      <c r="L27" s="24">
        <f t="shared" si="3"/>
        <v>0.65742613940626038</v>
      </c>
      <c r="M27" s="5"/>
      <c r="N27" t="s">
        <v>98</v>
      </c>
      <c r="O27" s="6">
        <v>1756190.9</v>
      </c>
      <c r="P27" s="66">
        <v>0.38371706695484559</v>
      </c>
    </row>
    <row r="28" spans="1:16" x14ac:dyDescent="0.25">
      <c r="A28" s="18"/>
      <c r="B28" s="38">
        <v>22</v>
      </c>
      <c r="C28" s="20" t="s">
        <v>103</v>
      </c>
      <c r="D28" s="21">
        <v>10345073</v>
      </c>
      <c r="E28" s="22">
        <v>9610885</v>
      </c>
      <c r="F28" s="22">
        <f t="shared" si="0"/>
        <v>5341143.9000000004</v>
      </c>
      <c r="G28" s="22">
        <v>4667607.2</v>
      </c>
      <c r="H28" s="22">
        <v>512547</v>
      </c>
      <c r="I28" s="22">
        <v>160989.70000000001</v>
      </c>
      <c r="J28" s="23">
        <f t="shared" si="1"/>
        <v>0.48565841751305944</v>
      </c>
      <c r="K28" s="23">
        <f t="shared" si="2"/>
        <v>0.53898826174696712</v>
      </c>
      <c r="L28" s="24">
        <f t="shared" si="3"/>
        <v>0.5557390292361214</v>
      </c>
      <c r="M28" s="5"/>
      <c r="N28" t="s">
        <v>91</v>
      </c>
      <c r="O28" s="6">
        <v>1820803.2</v>
      </c>
      <c r="P28" s="66">
        <v>0.38197143316864757</v>
      </c>
    </row>
    <row r="29" spans="1:16" x14ac:dyDescent="0.25">
      <c r="A29" s="18"/>
      <c r="B29" s="38">
        <v>23</v>
      </c>
      <c r="C29" s="20" t="s">
        <v>104</v>
      </c>
      <c r="D29" s="21">
        <v>3871347</v>
      </c>
      <c r="E29" s="22">
        <v>4335205</v>
      </c>
      <c r="F29" s="22">
        <f t="shared" si="0"/>
        <v>1455372.9000000001</v>
      </c>
      <c r="G29" s="22">
        <v>1156089.2</v>
      </c>
      <c r="H29" s="22">
        <v>245114.6</v>
      </c>
      <c r="I29" s="22">
        <v>54169.1</v>
      </c>
      <c r="J29" s="23">
        <f t="shared" si="1"/>
        <v>0.26667463245682727</v>
      </c>
      <c r="K29" s="23">
        <f t="shared" si="2"/>
        <v>0.32321511900821298</v>
      </c>
      <c r="L29" s="24">
        <f t="shared" si="3"/>
        <v>0.33571028359673882</v>
      </c>
      <c r="M29" s="5"/>
      <c r="N29" t="s">
        <v>104</v>
      </c>
      <c r="O29" s="6">
        <v>1455372.9000000001</v>
      </c>
      <c r="P29" s="66">
        <v>0.33571028359673882</v>
      </c>
    </row>
    <row r="30" spans="1:16" x14ac:dyDescent="0.25">
      <c r="A30" s="18"/>
      <c r="B30" s="38">
        <v>24</v>
      </c>
      <c r="C30" s="20" t="s">
        <v>105</v>
      </c>
      <c r="D30" s="21">
        <v>7488059</v>
      </c>
      <c r="E30" s="22">
        <v>7451913</v>
      </c>
      <c r="F30" s="22">
        <f t="shared" si="0"/>
        <v>4432053.8</v>
      </c>
      <c r="G30" s="22">
        <v>3628901.5</v>
      </c>
      <c r="H30" s="22">
        <v>547451.69999999995</v>
      </c>
      <c r="I30" s="22">
        <v>255700.6</v>
      </c>
      <c r="J30" s="23">
        <f t="shared" si="1"/>
        <v>0.48697582754924812</v>
      </c>
      <c r="K30" s="23">
        <f t="shared" si="2"/>
        <v>0.56044041308587478</v>
      </c>
      <c r="L30" s="24">
        <f t="shared" si="3"/>
        <v>0.59475383032517959</v>
      </c>
      <c r="M30" s="5"/>
      <c r="N30" t="s">
        <v>82</v>
      </c>
      <c r="O30" s="6">
        <v>876715.29999999993</v>
      </c>
      <c r="P30" s="66">
        <v>0.31895042512035465</v>
      </c>
    </row>
    <row r="31" spans="1:16" ht="15.75" thickBot="1" x14ac:dyDescent="0.3">
      <c r="A31" s="25"/>
      <c r="B31" s="39">
        <v>25</v>
      </c>
      <c r="C31" s="27" t="s">
        <v>106</v>
      </c>
      <c r="D31" s="28">
        <v>6876954</v>
      </c>
      <c r="E31" s="29">
        <v>6390138</v>
      </c>
      <c r="F31" s="29">
        <f t="shared" si="0"/>
        <v>4169783.5</v>
      </c>
      <c r="G31" s="29">
        <v>3682709.3</v>
      </c>
      <c r="H31" s="29">
        <v>437559.6</v>
      </c>
      <c r="I31" s="29">
        <v>49514.6</v>
      </c>
      <c r="J31" s="30">
        <f t="shared" si="1"/>
        <v>0.57631138795437586</v>
      </c>
      <c r="K31" s="30">
        <f t="shared" si="2"/>
        <v>0.64478558991996726</v>
      </c>
      <c r="L31" s="31">
        <f t="shared" si="3"/>
        <v>0.65253418627265958</v>
      </c>
      <c r="M31" s="5"/>
      <c r="N31" t="s">
        <v>99</v>
      </c>
      <c r="O31" s="6">
        <v>868259.4</v>
      </c>
      <c r="P31" s="66">
        <v>0.29026087927451111</v>
      </c>
    </row>
    <row r="32" spans="1:16" x14ac:dyDescent="0.25">
      <c r="O32" s="6"/>
      <c r="P32" s="66"/>
    </row>
    <row r="33" spans="15:16" x14ac:dyDescent="0.25">
      <c r="O33" s="6"/>
      <c r="P33" s="66"/>
    </row>
    <row r="34" spans="15:16" x14ac:dyDescent="0.25">
      <c r="O34" s="6"/>
      <c r="P34" s="66"/>
    </row>
    <row r="35" spans="15:16" x14ac:dyDescent="0.25">
      <c r="O35" s="6"/>
      <c r="P35" s="66"/>
    </row>
    <row r="36" spans="15:16" x14ac:dyDescent="0.25">
      <c r="O36" s="6"/>
      <c r="P36" s="66"/>
    </row>
    <row r="37" spans="15:16" x14ac:dyDescent="0.25">
      <c r="O37" s="6"/>
      <c r="P37" s="66"/>
    </row>
    <row r="38" spans="15:16" x14ac:dyDescent="0.25">
      <c r="O38" s="6"/>
      <c r="P38" s="66"/>
    </row>
    <row r="39" spans="15:16" x14ac:dyDescent="0.25">
      <c r="O39" s="6"/>
      <c r="P39" s="66"/>
    </row>
    <row r="40" spans="15:16" x14ac:dyDescent="0.25">
      <c r="O40" s="6"/>
      <c r="P40" s="66"/>
    </row>
    <row r="41" spans="15:16" x14ac:dyDescent="0.25">
      <c r="O41" s="6"/>
      <c r="P41" s="66"/>
    </row>
    <row r="42" spans="15:16" x14ac:dyDescent="0.25">
      <c r="O42" s="6"/>
      <c r="P42" s="66"/>
    </row>
    <row r="43" spans="15:16" x14ac:dyDescent="0.25">
      <c r="O43" s="6"/>
      <c r="P43" s="66"/>
    </row>
    <row r="44" spans="15:16" x14ac:dyDescent="0.25">
      <c r="O44" s="6"/>
      <c r="P44" s="66"/>
    </row>
    <row r="45" spans="15:16" x14ac:dyDescent="0.25">
      <c r="O45" s="6"/>
      <c r="P45" s="66"/>
    </row>
    <row r="46" spans="15:16" x14ac:dyDescent="0.25">
      <c r="O46" s="6"/>
      <c r="P46" s="66"/>
    </row>
    <row r="47" spans="15:16" x14ac:dyDescent="0.25">
      <c r="O47" s="6"/>
      <c r="P47" s="66"/>
    </row>
    <row r="48" spans="15:16" x14ac:dyDescent="0.25">
      <c r="O48" s="6"/>
      <c r="P48" s="66"/>
    </row>
    <row r="49" spans="15:16" x14ac:dyDescent="0.25">
      <c r="O49" s="6"/>
      <c r="P49" s="66"/>
    </row>
    <row r="50" spans="15:16" x14ac:dyDescent="0.25">
      <c r="O50" s="6"/>
      <c r="P50" s="66"/>
    </row>
    <row r="51" spans="15:16" x14ac:dyDescent="0.25">
      <c r="O51" s="6"/>
      <c r="P51" s="66"/>
    </row>
    <row r="52" spans="15:16" x14ac:dyDescent="0.25">
      <c r="O52" s="6"/>
      <c r="P52" s="66"/>
    </row>
    <row r="53" spans="15:16" x14ac:dyDescent="0.25">
      <c r="O53" s="6"/>
      <c r="P53" s="66"/>
    </row>
    <row r="54" spans="15:16" x14ac:dyDescent="0.25">
      <c r="O54" s="6"/>
      <c r="P54" s="66"/>
    </row>
    <row r="55" spans="15:16" x14ac:dyDescent="0.25">
      <c r="O55" s="6"/>
      <c r="P55" s="66"/>
    </row>
    <row r="56" spans="15:16" x14ac:dyDescent="0.25">
      <c r="O56" s="6"/>
      <c r="P56" s="66"/>
    </row>
    <row r="57" spans="15:16" x14ac:dyDescent="0.25">
      <c r="O57" s="6"/>
      <c r="P57" s="66"/>
    </row>
    <row r="58" spans="15:16" x14ac:dyDescent="0.25">
      <c r="O58" s="6"/>
      <c r="P58" s="66"/>
    </row>
    <row r="59" spans="15:16" x14ac:dyDescent="0.25">
      <c r="O59" s="6"/>
      <c r="P59" s="66"/>
    </row>
    <row r="60" spans="15:16" x14ac:dyDescent="0.25">
      <c r="O60" s="6"/>
      <c r="P60" s="66"/>
    </row>
    <row r="61" spans="15:16" x14ac:dyDescent="0.25">
      <c r="O61" s="6"/>
      <c r="P61" s="66"/>
    </row>
    <row r="62" spans="15:16" x14ac:dyDescent="0.25">
      <c r="O62" s="6"/>
      <c r="P62" s="66"/>
    </row>
    <row r="63" spans="15:16" x14ac:dyDescent="0.25">
      <c r="O63" s="6"/>
      <c r="P63" s="66"/>
    </row>
    <row r="64" spans="15:16" x14ac:dyDescent="0.25">
      <c r="O64" s="6"/>
      <c r="P64" s="66"/>
    </row>
    <row r="65" spans="15:16" x14ac:dyDescent="0.25">
      <c r="O65" s="6"/>
      <c r="P65" s="66"/>
    </row>
    <row r="66" spans="15:16" x14ac:dyDescent="0.25">
      <c r="O66" s="6"/>
      <c r="P66" s="66"/>
    </row>
    <row r="67" spans="15:16" x14ac:dyDescent="0.25">
      <c r="O67" s="6"/>
      <c r="P67" s="66"/>
    </row>
    <row r="68" spans="15:16" x14ac:dyDescent="0.25">
      <c r="O68" s="6"/>
      <c r="P68" s="66"/>
    </row>
    <row r="69" spans="15:16" x14ac:dyDescent="0.25">
      <c r="O69" s="6"/>
      <c r="P69" s="66"/>
    </row>
    <row r="70" spans="15:16" x14ac:dyDescent="0.25">
      <c r="O70" s="6"/>
      <c r="P70" s="66"/>
    </row>
    <row r="71" spans="15:16" x14ac:dyDescent="0.25">
      <c r="O71" s="6"/>
      <c r="P71" s="66"/>
    </row>
    <row r="72" spans="15:16" x14ac:dyDescent="0.25">
      <c r="O72" s="6"/>
      <c r="P72" s="66"/>
    </row>
    <row r="73" spans="15:16" x14ac:dyDescent="0.25">
      <c r="O73" s="6"/>
      <c r="P73" s="66"/>
    </row>
    <row r="74" spans="15:16" x14ac:dyDescent="0.25">
      <c r="O74" s="6"/>
      <c r="P74" s="66"/>
    </row>
    <row r="75" spans="15:16" x14ac:dyDescent="0.25">
      <c r="O75" s="6"/>
      <c r="P75" s="66"/>
    </row>
    <row r="76" spans="15:16" x14ac:dyDescent="0.25">
      <c r="O76" s="6"/>
      <c r="P76" s="66"/>
    </row>
    <row r="77" spans="15:16" x14ac:dyDescent="0.25">
      <c r="O77" s="6"/>
      <c r="P77" s="66"/>
    </row>
    <row r="78" spans="15:16" x14ac:dyDescent="0.25">
      <c r="O78" s="6"/>
      <c r="P78" s="66"/>
    </row>
    <row r="79" spans="15:16" x14ac:dyDescent="0.25">
      <c r="O79" s="6"/>
      <c r="P79" s="66"/>
    </row>
    <row r="80" spans="15:16" x14ac:dyDescent="0.25">
      <c r="O80" s="6"/>
      <c r="P80" s="66"/>
    </row>
    <row r="81" spans="15:16" x14ac:dyDescent="0.25">
      <c r="O81" s="6"/>
      <c r="P81" s="66"/>
    </row>
    <row r="82" spans="15:16" x14ac:dyDescent="0.25">
      <c r="O82" s="6"/>
      <c r="P82" s="66"/>
    </row>
    <row r="83" spans="15:16" x14ac:dyDescent="0.25">
      <c r="O83" s="6"/>
      <c r="P83" s="66"/>
    </row>
    <row r="84" spans="15:16" x14ac:dyDescent="0.25">
      <c r="O84" s="6"/>
      <c r="P84" s="66"/>
    </row>
    <row r="85" spans="15:16" x14ac:dyDescent="0.25">
      <c r="O85" s="6"/>
      <c r="P85" s="66"/>
    </row>
    <row r="86" spans="15:16" x14ac:dyDescent="0.25">
      <c r="O86" s="6"/>
      <c r="P86" s="66"/>
    </row>
    <row r="87" spans="15:16" x14ac:dyDescent="0.25">
      <c r="O87" s="6"/>
      <c r="P87" s="66"/>
    </row>
    <row r="88" spans="15:16" x14ac:dyDescent="0.25">
      <c r="O88" s="6"/>
      <c r="P88" s="66"/>
    </row>
    <row r="89" spans="15:16" x14ac:dyDescent="0.25">
      <c r="O89" s="6"/>
      <c r="P89" s="66"/>
    </row>
    <row r="90" spans="15:16" x14ac:dyDescent="0.25">
      <c r="O90" s="6"/>
      <c r="P90" s="66"/>
    </row>
    <row r="91" spans="15:16" x14ac:dyDescent="0.25">
      <c r="O91" s="6"/>
      <c r="P91" s="66"/>
    </row>
    <row r="92" spans="15:16" x14ac:dyDescent="0.25">
      <c r="O92" s="6"/>
      <c r="P92" s="66"/>
    </row>
    <row r="93" spans="15:16" x14ac:dyDescent="0.25">
      <c r="O93" s="6"/>
      <c r="P93" s="66"/>
    </row>
    <row r="94" spans="15:16" x14ac:dyDescent="0.25">
      <c r="O94" s="6"/>
      <c r="P94" s="66"/>
    </row>
    <row r="95" spans="15:16" x14ac:dyDescent="0.25">
      <c r="O95" s="6"/>
      <c r="P95" s="66"/>
    </row>
    <row r="96" spans="15:16" x14ac:dyDescent="0.25">
      <c r="O96" s="6"/>
      <c r="P96" s="66"/>
    </row>
    <row r="97" spans="15:16" x14ac:dyDescent="0.25">
      <c r="O97" s="6"/>
      <c r="P97" s="66"/>
    </row>
    <row r="98" spans="15:16" x14ac:dyDescent="0.25">
      <c r="O98" s="6"/>
      <c r="P98" s="66"/>
    </row>
    <row r="99" spans="15:16" x14ac:dyDescent="0.25">
      <c r="O99" s="6"/>
      <c r="P99" s="66"/>
    </row>
    <row r="100" spans="15:16" x14ac:dyDescent="0.25">
      <c r="O100" s="6"/>
      <c r="P100" s="66"/>
    </row>
  </sheetData>
  <sortState ref="N6:P100">
    <sortCondition descending="1" ref="P5:P100"/>
  </sortState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M38"/>
  <sheetViews>
    <sheetView topLeftCell="A34" workbookViewId="0">
      <selection activeCell="A38" sqref="A38:D38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16</v>
      </c>
      <c r="B1" s="33" t="s">
        <v>72</v>
      </c>
      <c r="C1" s="33" t="s">
        <v>14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262</v>
      </c>
    </row>
    <row r="3" spans="1:13" ht="15.75" thickBot="1" x14ac:dyDescent="0.3">
      <c r="A3" s="76" t="s">
        <v>81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3"/>
      <c r="C6" s="13"/>
      <c r="D6" s="14">
        <v>401529769</v>
      </c>
      <c r="E6" s="15">
        <v>442213787</v>
      </c>
      <c r="F6" s="15">
        <v>236492992.60000002</v>
      </c>
      <c r="G6" s="15">
        <v>199264820.39999998</v>
      </c>
      <c r="H6" s="15">
        <v>30463821.599999998</v>
      </c>
      <c r="I6" s="15">
        <v>6764350.5999999987</v>
      </c>
      <c r="J6" s="16">
        <v>0.45060743526750324</v>
      </c>
      <c r="K6" s="16">
        <v>0.51949678809991506</v>
      </c>
      <c r="L6" s="17">
        <v>0.53479335007707474</v>
      </c>
      <c r="M6" s="5"/>
    </row>
    <row r="7" spans="1:13" x14ac:dyDescent="0.25">
      <c r="A7" s="40" t="s">
        <v>139</v>
      </c>
      <c r="B7" s="42"/>
      <c r="C7" s="42"/>
      <c r="D7" s="43">
        <f ca="1">SUM(D8:OFFSET(D6,MATCH("PROYECTOS",$A$8:$A$50,0),0))</f>
        <v>392489743</v>
      </c>
      <c r="E7" s="44">
        <f ca="1">SUM(E8:OFFSET(E6,MATCH("PROYECTOS",$A$8:$A$50,0),0))</f>
        <v>428736231</v>
      </c>
      <c r="F7" s="44">
        <f ca="1">SUM(F8:OFFSET(F6,MATCH("PROYECTOS",$A$8:$A$50,0),0))</f>
        <v>233144263.10000002</v>
      </c>
      <c r="G7" s="44">
        <f ca="1">SUM(G8:OFFSET(G6,MATCH("PROYECTOS",$A$8:$A$50,0),0))</f>
        <v>195989955.29999995</v>
      </c>
      <c r="H7" s="44">
        <f ca="1">SUM(H8:OFFSET(H6,MATCH("PROYECTOS",$A$8:$A$50,0),0))</f>
        <v>30436358.199999999</v>
      </c>
      <c r="I7" s="44">
        <f ca="1">SUM(I8:OFFSET(I6,MATCH("PROYECTOS",$A$8:$A$50,0),0))</f>
        <v>6717949.5999999996</v>
      </c>
      <c r="J7" s="45">
        <f ca="1">IFERROR(G7/E7,0)</f>
        <v>0.457134109806549</v>
      </c>
      <c r="K7" s="45">
        <f ca="1">IFERROR(SUM(G7,H7)/E7,0)</f>
        <v>0.52812498018157916</v>
      </c>
      <c r="L7" s="46">
        <f ca="1">IFERROR(SUM(G7,H7,I7)/E7,0)</f>
        <v>0.54379417050013656</v>
      </c>
      <c r="M7" s="5"/>
    </row>
    <row r="8" spans="1:13" ht="25.5" x14ac:dyDescent="0.25">
      <c r="A8" s="18"/>
      <c r="B8" s="20">
        <v>3043950</v>
      </c>
      <c r="C8" s="20" t="s">
        <v>264</v>
      </c>
      <c r="D8" s="21">
        <v>15133887</v>
      </c>
      <c r="E8" s="22">
        <v>26691698</v>
      </c>
      <c r="F8" s="22">
        <f t="shared" ref="F8:F22" si="0">SUM(G8,H8,I8)</f>
        <v>15300508.4</v>
      </c>
      <c r="G8" s="22">
        <v>13047810.9</v>
      </c>
      <c r="H8" s="22">
        <v>1983727.7</v>
      </c>
      <c r="I8" s="22">
        <v>268969.8</v>
      </c>
      <c r="J8" s="23">
        <f t="shared" ref="J8:J23" si="1">IFERROR(G8/E8,0)</f>
        <v>0.48883405244582046</v>
      </c>
      <c r="K8" s="23">
        <f t="shared" ref="K8:K23" si="2">IFERROR(SUM(G8,H8)/E8,0)</f>
        <v>0.5631540788450401</v>
      </c>
      <c r="L8" s="24">
        <f t="shared" ref="L8:L23" si="3">IFERROR(SUM(G8,H8,I8)/E8,0)</f>
        <v>0.57323098740289957</v>
      </c>
      <c r="M8" s="5"/>
    </row>
    <row r="9" spans="1:13" ht="38.25" x14ac:dyDescent="0.25">
      <c r="A9" s="18"/>
      <c r="B9" s="20">
        <v>3043952</v>
      </c>
      <c r="C9" s="20" t="s">
        <v>265</v>
      </c>
      <c r="D9" s="21">
        <v>10897684</v>
      </c>
      <c r="E9" s="22">
        <v>11177903</v>
      </c>
      <c r="F9" s="22">
        <f t="shared" si="0"/>
        <v>7403863.9000000004</v>
      </c>
      <c r="G9" s="22">
        <v>6311558.4000000004</v>
      </c>
      <c r="H9" s="22">
        <v>819055.7</v>
      </c>
      <c r="I9" s="22">
        <v>273249.8</v>
      </c>
      <c r="J9" s="23">
        <f t="shared" si="1"/>
        <v>0.56464601634134781</v>
      </c>
      <c r="K9" s="23">
        <f t="shared" si="2"/>
        <v>0.63792055629754529</v>
      </c>
      <c r="L9" s="24">
        <f t="shared" si="3"/>
        <v>0.66236608959659071</v>
      </c>
      <c r="M9" s="5"/>
    </row>
    <row r="10" spans="1:13" ht="25.5" x14ac:dyDescent="0.25">
      <c r="A10" s="18"/>
      <c r="B10" s="20">
        <v>3043957</v>
      </c>
      <c r="C10" s="20" t="s">
        <v>266</v>
      </c>
      <c r="D10" s="21">
        <v>7843844</v>
      </c>
      <c r="E10" s="22">
        <v>13694928</v>
      </c>
      <c r="F10" s="22">
        <f t="shared" si="0"/>
        <v>9119208.5</v>
      </c>
      <c r="G10" s="22">
        <v>7594418.0999999996</v>
      </c>
      <c r="H10" s="22">
        <v>1441940.9</v>
      </c>
      <c r="I10" s="22">
        <v>82849.5</v>
      </c>
      <c r="J10" s="23">
        <f t="shared" si="1"/>
        <v>0.5545423897080729</v>
      </c>
      <c r="K10" s="23">
        <f t="shared" si="2"/>
        <v>0.65983253070041692</v>
      </c>
      <c r="L10" s="24">
        <f t="shared" si="3"/>
        <v>0.66588217915420955</v>
      </c>
      <c r="M10" s="5"/>
    </row>
    <row r="11" spans="1:13" ht="51" x14ac:dyDescent="0.25">
      <c r="A11" s="18"/>
      <c r="B11" s="20">
        <v>3043958</v>
      </c>
      <c r="C11" s="20" t="s">
        <v>267</v>
      </c>
      <c r="D11" s="21">
        <v>16650639</v>
      </c>
      <c r="E11" s="22">
        <v>19916257</v>
      </c>
      <c r="F11" s="22">
        <f t="shared" si="0"/>
        <v>6704457.4000000004</v>
      </c>
      <c r="G11" s="22">
        <v>5324403</v>
      </c>
      <c r="H11" s="22">
        <v>672115.19999999995</v>
      </c>
      <c r="I11" s="22">
        <v>707939.2</v>
      </c>
      <c r="J11" s="23">
        <f t="shared" si="1"/>
        <v>0.26733954075808519</v>
      </c>
      <c r="K11" s="23">
        <f t="shared" si="2"/>
        <v>0.30108660477719285</v>
      </c>
      <c r="L11" s="24">
        <f t="shared" si="3"/>
        <v>0.33663240035514708</v>
      </c>
      <c r="M11" s="5"/>
    </row>
    <row r="12" spans="1:13" ht="38.25" x14ac:dyDescent="0.25">
      <c r="A12" s="18"/>
      <c r="B12" s="20">
        <v>3043959</v>
      </c>
      <c r="C12" s="20" t="s">
        <v>268</v>
      </c>
      <c r="D12" s="21">
        <v>45989275</v>
      </c>
      <c r="E12" s="22">
        <v>47082066</v>
      </c>
      <c r="F12" s="22">
        <f t="shared" si="0"/>
        <v>29297119.699999999</v>
      </c>
      <c r="G12" s="22">
        <v>26232411.199999999</v>
      </c>
      <c r="H12" s="22">
        <v>2672132</v>
      </c>
      <c r="I12" s="22">
        <v>392576.5</v>
      </c>
      <c r="J12" s="23">
        <f t="shared" si="1"/>
        <v>0.55716355352800362</v>
      </c>
      <c r="K12" s="23">
        <f t="shared" si="2"/>
        <v>0.61391832720339845</v>
      </c>
      <c r="L12" s="24">
        <f t="shared" si="3"/>
        <v>0.62225645960396048</v>
      </c>
      <c r="M12" s="5"/>
    </row>
    <row r="13" spans="1:13" ht="25.5" x14ac:dyDescent="0.25">
      <c r="A13" s="18"/>
      <c r="B13" s="20">
        <v>3043961</v>
      </c>
      <c r="C13" s="20" t="s">
        <v>269</v>
      </c>
      <c r="D13" s="21">
        <v>6246150</v>
      </c>
      <c r="E13" s="22">
        <v>21327790</v>
      </c>
      <c r="F13" s="22">
        <f t="shared" si="0"/>
        <v>11932535.6</v>
      </c>
      <c r="G13" s="22">
        <v>8698554.3000000007</v>
      </c>
      <c r="H13" s="22">
        <v>2888523.7</v>
      </c>
      <c r="I13" s="22">
        <v>345457.6</v>
      </c>
      <c r="J13" s="23">
        <f t="shared" si="1"/>
        <v>0.40785071027049691</v>
      </c>
      <c r="K13" s="23">
        <f t="shared" si="2"/>
        <v>0.54328545057879885</v>
      </c>
      <c r="L13" s="24">
        <f t="shared" si="3"/>
        <v>0.55948298440672939</v>
      </c>
      <c r="M13" s="5"/>
    </row>
    <row r="14" spans="1:13" ht="25.5" x14ac:dyDescent="0.25">
      <c r="A14" s="18"/>
      <c r="B14" s="20">
        <v>3043962</v>
      </c>
      <c r="C14" s="20" t="s">
        <v>270</v>
      </c>
      <c r="D14" s="21">
        <v>36338909</v>
      </c>
      <c r="E14" s="22">
        <v>34196744</v>
      </c>
      <c r="F14" s="22">
        <f t="shared" si="0"/>
        <v>19588179.399999999</v>
      </c>
      <c r="G14" s="22">
        <v>16435329.1</v>
      </c>
      <c r="H14" s="22">
        <v>2793785.3</v>
      </c>
      <c r="I14" s="22">
        <v>359065</v>
      </c>
      <c r="J14" s="23">
        <f t="shared" si="1"/>
        <v>0.48061093477203559</v>
      </c>
      <c r="K14" s="23">
        <f t="shared" si="2"/>
        <v>0.56230834140232766</v>
      </c>
      <c r="L14" s="24">
        <f t="shared" si="3"/>
        <v>0.57280831765737694</v>
      </c>
      <c r="M14" s="5"/>
    </row>
    <row r="15" spans="1:13" ht="51" x14ac:dyDescent="0.25">
      <c r="A15" s="18"/>
      <c r="B15" s="20">
        <v>3043963</v>
      </c>
      <c r="C15" s="20" t="s">
        <v>271</v>
      </c>
      <c r="D15" s="21">
        <v>9206231</v>
      </c>
      <c r="E15" s="22">
        <v>12740051</v>
      </c>
      <c r="F15" s="22">
        <f t="shared" si="0"/>
        <v>8950837.1999999993</v>
      </c>
      <c r="G15" s="22">
        <v>7843268.7999999998</v>
      </c>
      <c r="H15" s="22">
        <v>945754.8</v>
      </c>
      <c r="I15" s="22">
        <v>161813.6</v>
      </c>
      <c r="J15" s="23">
        <f t="shared" si="1"/>
        <v>0.61563872860477553</v>
      </c>
      <c r="K15" s="23">
        <f t="shared" si="2"/>
        <v>0.68987350207624754</v>
      </c>
      <c r="L15" s="24">
        <f t="shared" si="3"/>
        <v>0.70257467572147081</v>
      </c>
      <c r="M15" s="5"/>
    </row>
    <row r="16" spans="1:13" x14ac:dyDescent="0.25">
      <c r="A16" s="18"/>
      <c r="B16" s="20">
        <v>3043964</v>
      </c>
      <c r="C16" s="20" t="s">
        <v>272</v>
      </c>
      <c r="D16" s="21">
        <v>22329286</v>
      </c>
      <c r="E16" s="22">
        <v>53247523</v>
      </c>
      <c r="F16" s="22">
        <f t="shared" si="0"/>
        <v>23193103.399999999</v>
      </c>
      <c r="G16" s="22">
        <v>20209681.600000001</v>
      </c>
      <c r="H16" s="22">
        <v>2567994.9</v>
      </c>
      <c r="I16" s="22">
        <v>415426.9</v>
      </c>
      <c r="J16" s="23">
        <f t="shared" si="1"/>
        <v>0.37954219203774048</v>
      </c>
      <c r="K16" s="23">
        <f t="shared" si="2"/>
        <v>0.42776969174697571</v>
      </c>
      <c r="L16" s="24">
        <f t="shared" si="3"/>
        <v>0.43557149879065732</v>
      </c>
      <c r="M16" s="5"/>
    </row>
    <row r="17" spans="1:13" ht="63.75" x14ac:dyDescent="0.25">
      <c r="A17" s="18"/>
      <c r="B17" s="20">
        <v>3043965</v>
      </c>
      <c r="C17" s="20" t="s">
        <v>273</v>
      </c>
      <c r="D17" s="21">
        <v>119531510</v>
      </c>
      <c r="E17" s="22">
        <v>42987618</v>
      </c>
      <c r="F17" s="22">
        <f t="shared" si="0"/>
        <v>21589997</v>
      </c>
      <c r="G17" s="22">
        <v>18455799.800000001</v>
      </c>
      <c r="H17" s="22">
        <v>2874107.8</v>
      </c>
      <c r="I17" s="22">
        <v>260089.4</v>
      </c>
      <c r="J17" s="23">
        <f t="shared" si="1"/>
        <v>0.42932827308551968</v>
      </c>
      <c r="K17" s="23">
        <f t="shared" si="2"/>
        <v>0.49618724163781303</v>
      </c>
      <c r="L17" s="24">
        <f t="shared" si="3"/>
        <v>0.50223757454995532</v>
      </c>
      <c r="M17" s="5"/>
    </row>
    <row r="18" spans="1:13" ht="38.25" x14ac:dyDescent="0.25">
      <c r="A18" s="18"/>
      <c r="B18" s="20">
        <v>3043968</v>
      </c>
      <c r="C18" s="20" t="s">
        <v>274</v>
      </c>
      <c r="D18" s="21">
        <v>7106686</v>
      </c>
      <c r="E18" s="22">
        <v>12062797</v>
      </c>
      <c r="F18" s="22">
        <f t="shared" si="0"/>
        <v>7546770.7000000002</v>
      </c>
      <c r="G18" s="22">
        <v>6563898.4000000004</v>
      </c>
      <c r="H18" s="22">
        <v>823651</v>
      </c>
      <c r="I18" s="22">
        <v>159221.29999999999</v>
      </c>
      <c r="J18" s="23">
        <f t="shared" si="1"/>
        <v>0.54414398252743545</v>
      </c>
      <c r="K18" s="23">
        <f t="shared" si="2"/>
        <v>0.61242424953350372</v>
      </c>
      <c r="L18" s="24">
        <f t="shared" si="3"/>
        <v>0.6256236178060528</v>
      </c>
      <c r="M18" s="5"/>
    </row>
    <row r="19" spans="1:13" ht="38.25" x14ac:dyDescent="0.25">
      <c r="A19" s="18"/>
      <c r="B19" s="20">
        <v>3043969</v>
      </c>
      <c r="C19" s="20" t="s">
        <v>275</v>
      </c>
      <c r="D19" s="21">
        <v>42971653</v>
      </c>
      <c r="E19" s="22">
        <v>68094475</v>
      </c>
      <c r="F19" s="22">
        <f t="shared" si="0"/>
        <v>34315346</v>
      </c>
      <c r="G19" s="22">
        <v>26229723.199999999</v>
      </c>
      <c r="H19" s="22">
        <v>5286847.7</v>
      </c>
      <c r="I19" s="22">
        <v>2798775.1</v>
      </c>
      <c r="J19" s="23">
        <f t="shared" si="1"/>
        <v>0.38519605592083644</v>
      </c>
      <c r="K19" s="23">
        <f t="shared" si="2"/>
        <v>0.46283594814410417</v>
      </c>
      <c r="L19" s="24">
        <f t="shared" si="3"/>
        <v>0.50393730181486829</v>
      </c>
      <c r="M19" s="5"/>
    </row>
    <row r="20" spans="1:13" ht="51" x14ac:dyDescent="0.25">
      <c r="A20" s="18"/>
      <c r="B20" s="20">
        <v>3043972</v>
      </c>
      <c r="C20" s="20" t="s">
        <v>276</v>
      </c>
      <c r="D20" s="21">
        <v>9351174</v>
      </c>
      <c r="E20" s="22">
        <v>13425257</v>
      </c>
      <c r="F20" s="22">
        <f t="shared" si="0"/>
        <v>6239313.2999999998</v>
      </c>
      <c r="G20" s="22">
        <v>5369525.5</v>
      </c>
      <c r="H20" s="22">
        <v>822034.6</v>
      </c>
      <c r="I20" s="22">
        <v>47753.2</v>
      </c>
      <c r="J20" s="23">
        <f t="shared" si="1"/>
        <v>0.39995699896098824</v>
      </c>
      <c r="K20" s="23">
        <f t="shared" si="2"/>
        <v>0.46118745436307101</v>
      </c>
      <c r="L20" s="24">
        <f t="shared" si="3"/>
        <v>0.46474442165241231</v>
      </c>
      <c r="M20" s="5"/>
    </row>
    <row r="21" spans="1:13" ht="38.25" x14ac:dyDescent="0.25">
      <c r="A21" s="18"/>
      <c r="B21" s="20">
        <v>3043973</v>
      </c>
      <c r="C21" s="20" t="s">
        <v>277</v>
      </c>
      <c r="D21" s="21">
        <v>6274850</v>
      </c>
      <c r="E21" s="22">
        <v>8656296</v>
      </c>
      <c r="F21" s="22">
        <f t="shared" si="0"/>
        <v>5508000.8000000007</v>
      </c>
      <c r="G21" s="22">
        <v>4767684.9000000004</v>
      </c>
      <c r="H21" s="22">
        <v>654666.19999999995</v>
      </c>
      <c r="I21" s="22">
        <v>85649.7</v>
      </c>
      <c r="J21" s="23">
        <f t="shared" si="1"/>
        <v>0.55077655616212762</v>
      </c>
      <c r="K21" s="23">
        <f t="shared" si="2"/>
        <v>0.6264054625673614</v>
      </c>
      <c r="L21" s="24">
        <f t="shared" si="3"/>
        <v>0.63629996016772084</v>
      </c>
      <c r="M21" s="5"/>
    </row>
    <row r="22" spans="1:13" x14ac:dyDescent="0.25">
      <c r="A22" s="18"/>
      <c r="B22" s="20">
        <v>9000000</v>
      </c>
      <c r="C22" s="20" t="s">
        <v>160</v>
      </c>
      <c r="D22" s="21">
        <v>36617965</v>
      </c>
      <c r="E22" s="22">
        <v>43434828</v>
      </c>
      <c r="F22" s="22">
        <f t="shared" si="0"/>
        <v>26455021.800000001</v>
      </c>
      <c r="G22" s="22">
        <v>22905888.100000001</v>
      </c>
      <c r="H22" s="22">
        <v>3190020.7</v>
      </c>
      <c r="I22" s="22">
        <v>359113</v>
      </c>
      <c r="J22" s="23">
        <f t="shared" si="1"/>
        <v>0.52736223797179538</v>
      </c>
      <c r="K22" s="23">
        <f t="shared" si="2"/>
        <v>0.60080608123969093</v>
      </c>
      <c r="L22" s="24">
        <f t="shared" si="3"/>
        <v>0.60907393946627353</v>
      </c>
      <c r="M22" s="5"/>
    </row>
    <row r="23" spans="1:13" ht="15.75" thickBot="1" x14ac:dyDescent="0.3">
      <c r="A23" s="47" t="s">
        <v>161</v>
      </c>
      <c r="B23" s="49"/>
      <c r="C23" s="49"/>
      <c r="D23" s="50">
        <f ca="1">OFFSET(D23,-MATCH("PROYECTOS",$A$8:$A$50,0)-1,0)-(OFFSET(D23,-MATCH("PROYECTOS",$A$8:$A$50,0),0))</f>
        <v>9040026</v>
      </c>
      <c r="E23" s="51">
        <f t="shared" ref="E23:I23" ca="1" si="4">OFFSET(E23,-MATCH("PROYECTOS",$A$8:$A$50,0)-1,0)-(OFFSET(E23,-MATCH("PROYECTOS",$A$8:$A$50,0),0))</f>
        <v>13477556</v>
      </c>
      <c r="F23" s="51">
        <f t="shared" ca="1" si="4"/>
        <v>3348729.5</v>
      </c>
      <c r="G23" s="51">
        <f t="shared" ca="1" si="4"/>
        <v>3274865.1000000238</v>
      </c>
      <c r="H23" s="51">
        <f t="shared" ca="1" si="4"/>
        <v>27463.39999999851</v>
      </c>
      <c r="I23" s="51">
        <f t="shared" ca="1" si="4"/>
        <v>46400.999999999069</v>
      </c>
      <c r="J23" s="52">
        <f t="shared" ca="1" si="1"/>
        <v>0.24298656967183246</v>
      </c>
      <c r="K23" s="52">
        <f t="shared" ca="1" si="2"/>
        <v>0.24502428333445786</v>
      </c>
      <c r="L23" s="53">
        <f t="shared" ca="1" si="3"/>
        <v>0.24846711822232617</v>
      </c>
      <c r="M23" s="5"/>
    </row>
    <row r="24" spans="1:13" ht="15.75" thickBot="1" x14ac:dyDescent="0.3"/>
    <row r="25" spans="1:13" ht="15.75" thickBot="1" x14ac:dyDescent="0.3">
      <c r="A25" s="82" t="s">
        <v>209</v>
      </c>
      <c r="B25" s="83"/>
      <c r="C25" s="83"/>
      <c r="D25" s="84"/>
    </row>
    <row r="26" spans="1:13" ht="15.75" thickBot="1" x14ac:dyDescent="0.3">
      <c r="A26" s="2" t="s">
        <v>299</v>
      </c>
    </row>
    <row r="27" spans="1:13" ht="45" customHeight="1" x14ac:dyDescent="0.25">
      <c r="A27" s="76" t="s">
        <v>211</v>
      </c>
      <c r="B27" s="77"/>
      <c r="C27" s="77"/>
      <c r="D27" s="87" t="s">
        <v>212</v>
      </c>
    </row>
    <row r="28" spans="1:13" ht="15.75" thickBot="1" x14ac:dyDescent="0.3">
      <c r="A28" s="85"/>
      <c r="B28" s="86"/>
      <c r="C28" s="86"/>
      <c r="D28" s="88"/>
    </row>
    <row r="29" spans="1:13" ht="25.5" x14ac:dyDescent="0.25">
      <c r="A29" s="18"/>
      <c r="B29" s="20">
        <v>3043950</v>
      </c>
      <c r="C29" s="20" t="s">
        <v>264</v>
      </c>
      <c r="D29" s="24">
        <v>0.57323098740289957</v>
      </c>
    </row>
    <row r="30" spans="1:13" ht="51" x14ac:dyDescent="0.25">
      <c r="A30" s="18"/>
      <c r="B30" s="20">
        <v>3043958</v>
      </c>
      <c r="C30" s="20" t="s">
        <v>267</v>
      </c>
      <c r="D30" s="24">
        <v>0.33663240035514708</v>
      </c>
    </row>
    <row r="31" spans="1:13" ht="38.25" x14ac:dyDescent="0.25">
      <c r="A31" s="18"/>
      <c r="B31" s="20">
        <v>3043959</v>
      </c>
      <c r="C31" s="20" t="s">
        <v>268</v>
      </c>
      <c r="D31" s="24">
        <v>0.62225645960396048</v>
      </c>
    </row>
    <row r="32" spans="1:13" ht="25.5" x14ac:dyDescent="0.25">
      <c r="A32" s="18"/>
      <c r="B32" s="20">
        <v>3043961</v>
      </c>
      <c r="C32" s="20" t="s">
        <v>269</v>
      </c>
      <c r="D32" s="24">
        <v>0.55948298440672939</v>
      </c>
    </row>
    <row r="33" spans="1:4" ht="25.5" x14ac:dyDescent="0.25">
      <c r="A33" s="18"/>
      <c r="B33" s="20">
        <v>3043962</v>
      </c>
      <c r="C33" s="20" t="s">
        <v>270</v>
      </c>
      <c r="D33" s="24">
        <v>0.57280831765737694</v>
      </c>
    </row>
    <row r="34" spans="1:4" x14ac:dyDescent="0.25">
      <c r="A34" s="18"/>
      <c r="B34" s="20">
        <v>3043964</v>
      </c>
      <c r="C34" s="20" t="s">
        <v>272</v>
      </c>
      <c r="D34" s="24">
        <v>0.43557149879065732</v>
      </c>
    </row>
    <row r="35" spans="1:4" ht="63.75" x14ac:dyDescent="0.25">
      <c r="A35" s="18"/>
      <c r="B35" s="20">
        <v>3043965</v>
      </c>
      <c r="C35" s="20" t="s">
        <v>273</v>
      </c>
      <c r="D35" s="24">
        <v>0.50223757454995532</v>
      </c>
    </row>
    <row r="36" spans="1:4" ht="38.25" x14ac:dyDescent="0.25">
      <c r="A36" s="18"/>
      <c r="B36" s="20">
        <v>3043969</v>
      </c>
      <c r="C36" s="20" t="s">
        <v>275</v>
      </c>
      <c r="D36" s="24">
        <v>0.50393730181486829</v>
      </c>
    </row>
    <row r="37" spans="1:4" ht="51" x14ac:dyDescent="0.25">
      <c r="A37" s="18"/>
      <c r="B37" s="20">
        <v>3043972</v>
      </c>
      <c r="C37" s="20" t="s">
        <v>276</v>
      </c>
      <c r="D37" s="24">
        <v>0.46474442165241231</v>
      </c>
    </row>
    <row r="38" spans="1:4" ht="15.75" thickBot="1" x14ac:dyDescent="0.3">
      <c r="A38" s="25"/>
      <c r="B38" s="27">
        <v>9000000</v>
      </c>
      <c r="C38" s="27" t="s">
        <v>160</v>
      </c>
      <c r="D38" s="31">
        <v>0.60907393946627353</v>
      </c>
    </row>
  </sheetData>
  <mergeCells count="10">
    <mergeCell ref="A25:D25"/>
    <mergeCell ref="A27:C28"/>
    <mergeCell ref="D27:D28"/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S23"/>
  <sheetViews>
    <sheetView topLeftCell="A16" workbookViewId="0">
      <selection activeCell="A22" sqref="A22:S22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4" width="7.7109375" customWidth="1"/>
    <col min="5" max="5" width="31.42578125" customWidth="1"/>
    <col min="6" max="6" width="4.28515625" style="4" customWidth="1"/>
    <col min="7" max="7" width="11.42578125" customWidth="1"/>
    <col min="8" max="10" width="13.5703125" customWidth="1"/>
    <col min="11" max="13" width="0" hidden="1" customWidth="1"/>
    <col min="17" max="18" width="14" hidden="1" customWidth="1"/>
    <col min="19" max="19" width="0" hidden="1" customWidth="1"/>
  </cols>
  <sheetData>
    <row r="1" spans="1:19" ht="15.75" x14ac:dyDescent="0.25">
      <c r="A1" s="32">
        <v>16</v>
      </c>
      <c r="B1" s="33" t="s">
        <v>72</v>
      </c>
      <c r="C1" s="33" t="s">
        <v>14</v>
      </c>
      <c r="D1" s="33"/>
      <c r="E1" s="33"/>
      <c r="F1" s="36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15.75" thickBot="1" x14ac:dyDescent="0.3">
      <c r="A2" s="2" t="s">
        <v>278</v>
      </c>
    </row>
    <row r="3" spans="1:19" ht="15.75" thickBot="1" x14ac:dyDescent="0.3">
      <c r="A3" s="76" t="s">
        <v>163</v>
      </c>
      <c r="B3" s="77"/>
      <c r="C3" s="77"/>
      <c r="D3" s="77"/>
      <c r="E3" s="77"/>
      <c r="F3" s="77"/>
      <c r="G3" s="77"/>
      <c r="H3" s="76" t="s">
        <v>1</v>
      </c>
      <c r="I3" s="77"/>
      <c r="J3" s="77"/>
      <c r="K3" s="77"/>
      <c r="L3" s="77"/>
      <c r="M3" s="77"/>
      <c r="N3" s="77"/>
      <c r="O3" s="77"/>
      <c r="P3" s="78"/>
      <c r="Q3" s="77" t="s">
        <v>167</v>
      </c>
      <c r="R3" s="77"/>
      <c r="S3" s="78"/>
    </row>
    <row r="4" spans="1:19" ht="45" customHeight="1" x14ac:dyDescent="0.25">
      <c r="A4" s="96" t="s">
        <v>164</v>
      </c>
      <c r="B4" s="92"/>
      <c r="C4" s="92"/>
      <c r="D4" s="92" t="s">
        <v>165</v>
      </c>
      <c r="E4" s="92"/>
      <c r="F4" s="92" t="s">
        <v>166</v>
      </c>
      <c r="G4" s="93"/>
      <c r="H4" s="74" t="s">
        <v>2</v>
      </c>
      <c r="I4" s="72" t="s">
        <v>3</v>
      </c>
      <c r="J4" s="72" t="s">
        <v>76</v>
      </c>
      <c r="K4" s="72" t="s">
        <v>5</v>
      </c>
      <c r="L4" s="72"/>
      <c r="M4" s="72"/>
      <c r="N4" s="72" t="s">
        <v>9</v>
      </c>
      <c r="O4" s="72"/>
      <c r="P4" s="81"/>
      <c r="Q4" s="90" t="s">
        <v>168</v>
      </c>
      <c r="R4" s="72" t="s">
        <v>169</v>
      </c>
      <c r="S4" s="81" t="s">
        <v>170</v>
      </c>
    </row>
    <row r="5" spans="1:19" ht="15.75" thickBot="1" x14ac:dyDescent="0.3">
      <c r="A5" s="97"/>
      <c r="B5" s="94"/>
      <c r="C5" s="94"/>
      <c r="D5" s="94"/>
      <c r="E5" s="94"/>
      <c r="F5" s="94"/>
      <c r="G5" s="95"/>
      <c r="H5" s="75"/>
      <c r="I5" s="73"/>
      <c r="J5" s="73"/>
      <c r="K5" s="9" t="s">
        <v>6</v>
      </c>
      <c r="L5" s="9" t="s">
        <v>7</v>
      </c>
      <c r="M5" s="9" t="s">
        <v>77</v>
      </c>
      <c r="N5" s="9" t="s">
        <v>10</v>
      </c>
      <c r="O5" s="9" t="s">
        <v>7</v>
      </c>
      <c r="P5" s="10" t="s">
        <v>77</v>
      </c>
      <c r="Q5" s="91"/>
      <c r="R5" s="73"/>
      <c r="S5" s="89"/>
    </row>
    <row r="6" spans="1:19" x14ac:dyDescent="0.25">
      <c r="A6" s="11" t="s">
        <v>11</v>
      </c>
      <c r="B6" s="13"/>
      <c r="C6" s="13"/>
      <c r="D6" s="54"/>
      <c r="E6" s="13"/>
      <c r="F6" s="55"/>
      <c r="G6" s="13"/>
      <c r="H6" s="14">
        <v>401529769</v>
      </c>
      <c r="I6" s="15">
        <v>442213787</v>
      </c>
      <c r="J6" s="15">
        <v>236492992.60000002</v>
      </c>
      <c r="K6" s="15">
        <v>199264820.39999998</v>
      </c>
      <c r="L6" s="15">
        <v>30463821.599999998</v>
      </c>
      <c r="M6" s="15">
        <v>6764350.5999999987</v>
      </c>
      <c r="N6" s="16">
        <v>0.45060743526750324</v>
      </c>
      <c r="O6" s="16">
        <v>0.51949678809991506</v>
      </c>
      <c r="P6" s="17">
        <v>0.53479335007707474</v>
      </c>
      <c r="Q6" s="56"/>
      <c r="R6" s="15"/>
      <c r="S6" s="17"/>
    </row>
    <row r="7" spans="1:19" x14ac:dyDescent="0.25">
      <c r="A7" s="40" t="s">
        <v>171</v>
      </c>
      <c r="B7" s="42"/>
      <c r="C7" s="42"/>
      <c r="D7" s="57"/>
      <c r="E7" s="42"/>
      <c r="F7" s="58"/>
      <c r="G7" s="42"/>
      <c r="H7" s="43">
        <f ca="1">SUM(H8:OFFSET(H6,MATCH("PROYECTOS",$A$8:$A$50,0),0))</f>
        <v>392489743</v>
      </c>
      <c r="I7" s="44">
        <f ca="1">SUM(I8:OFFSET(I6,MATCH("PROYECTOS",$A$8:$A$50,0),0))</f>
        <v>428736231</v>
      </c>
      <c r="J7" s="44">
        <f ca="1">SUM(J8:OFFSET(J6,MATCH("PROYECTOS",$A$8:$A$50,0),0))</f>
        <v>233144263.00000003</v>
      </c>
      <c r="K7" s="44">
        <f ca="1">SUM(K8:OFFSET(K6,MATCH("PROYECTOS",$A$8:$A$50,0),0))</f>
        <v>195989955.29999995</v>
      </c>
      <c r="L7" s="44">
        <f ca="1">SUM(L8:OFFSET(L6,MATCH("PROYECTOS",$A$8:$A$50,0),0))</f>
        <v>30436358.199999999</v>
      </c>
      <c r="M7" s="44">
        <f ca="1">SUM(M8:OFFSET(M6,MATCH("PROYECTOS",$A$8:$A$50,0),0))</f>
        <v>6717949.5</v>
      </c>
      <c r="N7" s="45">
        <f ca="1">IFERROR(K7/I7,0)</f>
        <v>0.457134109806549</v>
      </c>
      <c r="O7" s="45">
        <f ca="1">IFERROR(SUM(K7,L7)/I7,0)</f>
        <v>0.52812498018157916</v>
      </c>
      <c r="P7" s="46">
        <f ca="1">IFERROR(SUM(K7,L7,M7)/I7,0)</f>
        <v>0.54379417026689292</v>
      </c>
      <c r="Q7" s="59"/>
      <c r="R7" s="44"/>
      <c r="S7" s="46"/>
    </row>
    <row r="8" spans="1:19" ht="51" x14ac:dyDescent="0.25">
      <c r="A8" s="18"/>
      <c r="B8" s="20">
        <v>5000060</v>
      </c>
      <c r="C8" s="20" t="s">
        <v>279</v>
      </c>
      <c r="D8" s="63">
        <v>3043950</v>
      </c>
      <c r="E8" s="20" t="s">
        <v>264</v>
      </c>
      <c r="F8" s="64">
        <v>60</v>
      </c>
      <c r="G8" s="20" t="s">
        <v>194</v>
      </c>
      <c r="H8" s="21">
        <v>15133887</v>
      </c>
      <c r="I8" s="22">
        <v>26691698</v>
      </c>
      <c r="J8" s="22">
        <f t="shared" ref="J8:J22" si="0">SUM(K8,L8,M8)</f>
        <v>15300508.4</v>
      </c>
      <c r="K8" s="22">
        <v>13047810.9</v>
      </c>
      <c r="L8" s="22">
        <v>1983727.7</v>
      </c>
      <c r="M8" s="22">
        <v>268969.8</v>
      </c>
      <c r="N8" s="23">
        <f t="shared" ref="N8:N23" si="1">IFERROR(K8/I8,0)</f>
        <v>0.48883405244582046</v>
      </c>
      <c r="O8" s="23">
        <f t="shared" ref="O8:O23" si="2">IFERROR(SUM(K8,L8)/I8,0)</f>
        <v>0.5631540788450401</v>
      </c>
      <c r="P8" s="24">
        <f t="shared" ref="P8:P23" si="3">IFERROR(SUM(K8,L8,M8)/I8,0)</f>
        <v>0.57323098740289957</v>
      </c>
      <c r="Q8" s="65">
        <v>0</v>
      </c>
      <c r="R8" s="22">
        <v>0</v>
      </c>
      <c r="S8" s="24">
        <f>IFERROR(R8/Q8,0)</f>
        <v>0</v>
      </c>
    </row>
    <row r="9" spans="1:19" ht="38.25" x14ac:dyDescent="0.25">
      <c r="A9" s="18"/>
      <c r="B9" s="20">
        <v>5000062</v>
      </c>
      <c r="C9" s="20" t="s">
        <v>280</v>
      </c>
      <c r="D9" s="63">
        <v>3043952</v>
      </c>
      <c r="E9" s="20" t="s">
        <v>265</v>
      </c>
      <c r="F9" s="64">
        <v>56</v>
      </c>
      <c r="G9" s="20" t="s">
        <v>196</v>
      </c>
      <c r="H9" s="21">
        <v>10897684</v>
      </c>
      <c r="I9" s="22">
        <v>11177903</v>
      </c>
      <c r="J9" s="22">
        <f t="shared" si="0"/>
        <v>7403863.9000000004</v>
      </c>
      <c r="K9" s="22">
        <v>6311558.4000000004</v>
      </c>
      <c r="L9" s="22">
        <v>819055.7</v>
      </c>
      <c r="M9" s="22">
        <v>273249.8</v>
      </c>
      <c r="N9" s="23">
        <f t="shared" si="1"/>
        <v>0.56464601634134781</v>
      </c>
      <c r="O9" s="23">
        <f t="shared" si="2"/>
        <v>0.63792055629754529</v>
      </c>
      <c r="P9" s="24">
        <f t="shared" si="3"/>
        <v>0.66236608959659071</v>
      </c>
      <c r="Q9" s="65">
        <v>0</v>
      </c>
      <c r="R9" s="22">
        <v>0</v>
      </c>
      <c r="S9" s="24">
        <f t="shared" ref="S9:S22" si="4">IFERROR(R9/Q9,0)</f>
        <v>0</v>
      </c>
    </row>
    <row r="10" spans="1:19" ht="38.25" x14ac:dyDescent="0.25">
      <c r="A10" s="18"/>
      <c r="B10" s="20">
        <v>5000067</v>
      </c>
      <c r="C10" s="20" t="s">
        <v>281</v>
      </c>
      <c r="D10" s="63">
        <v>3043957</v>
      </c>
      <c r="E10" s="20" t="s">
        <v>266</v>
      </c>
      <c r="F10" s="64">
        <v>395</v>
      </c>
      <c r="G10" s="20" t="s">
        <v>293</v>
      </c>
      <c r="H10" s="21">
        <v>7843844</v>
      </c>
      <c r="I10" s="22">
        <v>13694928</v>
      </c>
      <c r="J10" s="22">
        <f t="shared" si="0"/>
        <v>9119208.5</v>
      </c>
      <c r="K10" s="22">
        <v>7594418.0999999996</v>
      </c>
      <c r="L10" s="22">
        <v>1441940.9</v>
      </c>
      <c r="M10" s="22">
        <v>82849.5</v>
      </c>
      <c r="N10" s="23">
        <f t="shared" si="1"/>
        <v>0.5545423897080729</v>
      </c>
      <c r="O10" s="23">
        <f t="shared" si="2"/>
        <v>0.65983253070041692</v>
      </c>
      <c r="P10" s="24">
        <f t="shared" si="3"/>
        <v>0.66588217915420955</v>
      </c>
      <c r="Q10" s="65">
        <v>0</v>
      </c>
      <c r="R10" s="22">
        <v>0</v>
      </c>
      <c r="S10" s="24">
        <f t="shared" si="4"/>
        <v>0</v>
      </c>
    </row>
    <row r="11" spans="1:19" ht="51" x14ac:dyDescent="0.25">
      <c r="A11" s="18"/>
      <c r="B11" s="20">
        <v>5000068</v>
      </c>
      <c r="C11" s="20" t="s">
        <v>282</v>
      </c>
      <c r="D11" s="63">
        <v>3043958</v>
      </c>
      <c r="E11" s="20" t="s">
        <v>267</v>
      </c>
      <c r="F11" s="64">
        <v>259</v>
      </c>
      <c r="G11" s="20" t="s">
        <v>294</v>
      </c>
      <c r="H11" s="21">
        <v>16650639</v>
      </c>
      <c r="I11" s="22">
        <v>19916257</v>
      </c>
      <c r="J11" s="22">
        <f t="shared" si="0"/>
        <v>6704457.4000000004</v>
      </c>
      <c r="K11" s="22">
        <v>5324403</v>
      </c>
      <c r="L11" s="22">
        <v>672115.19999999995</v>
      </c>
      <c r="M11" s="22">
        <v>707939.2</v>
      </c>
      <c r="N11" s="23">
        <f t="shared" si="1"/>
        <v>0.26733954075808519</v>
      </c>
      <c r="O11" s="23">
        <f t="shared" si="2"/>
        <v>0.30108660477719285</v>
      </c>
      <c r="P11" s="24">
        <f t="shared" si="3"/>
        <v>0.33663240035514708</v>
      </c>
      <c r="Q11" s="65">
        <v>0</v>
      </c>
      <c r="R11" s="22">
        <v>0</v>
      </c>
      <c r="S11" s="24">
        <f t="shared" si="4"/>
        <v>0</v>
      </c>
    </row>
    <row r="12" spans="1:19" ht="38.25" x14ac:dyDescent="0.25">
      <c r="A12" s="18"/>
      <c r="B12" s="20">
        <v>5000069</v>
      </c>
      <c r="C12" s="20" t="s">
        <v>283</v>
      </c>
      <c r="D12" s="63">
        <v>3043959</v>
      </c>
      <c r="E12" s="20" t="s">
        <v>268</v>
      </c>
      <c r="F12" s="64">
        <v>259</v>
      </c>
      <c r="G12" s="20" t="s">
        <v>294</v>
      </c>
      <c r="H12" s="21">
        <v>45989275</v>
      </c>
      <c r="I12" s="22">
        <v>47082066</v>
      </c>
      <c r="J12" s="22">
        <f t="shared" si="0"/>
        <v>29297119.699999999</v>
      </c>
      <c r="K12" s="22">
        <v>26232411.199999999</v>
      </c>
      <c r="L12" s="22">
        <v>2672132</v>
      </c>
      <c r="M12" s="22">
        <v>392576.5</v>
      </c>
      <c r="N12" s="23">
        <f t="shared" si="1"/>
        <v>0.55716355352800362</v>
      </c>
      <c r="O12" s="23">
        <f t="shared" si="2"/>
        <v>0.61391832720339845</v>
      </c>
      <c r="P12" s="24">
        <f t="shared" si="3"/>
        <v>0.62225645960396048</v>
      </c>
      <c r="Q12" s="65">
        <v>0</v>
      </c>
      <c r="R12" s="22">
        <v>0</v>
      </c>
      <c r="S12" s="24">
        <f t="shared" si="4"/>
        <v>0</v>
      </c>
    </row>
    <row r="13" spans="1:19" ht="25.5" x14ac:dyDescent="0.25">
      <c r="A13" s="18"/>
      <c r="B13" s="20">
        <v>5000071</v>
      </c>
      <c r="C13" s="20" t="s">
        <v>284</v>
      </c>
      <c r="D13" s="63">
        <v>3043961</v>
      </c>
      <c r="E13" s="20" t="s">
        <v>269</v>
      </c>
      <c r="F13" s="64">
        <v>394</v>
      </c>
      <c r="G13" s="20" t="s">
        <v>295</v>
      </c>
      <c r="H13" s="21">
        <v>6246150</v>
      </c>
      <c r="I13" s="22">
        <v>21327790</v>
      </c>
      <c r="J13" s="22">
        <f t="shared" si="0"/>
        <v>11932535.5</v>
      </c>
      <c r="K13" s="22">
        <v>8698554.3000000007</v>
      </c>
      <c r="L13" s="22">
        <v>2888523.7</v>
      </c>
      <c r="M13" s="22">
        <v>345457.5</v>
      </c>
      <c r="N13" s="23">
        <f t="shared" si="1"/>
        <v>0.40785071027049691</v>
      </c>
      <c r="O13" s="23">
        <f t="shared" si="2"/>
        <v>0.54328545057879885</v>
      </c>
      <c r="P13" s="24">
        <f t="shared" si="3"/>
        <v>0.55948297971801109</v>
      </c>
      <c r="Q13" s="65">
        <v>0</v>
      </c>
      <c r="R13" s="22">
        <v>0</v>
      </c>
      <c r="S13" s="24">
        <f t="shared" si="4"/>
        <v>0</v>
      </c>
    </row>
    <row r="14" spans="1:19" ht="38.25" x14ac:dyDescent="0.25">
      <c r="A14" s="18"/>
      <c r="B14" s="20">
        <v>5000072</v>
      </c>
      <c r="C14" s="20" t="s">
        <v>285</v>
      </c>
      <c r="D14" s="63">
        <v>3043962</v>
      </c>
      <c r="E14" s="20" t="s">
        <v>270</v>
      </c>
      <c r="F14" s="64">
        <v>87</v>
      </c>
      <c r="G14" s="20" t="s">
        <v>296</v>
      </c>
      <c r="H14" s="21">
        <v>36338909</v>
      </c>
      <c r="I14" s="22">
        <v>34196744</v>
      </c>
      <c r="J14" s="22">
        <f t="shared" si="0"/>
        <v>19588179.399999999</v>
      </c>
      <c r="K14" s="22">
        <v>16435329.1</v>
      </c>
      <c r="L14" s="22">
        <v>2793785.3</v>
      </c>
      <c r="M14" s="22">
        <v>359065</v>
      </c>
      <c r="N14" s="23">
        <f t="shared" si="1"/>
        <v>0.48061093477203559</v>
      </c>
      <c r="O14" s="23">
        <f t="shared" si="2"/>
        <v>0.56230834140232766</v>
      </c>
      <c r="P14" s="24">
        <f t="shared" si="3"/>
        <v>0.57280831765737694</v>
      </c>
      <c r="Q14" s="65">
        <v>0</v>
      </c>
      <c r="R14" s="22">
        <v>0</v>
      </c>
      <c r="S14" s="24">
        <f t="shared" si="4"/>
        <v>0</v>
      </c>
    </row>
    <row r="15" spans="1:19" ht="51" x14ac:dyDescent="0.25">
      <c r="A15" s="18"/>
      <c r="B15" s="20">
        <v>5000073</v>
      </c>
      <c r="C15" s="20" t="s">
        <v>286</v>
      </c>
      <c r="D15" s="63">
        <v>3043963</v>
      </c>
      <c r="E15" s="20" t="s">
        <v>271</v>
      </c>
      <c r="F15" s="64">
        <v>394</v>
      </c>
      <c r="G15" s="20" t="s">
        <v>295</v>
      </c>
      <c r="H15" s="21">
        <v>9206231</v>
      </c>
      <c r="I15" s="22">
        <v>12740051</v>
      </c>
      <c r="J15" s="22">
        <f t="shared" si="0"/>
        <v>8950837.1999999993</v>
      </c>
      <c r="K15" s="22">
        <v>7843268.7999999998</v>
      </c>
      <c r="L15" s="22">
        <v>945754.8</v>
      </c>
      <c r="M15" s="22">
        <v>161813.6</v>
      </c>
      <c r="N15" s="23">
        <f t="shared" si="1"/>
        <v>0.61563872860477553</v>
      </c>
      <c r="O15" s="23">
        <f t="shared" si="2"/>
        <v>0.68987350207624754</v>
      </c>
      <c r="P15" s="24">
        <f t="shared" si="3"/>
        <v>0.70257467572147081</v>
      </c>
      <c r="Q15" s="65">
        <v>0</v>
      </c>
      <c r="R15" s="22">
        <v>0</v>
      </c>
      <c r="S15" s="24">
        <f t="shared" si="4"/>
        <v>0</v>
      </c>
    </row>
    <row r="16" spans="1:19" ht="38.25" x14ac:dyDescent="0.25">
      <c r="A16" s="18"/>
      <c r="B16" s="20">
        <v>5000074</v>
      </c>
      <c r="C16" s="20" t="s">
        <v>287</v>
      </c>
      <c r="D16" s="63">
        <v>3043964</v>
      </c>
      <c r="E16" s="20" t="s">
        <v>272</v>
      </c>
      <c r="F16" s="64">
        <v>393</v>
      </c>
      <c r="G16" s="20" t="s">
        <v>297</v>
      </c>
      <c r="H16" s="21">
        <v>22329286</v>
      </c>
      <c r="I16" s="22">
        <v>53247523</v>
      </c>
      <c r="J16" s="22">
        <f t="shared" si="0"/>
        <v>23193103.399999999</v>
      </c>
      <c r="K16" s="22">
        <v>20209681.600000001</v>
      </c>
      <c r="L16" s="22">
        <v>2567994.9</v>
      </c>
      <c r="M16" s="22">
        <v>415426.9</v>
      </c>
      <c r="N16" s="23">
        <f t="shared" si="1"/>
        <v>0.37954219203774048</v>
      </c>
      <c r="O16" s="23">
        <f t="shared" si="2"/>
        <v>0.42776969174697571</v>
      </c>
      <c r="P16" s="24">
        <f t="shared" si="3"/>
        <v>0.43557149879065732</v>
      </c>
      <c r="Q16" s="65">
        <v>0</v>
      </c>
      <c r="R16" s="22">
        <v>0</v>
      </c>
      <c r="S16" s="24">
        <f t="shared" si="4"/>
        <v>0</v>
      </c>
    </row>
    <row r="17" spans="1:19" ht="63.75" x14ac:dyDescent="0.25">
      <c r="A17" s="18"/>
      <c r="B17" s="20">
        <v>5000075</v>
      </c>
      <c r="C17" s="20" t="s">
        <v>288</v>
      </c>
      <c r="D17" s="63">
        <v>3043965</v>
      </c>
      <c r="E17" s="20" t="s">
        <v>273</v>
      </c>
      <c r="F17" s="64">
        <v>394</v>
      </c>
      <c r="G17" s="20" t="s">
        <v>295</v>
      </c>
      <c r="H17" s="21">
        <v>119531510</v>
      </c>
      <c r="I17" s="22">
        <v>42987618</v>
      </c>
      <c r="J17" s="22">
        <f t="shared" si="0"/>
        <v>21589997</v>
      </c>
      <c r="K17" s="22">
        <v>18455799.800000001</v>
      </c>
      <c r="L17" s="22">
        <v>2874107.8</v>
      </c>
      <c r="M17" s="22">
        <v>260089.4</v>
      </c>
      <c r="N17" s="23">
        <f t="shared" si="1"/>
        <v>0.42932827308551968</v>
      </c>
      <c r="O17" s="23">
        <f t="shared" si="2"/>
        <v>0.49618724163781303</v>
      </c>
      <c r="P17" s="24">
        <f t="shared" si="3"/>
        <v>0.50223757454995532</v>
      </c>
      <c r="Q17" s="65">
        <v>0</v>
      </c>
      <c r="R17" s="22">
        <v>0</v>
      </c>
      <c r="S17" s="24">
        <f t="shared" si="4"/>
        <v>0</v>
      </c>
    </row>
    <row r="18" spans="1:19" ht="38.25" x14ac:dyDescent="0.25">
      <c r="A18" s="18"/>
      <c r="B18" s="20">
        <v>5000078</v>
      </c>
      <c r="C18" s="20" t="s">
        <v>289</v>
      </c>
      <c r="D18" s="63">
        <v>3043968</v>
      </c>
      <c r="E18" s="20" t="s">
        <v>274</v>
      </c>
      <c r="F18" s="64">
        <v>87</v>
      </c>
      <c r="G18" s="20" t="s">
        <v>296</v>
      </c>
      <c r="H18" s="21">
        <v>7106686</v>
      </c>
      <c r="I18" s="22">
        <v>12062797</v>
      </c>
      <c r="J18" s="22">
        <f t="shared" si="0"/>
        <v>7546770.7000000002</v>
      </c>
      <c r="K18" s="22">
        <v>6563898.4000000004</v>
      </c>
      <c r="L18" s="22">
        <v>823651</v>
      </c>
      <c r="M18" s="22">
        <v>159221.29999999999</v>
      </c>
      <c r="N18" s="23">
        <f t="shared" si="1"/>
        <v>0.54414398252743545</v>
      </c>
      <c r="O18" s="23">
        <f t="shared" si="2"/>
        <v>0.61242424953350372</v>
      </c>
      <c r="P18" s="24">
        <f t="shared" si="3"/>
        <v>0.6256236178060528</v>
      </c>
      <c r="Q18" s="65">
        <v>0</v>
      </c>
      <c r="R18" s="22">
        <v>0</v>
      </c>
      <c r="S18" s="24">
        <f t="shared" si="4"/>
        <v>0</v>
      </c>
    </row>
    <row r="19" spans="1:19" ht="38.25" x14ac:dyDescent="0.25">
      <c r="A19" s="18"/>
      <c r="B19" s="20">
        <v>5000079</v>
      </c>
      <c r="C19" s="20" t="s">
        <v>290</v>
      </c>
      <c r="D19" s="63">
        <v>3043969</v>
      </c>
      <c r="E19" s="20" t="s">
        <v>275</v>
      </c>
      <c r="F19" s="64">
        <v>87</v>
      </c>
      <c r="G19" s="20" t="s">
        <v>296</v>
      </c>
      <c r="H19" s="21">
        <v>42971653</v>
      </c>
      <c r="I19" s="22">
        <v>68094475</v>
      </c>
      <c r="J19" s="22">
        <f t="shared" si="0"/>
        <v>34315346</v>
      </c>
      <c r="K19" s="22">
        <v>26229723.199999999</v>
      </c>
      <c r="L19" s="22">
        <v>5286847.7</v>
      </c>
      <c r="M19" s="22">
        <v>2798775.1</v>
      </c>
      <c r="N19" s="23">
        <f t="shared" si="1"/>
        <v>0.38519605592083644</v>
      </c>
      <c r="O19" s="23">
        <f t="shared" si="2"/>
        <v>0.46283594814410417</v>
      </c>
      <c r="P19" s="24">
        <f t="shared" si="3"/>
        <v>0.50393730181486829</v>
      </c>
      <c r="Q19" s="65">
        <v>0</v>
      </c>
      <c r="R19" s="22">
        <v>0</v>
      </c>
      <c r="S19" s="24">
        <f t="shared" si="4"/>
        <v>0</v>
      </c>
    </row>
    <row r="20" spans="1:19" ht="63.75" x14ac:dyDescent="0.25">
      <c r="A20" s="18"/>
      <c r="B20" s="20">
        <v>5000082</v>
      </c>
      <c r="C20" s="20" t="s">
        <v>291</v>
      </c>
      <c r="D20" s="63">
        <v>3043972</v>
      </c>
      <c r="E20" s="20" t="s">
        <v>276</v>
      </c>
      <c r="F20" s="64">
        <v>394</v>
      </c>
      <c r="G20" s="20" t="s">
        <v>295</v>
      </c>
      <c r="H20" s="21">
        <v>9351174</v>
      </c>
      <c r="I20" s="22">
        <v>13425257</v>
      </c>
      <c r="J20" s="22">
        <f t="shared" si="0"/>
        <v>6239313.2999999998</v>
      </c>
      <c r="K20" s="22">
        <v>5369525.5</v>
      </c>
      <c r="L20" s="22">
        <v>822034.6</v>
      </c>
      <c r="M20" s="22">
        <v>47753.2</v>
      </c>
      <c r="N20" s="23">
        <f t="shared" si="1"/>
        <v>0.39995699896098824</v>
      </c>
      <c r="O20" s="23">
        <f t="shared" si="2"/>
        <v>0.46118745436307101</v>
      </c>
      <c r="P20" s="24">
        <f t="shared" si="3"/>
        <v>0.46474442165241231</v>
      </c>
      <c r="Q20" s="65">
        <v>0</v>
      </c>
      <c r="R20" s="22">
        <v>0</v>
      </c>
      <c r="S20" s="24">
        <f t="shared" si="4"/>
        <v>0</v>
      </c>
    </row>
    <row r="21" spans="1:19" ht="38.25" x14ac:dyDescent="0.25">
      <c r="A21" s="18"/>
      <c r="B21" s="20">
        <v>5000083</v>
      </c>
      <c r="C21" s="20" t="s">
        <v>292</v>
      </c>
      <c r="D21" s="63">
        <v>3043973</v>
      </c>
      <c r="E21" s="20" t="s">
        <v>277</v>
      </c>
      <c r="F21" s="64">
        <v>394</v>
      </c>
      <c r="G21" s="20" t="s">
        <v>295</v>
      </c>
      <c r="H21" s="21">
        <v>6274850</v>
      </c>
      <c r="I21" s="22">
        <v>8656296</v>
      </c>
      <c r="J21" s="22">
        <f t="shared" si="0"/>
        <v>5508000.8000000007</v>
      </c>
      <c r="K21" s="22">
        <v>4767684.9000000004</v>
      </c>
      <c r="L21" s="22">
        <v>654666.19999999995</v>
      </c>
      <c r="M21" s="22">
        <v>85649.7</v>
      </c>
      <c r="N21" s="23">
        <f t="shared" si="1"/>
        <v>0.55077655616212762</v>
      </c>
      <c r="O21" s="23">
        <f t="shared" si="2"/>
        <v>0.6264054625673614</v>
      </c>
      <c r="P21" s="24">
        <f t="shared" si="3"/>
        <v>0.63629996016772084</v>
      </c>
      <c r="Q21" s="65">
        <v>0</v>
      </c>
      <c r="R21" s="22">
        <v>0</v>
      </c>
      <c r="S21" s="24">
        <f t="shared" si="4"/>
        <v>0</v>
      </c>
    </row>
    <row r="22" spans="1:19" x14ac:dyDescent="0.25">
      <c r="A22" s="18"/>
      <c r="B22" s="20">
        <v>9000000</v>
      </c>
      <c r="C22" s="20" t="s">
        <v>192</v>
      </c>
      <c r="D22" s="63">
        <v>9000000</v>
      </c>
      <c r="E22" s="20" t="s">
        <v>193</v>
      </c>
      <c r="F22" s="64"/>
      <c r="G22" s="20" t="s">
        <v>205</v>
      </c>
      <c r="H22" s="21">
        <v>36617965</v>
      </c>
      <c r="I22" s="22">
        <v>43434828</v>
      </c>
      <c r="J22" s="22">
        <f t="shared" si="0"/>
        <v>26455021.800000001</v>
      </c>
      <c r="K22" s="22">
        <v>22905888.100000001</v>
      </c>
      <c r="L22" s="22">
        <v>3190020.7</v>
      </c>
      <c r="M22" s="22">
        <v>359113</v>
      </c>
      <c r="N22" s="23">
        <f t="shared" si="1"/>
        <v>0.52736223797179538</v>
      </c>
      <c r="O22" s="23">
        <f t="shared" si="2"/>
        <v>0.60080608123969093</v>
      </c>
      <c r="P22" s="24">
        <f t="shared" si="3"/>
        <v>0.60907393946627353</v>
      </c>
      <c r="Q22" s="65">
        <v>0</v>
      </c>
      <c r="R22" s="22">
        <v>0</v>
      </c>
      <c r="S22" s="24">
        <f t="shared" si="4"/>
        <v>0</v>
      </c>
    </row>
    <row r="23" spans="1:19" ht="15.75" thickBot="1" x14ac:dyDescent="0.3">
      <c r="A23" s="47" t="s">
        <v>161</v>
      </c>
      <c r="B23" s="49"/>
      <c r="C23" s="49"/>
      <c r="D23" s="60"/>
      <c r="E23" s="49"/>
      <c r="F23" s="61"/>
      <c r="G23" s="49"/>
      <c r="H23" s="50">
        <f ca="1">OFFSET(H23,-MATCH("PROYECTOS",$A$8:$A$50,0)-1,0)-(OFFSET(H23,-MATCH("PROYECTOS",$A$8:$A$50,0),0))</f>
        <v>9040026</v>
      </c>
      <c r="I23" s="51">
        <f t="shared" ref="I23:M23" ca="1" si="5">OFFSET(I23,-MATCH("PROYECTOS",$A$8:$A$50,0)-1,0)-(OFFSET(I23,-MATCH("PROYECTOS",$A$8:$A$50,0),0))</f>
        <v>13477556</v>
      </c>
      <c r="J23" s="51">
        <f t="shared" ca="1" si="5"/>
        <v>3348729.599999994</v>
      </c>
      <c r="K23" s="51">
        <f t="shared" ca="1" si="5"/>
        <v>3274865.1000000238</v>
      </c>
      <c r="L23" s="51">
        <f t="shared" ca="1" si="5"/>
        <v>27463.39999999851</v>
      </c>
      <c r="M23" s="51">
        <f t="shared" ca="1" si="5"/>
        <v>46401.099999998696</v>
      </c>
      <c r="N23" s="52">
        <f t="shared" ca="1" si="1"/>
        <v>0.24298656967183246</v>
      </c>
      <c r="O23" s="52">
        <f t="shared" ca="1" si="2"/>
        <v>0.24502428333445786</v>
      </c>
      <c r="P23" s="53">
        <f t="shared" ca="1" si="3"/>
        <v>0.24846712564206902</v>
      </c>
      <c r="Q23" s="62"/>
      <c r="R23" s="51"/>
      <c r="S23" s="53"/>
    </row>
  </sheetData>
  <mergeCells count="14">
    <mergeCell ref="F4:G5"/>
    <mergeCell ref="D4:E5"/>
    <mergeCell ref="A4:C5"/>
    <mergeCell ref="A3:G3"/>
    <mergeCell ref="H3:P3"/>
    <mergeCell ref="J4:J5"/>
    <mergeCell ref="I4:I5"/>
    <mergeCell ref="H4:H5"/>
    <mergeCell ref="Q3:S3"/>
    <mergeCell ref="K4:M4"/>
    <mergeCell ref="N4:P4"/>
    <mergeCell ref="S4:S5"/>
    <mergeCell ref="R4:R5"/>
    <mergeCell ref="Q4:Q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M38"/>
  <sheetViews>
    <sheetView topLeftCell="A12" workbookViewId="0">
      <selection activeCell="A36" sqref="A36:L36"/>
    </sheetView>
  </sheetViews>
  <sheetFormatPr baseColWidth="10" defaultColWidth="11.7109375" defaultRowHeight="15" x14ac:dyDescent="0.25"/>
  <cols>
    <col min="1" max="1" width="4.28515625" customWidth="1"/>
    <col min="2" max="2" width="4.28515625" style="4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17</v>
      </c>
      <c r="B1" s="36" t="s">
        <v>72</v>
      </c>
      <c r="C1" s="33" t="s">
        <v>15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300</v>
      </c>
    </row>
    <row r="3" spans="1:13" ht="15.75" thickBot="1" x14ac:dyDescent="0.3">
      <c r="A3" s="76" t="s">
        <v>75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2"/>
      <c r="C6" s="13"/>
      <c r="D6" s="14">
        <v>182084006</v>
      </c>
      <c r="E6" s="15">
        <v>244251651</v>
      </c>
      <c r="F6" s="15">
        <v>108361961.3</v>
      </c>
      <c r="G6" s="15">
        <v>91367237.699999988</v>
      </c>
      <c r="H6" s="15">
        <v>13474148.5</v>
      </c>
      <c r="I6" s="15">
        <v>3520575.1000000006</v>
      </c>
      <c r="J6" s="16">
        <v>0.37407009257022378</v>
      </c>
      <c r="K6" s="16">
        <v>0.42923511784163942</v>
      </c>
      <c r="L6" s="17">
        <v>0.44364883863159632</v>
      </c>
      <c r="M6" s="5"/>
    </row>
    <row r="7" spans="1:13" x14ac:dyDescent="0.25">
      <c r="A7" s="40" t="s">
        <v>107</v>
      </c>
      <c r="B7" s="41"/>
      <c r="C7" s="42"/>
      <c r="D7" s="43">
        <f ca="1">SUM(D8:OFFSET(D6,MATCH("GOBIERNOS REGIONALES",$A$8:$A$50,0),0))</f>
        <v>114691491</v>
      </c>
      <c r="E7" s="44">
        <f ca="1">SUM(E8:OFFSET(E6,MATCH("GOBIERNOS REGIONALES",$A$8:$A$50,0),0))</f>
        <v>92571195</v>
      </c>
      <c r="F7" s="44">
        <f ca="1">SUM(F8:OFFSET(F6,MATCH("GOBIERNOS REGIONALES",$A$8:$A$50,0),0))</f>
        <v>31938721.000000004</v>
      </c>
      <c r="G7" s="44">
        <f ca="1">SUM(G8:OFFSET(G6,MATCH("GOBIERNOS REGIONALES",$A$8:$A$50,0),0))</f>
        <v>27618757.000000004</v>
      </c>
      <c r="H7" s="44">
        <f ca="1">SUM(H8:OFFSET(H6,MATCH("GOBIERNOS REGIONALES",$A$8:$A$50,0),0))</f>
        <v>2935325.7</v>
      </c>
      <c r="I7" s="44">
        <f ca="1">SUM(I8:OFFSET(I6,MATCH("GOBIERNOS REGIONALES",$A$8:$A$50,0),0))</f>
        <v>1384638.2999999998</v>
      </c>
      <c r="J7" s="45">
        <f ca="1">IFERROR(G7/E7,0)</f>
        <v>0.29835152284682082</v>
      </c>
      <c r="K7" s="45">
        <f ca="1">IFERROR(SUM(G7,H7)/E7,0)</f>
        <v>0.33006036813071282</v>
      </c>
      <c r="L7" s="46">
        <f ca="1">IFERROR(SUM(G7,H7,I7)/E7,0)</f>
        <v>0.34501791837082801</v>
      </c>
      <c r="M7" s="5"/>
    </row>
    <row r="8" spans="1:13" x14ac:dyDescent="0.25">
      <c r="A8" s="18"/>
      <c r="B8" s="19">
        <v>11</v>
      </c>
      <c r="C8" s="20" t="s">
        <v>108</v>
      </c>
      <c r="D8" s="21">
        <v>110496684</v>
      </c>
      <c r="E8" s="22">
        <v>88435655</v>
      </c>
      <c r="F8" s="22">
        <f t="shared" ref="F8:F37" si="0">SUM(G8,H8,I8)</f>
        <v>29773155.800000001</v>
      </c>
      <c r="G8" s="22">
        <v>25804815.300000001</v>
      </c>
      <c r="H8" s="22">
        <v>2601397.1</v>
      </c>
      <c r="I8" s="22">
        <v>1366943.4</v>
      </c>
      <c r="J8" s="23">
        <f t="shared" ref="J8:J37" si="1">IFERROR(G8/E8,0)</f>
        <v>0.29179198480522367</v>
      </c>
      <c r="K8" s="23">
        <f t="shared" ref="K8:K37" si="2">IFERROR(SUM(G8,H8)/E8,0)</f>
        <v>0.32120768936465732</v>
      </c>
      <c r="L8" s="24">
        <f t="shared" ref="L8:L37" si="3">IFERROR(SUM(G8,H8,I8)/E8,0)</f>
        <v>0.33666461564625716</v>
      </c>
      <c r="M8" s="5"/>
    </row>
    <row r="9" spans="1:13" x14ac:dyDescent="0.25">
      <c r="A9" s="18"/>
      <c r="B9" s="19">
        <v>131</v>
      </c>
      <c r="C9" s="20" t="s">
        <v>110</v>
      </c>
      <c r="D9" s="21">
        <v>2055000</v>
      </c>
      <c r="E9" s="22">
        <v>2057870</v>
      </c>
      <c r="F9" s="22">
        <f t="shared" si="0"/>
        <v>1367124.6</v>
      </c>
      <c r="G9" s="22">
        <v>1190968.1000000001</v>
      </c>
      <c r="H9" s="22">
        <v>158461.6</v>
      </c>
      <c r="I9" s="22">
        <v>17694.900000000001</v>
      </c>
      <c r="J9" s="23">
        <f t="shared" si="1"/>
        <v>0.57873825849057525</v>
      </c>
      <c r="K9" s="23">
        <f t="shared" si="2"/>
        <v>0.65574098461030106</v>
      </c>
      <c r="L9" s="24">
        <f t="shared" si="3"/>
        <v>0.66433963272704311</v>
      </c>
      <c r="M9" s="5"/>
    </row>
    <row r="10" spans="1:13" x14ac:dyDescent="0.25">
      <c r="A10" s="18"/>
      <c r="B10" s="19">
        <v>135</v>
      </c>
      <c r="C10" s="20" t="s">
        <v>111</v>
      </c>
      <c r="D10" s="21">
        <v>2139807</v>
      </c>
      <c r="E10" s="22">
        <v>2077670</v>
      </c>
      <c r="F10" s="22">
        <f t="shared" si="0"/>
        <v>798440.6</v>
      </c>
      <c r="G10" s="22">
        <v>622973.6</v>
      </c>
      <c r="H10" s="22">
        <v>175467</v>
      </c>
      <c r="I10" s="22">
        <v>0</v>
      </c>
      <c r="J10" s="23">
        <f t="shared" si="1"/>
        <v>0.29984241963353181</v>
      </c>
      <c r="K10" s="23">
        <f t="shared" si="2"/>
        <v>0.38429615867774958</v>
      </c>
      <c r="L10" s="24">
        <f t="shared" si="3"/>
        <v>0.38429615867774958</v>
      </c>
      <c r="M10" s="5"/>
    </row>
    <row r="11" spans="1:13" x14ac:dyDescent="0.25">
      <c r="A11" s="40" t="s">
        <v>112</v>
      </c>
      <c r="B11" s="41"/>
      <c r="C11" s="42"/>
      <c r="D11" s="43">
        <f ca="1">SUM(D12:OFFSET(D10,(MATCH("GOBIERNOS LOCALES",$A$8:$A$50,0)-MATCH("GOBIERNOS REGIONALES",$A$8:$A$50,0)),0))</f>
        <v>57624262</v>
      </c>
      <c r="E11" s="44">
        <f ca="1">SUM(E12:OFFSET(E10,(MATCH("GOBIERNOS LOCALES",$A$8:$A$50,0)-MATCH("GOBIERNOS REGIONALES",$A$8:$A$50,0)),0))</f>
        <v>130694096</v>
      </c>
      <c r="F11" s="44">
        <f ca="1">SUM(F12:OFFSET(F10,(MATCH("GOBIERNOS LOCALES",$A$8:$A$50,0)-MATCH("GOBIERNOS REGIONALES",$A$8:$A$50,0)),0))</f>
        <v>70001874.699999988</v>
      </c>
      <c r="G11" s="44">
        <f ca="1">SUM(G12:OFFSET(G10,(MATCH("GOBIERNOS LOCALES",$A$8:$A$50,0)-MATCH("GOBIERNOS REGIONALES",$A$8:$A$50,0)),0))</f>
        <v>59161077.400000006</v>
      </c>
      <c r="H11" s="44">
        <f ca="1">SUM(H12:OFFSET(H10,(MATCH("GOBIERNOS LOCALES",$A$8:$A$50,0)-MATCH("GOBIERNOS REGIONALES",$A$8:$A$50,0)),0))</f>
        <v>9449240.6999999993</v>
      </c>
      <c r="I11" s="44">
        <f ca="1">SUM(I12:OFFSET(I10,(MATCH("GOBIERNOS LOCALES",$A$8:$A$50,0)-MATCH("GOBIERNOS REGIONALES",$A$8:$A$50,0)),0))</f>
        <v>1391556.6</v>
      </c>
      <c r="J11" s="45">
        <f t="shared" ca="1" si="1"/>
        <v>0.45266832405344465</v>
      </c>
      <c r="K11" s="45">
        <f t="shared" ca="1" si="2"/>
        <v>0.52496876446507579</v>
      </c>
      <c r="L11" s="46">
        <f t="shared" ca="1" si="3"/>
        <v>0.53561619723051612</v>
      </c>
      <c r="M11" s="5"/>
    </row>
    <row r="12" spans="1:13" x14ac:dyDescent="0.25">
      <c r="A12" s="18"/>
      <c r="B12" s="19">
        <v>440</v>
      </c>
      <c r="C12" s="20" t="s">
        <v>113</v>
      </c>
      <c r="D12" s="21">
        <v>170011</v>
      </c>
      <c r="E12" s="22">
        <v>4502053</v>
      </c>
      <c r="F12" s="22">
        <f t="shared" si="0"/>
        <v>1434156.2000000002</v>
      </c>
      <c r="G12" s="22">
        <v>1252131.6000000001</v>
      </c>
      <c r="H12" s="22">
        <v>195858.8</v>
      </c>
      <c r="I12" s="22">
        <v>-13834.2</v>
      </c>
      <c r="J12" s="23">
        <f t="shared" si="1"/>
        <v>0.27812458005270041</v>
      </c>
      <c r="K12" s="23">
        <f t="shared" si="2"/>
        <v>0.32162891018830747</v>
      </c>
      <c r="L12" s="24">
        <f t="shared" si="3"/>
        <v>0.31855604543082905</v>
      </c>
      <c r="M12" s="5"/>
    </row>
    <row r="13" spans="1:13" x14ac:dyDescent="0.25">
      <c r="A13" s="18"/>
      <c r="B13" s="19">
        <v>441</v>
      </c>
      <c r="C13" s="20" t="s">
        <v>114</v>
      </c>
      <c r="D13" s="21">
        <v>2910147</v>
      </c>
      <c r="E13" s="22">
        <v>5435572</v>
      </c>
      <c r="F13" s="22">
        <f t="shared" si="0"/>
        <v>2931452.1</v>
      </c>
      <c r="G13" s="22">
        <v>2516055.1</v>
      </c>
      <c r="H13" s="22">
        <v>357938</v>
      </c>
      <c r="I13" s="22">
        <v>57459</v>
      </c>
      <c r="J13" s="23">
        <f t="shared" si="1"/>
        <v>0.46288690500282215</v>
      </c>
      <c r="K13" s="23">
        <f t="shared" si="2"/>
        <v>0.52873793227281329</v>
      </c>
      <c r="L13" s="24">
        <f t="shared" si="3"/>
        <v>0.53930885286773866</v>
      </c>
      <c r="M13" s="5"/>
    </row>
    <row r="14" spans="1:13" x14ac:dyDescent="0.25">
      <c r="A14" s="18"/>
      <c r="B14" s="19">
        <v>442</v>
      </c>
      <c r="C14" s="20" t="s">
        <v>115</v>
      </c>
      <c r="D14" s="21">
        <v>1058876</v>
      </c>
      <c r="E14" s="22">
        <v>1582520</v>
      </c>
      <c r="F14" s="22">
        <f t="shared" si="0"/>
        <v>901477.7</v>
      </c>
      <c r="G14" s="22">
        <v>693299.9</v>
      </c>
      <c r="H14" s="22">
        <v>178097.1</v>
      </c>
      <c r="I14" s="22">
        <v>30080.7</v>
      </c>
      <c r="J14" s="23">
        <f t="shared" si="1"/>
        <v>0.43809866541971038</v>
      </c>
      <c r="K14" s="23">
        <f t="shared" si="2"/>
        <v>0.55063885448525141</v>
      </c>
      <c r="L14" s="24">
        <f t="shared" si="3"/>
        <v>0.56964695548871414</v>
      </c>
      <c r="M14" s="5"/>
    </row>
    <row r="15" spans="1:13" x14ac:dyDescent="0.25">
      <c r="A15" s="18"/>
      <c r="B15" s="19">
        <v>443</v>
      </c>
      <c r="C15" s="20" t="s">
        <v>116</v>
      </c>
      <c r="D15" s="21">
        <v>5915337</v>
      </c>
      <c r="E15" s="22">
        <v>8320780</v>
      </c>
      <c r="F15" s="22">
        <f t="shared" si="0"/>
        <v>4953097</v>
      </c>
      <c r="G15" s="22">
        <v>4349910.7</v>
      </c>
      <c r="H15" s="22">
        <v>563904.80000000005</v>
      </c>
      <c r="I15" s="22">
        <v>39281.5</v>
      </c>
      <c r="J15" s="23">
        <f t="shared" si="1"/>
        <v>0.5227767949639337</v>
      </c>
      <c r="K15" s="23">
        <f t="shared" si="2"/>
        <v>0.59054746069479058</v>
      </c>
      <c r="L15" s="24">
        <f t="shared" si="3"/>
        <v>0.59526835224582308</v>
      </c>
      <c r="M15" s="5"/>
    </row>
    <row r="16" spans="1:13" x14ac:dyDescent="0.25">
      <c r="A16" s="18"/>
      <c r="B16" s="19">
        <v>444</v>
      </c>
      <c r="C16" s="20" t="s">
        <v>117</v>
      </c>
      <c r="D16" s="21">
        <v>499006</v>
      </c>
      <c r="E16" s="22">
        <v>1696914</v>
      </c>
      <c r="F16" s="22">
        <f t="shared" si="0"/>
        <v>967350.4</v>
      </c>
      <c r="G16" s="22">
        <v>630799.30000000005</v>
      </c>
      <c r="H16" s="22">
        <v>260530.4</v>
      </c>
      <c r="I16" s="22">
        <v>76020.7</v>
      </c>
      <c r="J16" s="23">
        <f t="shared" si="1"/>
        <v>0.37173321688665428</v>
      </c>
      <c r="K16" s="23">
        <f t="shared" si="2"/>
        <v>0.52526509887949546</v>
      </c>
      <c r="L16" s="24">
        <f t="shared" si="3"/>
        <v>0.57006448175924063</v>
      </c>
      <c r="M16" s="5"/>
    </row>
    <row r="17" spans="1:13" x14ac:dyDescent="0.25">
      <c r="A17" s="18"/>
      <c r="B17" s="19">
        <v>445</v>
      </c>
      <c r="C17" s="20" t="s">
        <v>118</v>
      </c>
      <c r="D17" s="21">
        <v>3548895</v>
      </c>
      <c r="E17" s="22">
        <v>8196668</v>
      </c>
      <c r="F17" s="22">
        <f t="shared" si="0"/>
        <v>4144515.9999999995</v>
      </c>
      <c r="G17" s="22">
        <v>3280965.3</v>
      </c>
      <c r="H17" s="22">
        <v>726192.4</v>
      </c>
      <c r="I17" s="22">
        <v>137358.29999999999</v>
      </c>
      <c r="J17" s="23">
        <f t="shared" si="1"/>
        <v>0.40028037002352662</v>
      </c>
      <c r="K17" s="23">
        <f t="shared" si="2"/>
        <v>0.48887641905222951</v>
      </c>
      <c r="L17" s="24">
        <f t="shared" si="3"/>
        <v>0.5056342406451011</v>
      </c>
      <c r="M17" s="5"/>
    </row>
    <row r="18" spans="1:13" x14ac:dyDescent="0.25">
      <c r="A18" s="18"/>
      <c r="B18" s="19">
        <v>446</v>
      </c>
      <c r="C18" s="20" t="s">
        <v>119</v>
      </c>
      <c r="D18" s="21">
        <v>3954811</v>
      </c>
      <c r="E18" s="22">
        <v>9683596</v>
      </c>
      <c r="F18" s="22">
        <f t="shared" si="0"/>
        <v>4343209.6999999993</v>
      </c>
      <c r="G18" s="22">
        <v>3414486.1</v>
      </c>
      <c r="H18" s="22">
        <v>812134</v>
      </c>
      <c r="I18" s="22">
        <v>116589.6</v>
      </c>
      <c r="J18" s="23">
        <f t="shared" si="1"/>
        <v>0.35260517890254822</v>
      </c>
      <c r="K18" s="23">
        <f t="shared" si="2"/>
        <v>0.43647216385318011</v>
      </c>
      <c r="L18" s="24">
        <f t="shared" si="3"/>
        <v>0.44851207134209226</v>
      </c>
      <c r="M18" s="5"/>
    </row>
    <row r="19" spans="1:13" x14ac:dyDescent="0.25">
      <c r="A19" s="18"/>
      <c r="B19" s="19">
        <v>447</v>
      </c>
      <c r="C19" s="20" t="s">
        <v>120</v>
      </c>
      <c r="D19" s="21">
        <v>111829</v>
      </c>
      <c r="E19" s="22">
        <v>466529</v>
      </c>
      <c r="F19" s="22">
        <f t="shared" si="0"/>
        <v>269921.90000000002</v>
      </c>
      <c r="G19" s="22">
        <v>197753</v>
      </c>
      <c r="H19" s="22">
        <v>33248.1</v>
      </c>
      <c r="I19" s="22">
        <v>38920.800000000003</v>
      </c>
      <c r="J19" s="23">
        <f t="shared" si="1"/>
        <v>0.42388147360614237</v>
      </c>
      <c r="K19" s="23">
        <f t="shared" si="2"/>
        <v>0.49514842592850605</v>
      </c>
      <c r="L19" s="24">
        <f t="shared" si="3"/>
        <v>0.57857475098011057</v>
      </c>
      <c r="M19" s="5"/>
    </row>
    <row r="20" spans="1:13" x14ac:dyDescent="0.25">
      <c r="A20" s="18"/>
      <c r="B20" s="19">
        <v>448</v>
      </c>
      <c r="C20" s="20" t="s">
        <v>121</v>
      </c>
      <c r="D20" s="21">
        <v>0</v>
      </c>
      <c r="E20" s="22">
        <v>2731894</v>
      </c>
      <c r="F20" s="22">
        <f t="shared" si="0"/>
        <v>464623.5</v>
      </c>
      <c r="G20" s="22">
        <v>346876.2</v>
      </c>
      <c r="H20" s="22">
        <v>79621.2</v>
      </c>
      <c r="I20" s="22">
        <v>38126.1</v>
      </c>
      <c r="J20" s="23">
        <f t="shared" si="1"/>
        <v>0.12697278884173399</v>
      </c>
      <c r="K20" s="23">
        <f t="shared" si="2"/>
        <v>0.15611784351808672</v>
      </c>
      <c r="L20" s="24">
        <f t="shared" si="3"/>
        <v>0.1700737656731923</v>
      </c>
      <c r="M20" s="5"/>
    </row>
    <row r="21" spans="1:13" x14ac:dyDescent="0.25">
      <c r="A21" s="18"/>
      <c r="B21" s="19">
        <v>449</v>
      </c>
      <c r="C21" s="20" t="s">
        <v>122</v>
      </c>
      <c r="D21" s="21">
        <v>3217208</v>
      </c>
      <c r="E21" s="22">
        <v>3347171</v>
      </c>
      <c r="F21" s="22">
        <f t="shared" si="0"/>
        <v>2437330.1</v>
      </c>
      <c r="G21" s="22">
        <v>2154207</v>
      </c>
      <c r="H21" s="22">
        <v>270895.7</v>
      </c>
      <c r="I21" s="22">
        <v>12227.4</v>
      </c>
      <c r="J21" s="23">
        <f t="shared" si="1"/>
        <v>0.64359036332473007</v>
      </c>
      <c r="K21" s="23">
        <f t="shared" si="2"/>
        <v>0.72452309726631836</v>
      </c>
      <c r="L21" s="24">
        <f t="shared" si="3"/>
        <v>0.72817615233879596</v>
      </c>
      <c r="M21" s="5"/>
    </row>
    <row r="22" spans="1:13" x14ac:dyDescent="0.25">
      <c r="A22" s="18"/>
      <c r="B22" s="19">
        <v>450</v>
      </c>
      <c r="C22" s="20" t="s">
        <v>123</v>
      </c>
      <c r="D22" s="21">
        <v>2524665</v>
      </c>
      <c r="E22" s="22">
        <v>6808957</v>
      </c>
      <c r="F22" s="22">
        <f t="shared" si="0"/>
        <v>3720249.1999999997</v>
      </c>
      <c r="G22" s="22">
        <v>3214667.5</v>
      </c>
      <c r="H22" s="22">
        <v>465992.9</v>
      </c>
      <c r="I22" s="22">
        <v>39588.800000000003</v>
      </c>
      <c r="J22" s="23">
        <f t="shared" si="1"/>
        <v>0.47212333695160652</v>
      </c>
      <c r="K22" s="23">
        <f t="shared" si="2"/>
        <v>0.54056155737214961</v>
      </c>
      <c r="L22" s="24">
        <f t="shared" si="3"/>
        <v>0.54637578119526964</v>
      </c>
      <c r="M22" s="5"/>
    </row>
    <row r="23" spans="1:13" x14ac:dyDescent="0.25">
      <c r="A23" s="18"/>
      <c r="B23" s="19">
        <v>451</v>
      </c>
      <c r="C23" s="20" t="s">
        <v>124</v>
      </c>
      <c r="D23" s="21">
        <v>3686092</v>
      </c>
      <c r="E23" s="22">
        <v>5112810</v>
      </c>
      <c r="F23" s="22">
        <f t="shared" si="0"/>
        <v>3773124</v>
      </c>
      <c r="G23" s="22">
        <v>3241256.7</v>
      </c>
      <c r="H23" s="22">
        <v>439250.3</v>
      </c>
      <c r="I23" s="22">
        <v>92617</v>
      </c>
      <c r="J23" s="23">
        <f t="shared" si="1"/>
        <v>0.63394820069589919</v>
      </c>
      <c r="K23" s="23">
        <f t="shared" si="2"/>
        <v>0.71985992047425973</v>
      </c>
      <c r="L23" s="24">
        <f t="shared" si="3"/>
        <v>0.73797461669805842</v>
      </c>
      <c r="M23" s="5"/>
    </row>
    <row r="24" spans="1:13" x14ac:dyDescent="0.25">
      <c r="A24" s="18"/>
      <c r="B24" s="19">
        <v>452</v>
      </c>
      <c r="C24" s="20" t="s">
        <v>125</v>
      </c>
      <c r="D24" s="21">
        <v>3383122</v>
      </c>
      <c r="E24" s="22">
        <v>5365307</v>
      </c>
      <c r="F24" s="22">
        <f t="shared" si="0"/>
        <v>3268822.1</v>
      </c>
      <c r="G24" s="22">
        <v>2735894.1</v>
      </c>
      <c r="H24" s="22">
        <v>469270.6</v>
      </c>
      <c r="I24" s="22">
        <v>63657.4</v>
      </c>
      <c r="J24" s="23">
        <f t="shared" si="1"/>
        <v>0.50992312275886542</v>
      </c>
      <c r="K24" s="23">
        <f t="shared" si="2"/>
        <v>0.59738700879558249</v>
      </c>
      <c r="L24" s="24">
        <f t="shared" si="3"/>
        <v>0.6092516420775177</v>
      </c>
      <c r="M24" s="5"/>
    </row>
    <row r="25" spans="1:13" x14ac:dyDescent="0.25">
      <c r="A25" s="18"/>
      <c r="B25" s="19">
        <v>453</v>
      </c>
      <c r="C25" s="20" t="s">
        <v>126</v>
      </c>
      <c r="D25" s="21">
        <v>4215645</v>
      </c>
      <c r="E25" s="22">
        <v>16901216</v>
      </c>
      <c r="F25" s="22">
        <f t="shared" si="0"/>
        <v>9270894.3000000007</v>
      </c>
      <c r="G25" s="22">
        <v>8328079.4000000004</v>
      </c>
      <c r="H25" s="22">
        <v>873875</v>
      </c>
      <c r="I25" s="22">
        <v>68939.899999999994</v>
      </c>
      <c r="J25" s="23">
        <f t="shared" si="1"/>
        <v>0.49275030861684749</v>
      </c>
      <c r="K25" s="23">
        <f t="shared" si="2"/>
        <v>0.54445516819618189</v>
      </c>
      <c r="L25" s="24">
        <f t="shared" si="3"/>
        <v>0.54853415872562072</v>
      </c>
      <c r="M25" s="5"/>
    </row>
    <row r="26" spans="1:13" x14ac:dyDescent="0.25">
      <c r="A26" s="18"/>
      <c r="B26" s="19">
        <v>454</v>
      </c>
      <c r="C26" s="20" t="s">
        <v>127</v>
      </c>
      <c r="D26" s="21">
        <v>1378252</v>
      </c>
      <c r="E26" s="22">
        <v>4700879</v>
      </c>
      <c r="F26" s="22">
        <f t="shared" si="0"/>
        <v>2254513</v>
      </c>
      <c r="G26" s="22">
        <v>1953822.1</v>
      </c>
      <c r="H26" s="22">
        <v>276480.40000000002</v>
      </c>
      <c r="I26" s="22">
        <v>24210.5</v>
      </c>
      <c r="J26" s="23">
        <f t="shared" si="1"/>
        <v>0.41562909830267913</v>
      </c>
      <c r="K26" s="23">
        <f t="shared" si="2"/>
        <v>0.47444371573912025</v>
      </c>
      <c r="L26" s="24">
        <f t="shared" si="3"/>
        <v>0.47959392275359564</v>
      </c>
      <c r="M26" s="5"/>
    </row>
    <row r="27" spans="1:13" x14ac:dyDescent="0.25">
      <c r="A27" s="18"/>
      <c r="B27" s="19">
        <v>455</v>
      </c>
      <c r="C27" s="20" t="s">
        <v>128</v>
      </c>
      <c r="D27" s="21">
        <v>112706</v>
      </c>
      <c r="E27" s="22">
        <v>2430107</v>
      </c>
      <c r="F27" s="22">
        <f t="shared" si="0"/>
        <v>748010.5</v>
      </c>
      <c r="G27" s="22">
        <v>589442</v>
      </c>
      <c r="H27" s="22">
        <v>143645.1</v>
      </c>
      <c r="I27" s="22">
        <v>14923.4</v>
      </c>
      <c r="J27" s="23">
        <f t="shared" si="1"/>
        <v>0.2425580437404608</v>
      </c>
      <c r="K27" s="23">
        <f t="shared" si="2"/>
        <v>0.30166865080426497</v>
      </c>
      <c r="L27" s="24">
        <f t="shared" si="3"/>
        <v>0.30780969726847418</v>
      </c>
      <c r="M27" s="5"/>
    </row>
    <row r="28" spans="1:13" x14ac:dyDescent="0.25">
      <c r="A28" s="18"/>
      <c r="B28" s="19">
        <v>456</v>
      </c>
      <c r="C28" s="20" t="s">
        <v>129</v>
      </c>
      <c r="D28" s="21">
        <v>157952</v>
      </c>
      <c r="E28" s="22">
        <v>1834966</v>
      </c>
      <c r="F28" s="22">
        <f t="shared" si="0"/>
        <v>373921.5</v>
      </c>
      <c r="G28" s="22">
        <v>324138.09999999998</v>
      </c>
      <c r="H28" s="22">
        <v>41235.4</v>
      </c>
      <c r="I28" s="22">
        <v>8548</v>
      </c>
      <c r="J28" s="23">
        <f t="shared" si="1"/>
        <v>0.17664528934051094</v>
      </c>
      <c r="K28" s="23">
        <f t="shared" si="2"/>
        <v>0.19911731334531538</v>
      </c>
      <c r="L28" s="24">
        <f t="shared" si="3"/>
        <v>0.20377571028564018</v>
      </c>
      <c r="M28" s="5"/>
    </row>
    <row r="29" spans="1:13" x14ac:dyDescent="0.25">
      <c r="A29" s="18"/>
      <c r="B29" s="19">
        <v>457</v>
      </c>
      <c r="C29" s="20" t="s">
        <v>130</v>
      </c>
      <c r="D29" s="21">
        <v>6059336</v>
      </c>
      <c r="E29" s="22">
        <v>11993972</v>
      </c>
      <c r="F29" s="22">
        <f t="shared" si="0"/>
        <v>6735128.8999999994</v>
      </c>
      <c r="G29" s="22">
        <v>5538852.0999999996</v>
      </c>
      <c r="H29" s="22">
        <v>1098976.2</v>
      </c>
      <c r="I29" s="22">
        <v>97300.6</v>
      </c>
      <c r="J29" s="23">
        <f t="shared" si="1"/>
        <v>0.46180298736732084</v>
      </c>
      <c r="K29" s="23">
        <f t="shared" si="2"/>
        <v>0.5534303648532779</v>
      </c>
      <c r="L29" s="24">
        <f t="shared" si="3"/>
        <v>0.56154282334492689</v>
      </c>
      <c r="M29" s="5"/>
    </row>
    <row r="30" spans="1:13" x14ac:dyDescent="0.25">
      <c r="A30" s="18"/>
      <c r="B30" s="19">
        <v>458</v>
      </c>
      <c r="C30" s="20" t="s">
        <v>131</v>
      </c>
      <c r="D30" s="21">
        <v>2242653</v>
      </c>
      <c r="E30" s="22">
        <v>2709197</v>
      </c>
      <c r="F30" s="22">
        <f t="shared" si="0"/>
        <v>1859587.4000000001</v>
      </c>
      <c r="G30" s="22">
        <v>1497797.6</v>
      </c>
      <c r="H30" s="22">
        <v>325828.8</v>
      </c>
      <c r="I30" s="22">
        <v>35961</v>
      </c>
      <c r="J30" s="23">
        <f t="shared" si="1"/>
        <v>0.55285665826442298</v>
      </c>
      <c r="K30" s="23">
        <f t="shared" si="2"/>
        <v>0.6731243242924011</v>
      </c>
      <c r="L30" s="24">
        <f t="shared" si="3"/>
        <v>0.68639799911191401</v>
      </c>
      <c r="M30" s="5"/>
    </row>
    <row r="31" spans="1:13" x14ac:dyDescent="0.25">
      <c r="A31" s="18"/>
      <c r="B31" s="19">
        <v>459</v>
      </c>
      <c r="C31" s="20" t="s">
        <v>132</v>
      </c>
      <c r="D31" s="21">
        <v>5224244</v>
      </c>
      <c r="E31" s="22">
        <v>6435369</v>
      </c>
      <c r="F31" s="22">
        <f t="shared" si="0"/>
        <v>4091206</v>
      </c>
      <c r="G31" s="22">
        <v>3461624.5</v>
      </c>
      <c r="H31" s="22">
        <v>498739.8</v>
      </c>
      <c r="I31" s="22">
        <v>130841.7</v>
      </c>
      <c r="J31" s="23">
        <f t="shared" si="1"/>
        <v>0.53790614026950123</v>
      </c>
      <c r="K31" s="23">
        <f t="shared" si="2"/>
        <v>0.615405938649361</v>
      </c>
      <c r="L31" s="24">
        <f t="shared" si="3"/>
        <v>0.63573759329107626</v>
      </c>
      <c r="M31" s="5"/>
    </row>
    <row r="32" spans="1:13" x14ac:dyDescent="0.25">
      <c r="A32" s="18"/>
      <c r="B32" s="19">
        <v>460</v>
      </c>
      <c r="C32" s="20" t="s">
        <v>133</v>
      </c>
      <c r="D32" s="21">
        <v>209127</v>
      </c>
      <c r="E32" s="22">
        <v>932188</v>
      </c>
      <c r="F32" s="22">
        <f t="shared" si="0"/>
        <v>328049.8</v>
      </c>
      <c r="G32" s="22">
        <v>271875.8</v>
      </c>
      <c r="H32" s="22">
        <v>48169</v>
      </c>
      <c r="I32" s="22">
        <v>8005</v>
      </c>
      <c r="J32" s="23">
        <f t="shared" si="1"/>
        <v>0.2916534003870464</v>
      </c>
      <c r="K32" s="23">
        <f t="shared" si="2"/>
        <v>0.34332645346217716</v>
      </c>
      <c r="L32" s="24">
        <f t="shared" si="3"/>
        <v>0.35191377704926474</v>
      </c>
      <c r="M32" s="5"/>
    </row>
    <row r="33" spans="1:13" x14ac:dyDescent="0.25">
      <c r="A33" s="18"/>
      <c r="B33" s="19">
        <v>461</v>
      </c>
      <c r="C33" s="20" t="s">
        <v>134</v>
      </c>
      <c r="D33" s="21">
        <v>2766403</v>
      </c>
      <c r="E33" s="22">
        <v>8721319</v>
      </c>
      <c r="F33" s="22">
        <f t="shared" si="0"/>
        <v>4570213.0999999996</v>
      </c>
      <c r="G33" s="22">
        <v>3933487.3</v>
      </c>
      <c r="H33" s="22">
        <v>458625</v>
      </c>
      <c r="I33" s="22">
        <v>178100.8</v>
      </c>
      <c r="J33" s="23">
        <f t="shared" si="1"/>
        <v>0.45101977120662595</v>
      </c>
      <c r="K33" s="23">
        <f t="shared" si="2"/>
        <v>0.5036064269636279</v>
      </c>
      <c r="L33" s="24">
        <f t="shared" si="3"/>
        <v>0.52402774167531307</v>
      </c>
      <c r="M33" s="5"/>
    </row>
    <row r="34" spans="1:13" x14ac:dyDescent="0.25">
      <c r="A34" s="18"/>
      <c r="B34" s="19">
        <v>462</v>
      </c>
      <c r="C34" s="20" t="s">
        <v>135</v>
      </c>
      <c r="D34" s="21">
        <v>53277</v>
      </c>
      <c r="E34" s="22">
        <v>3102511</v>
      </c>
      <c r="F34" s="22">
        <f t="shared" si="0"/>
        <v>2427857.2999999998</v>
      </c>
      <c r="G34" s="22">
        <v>2164632.9</v>
      </c>
      <c r="H34" s="22">
        <v>250204.6</v>
      </c>
      <c r="I34" s="22">
        <v>13019.8</v>
      </c>
      <c r="J34" s="23">
        <f t="shared" si="1"/>
        <v>0.6977035375539361</v>
      </c>
      <c r="K34" s="23">
        <f t="shared" si="2"/>
        <v>0.77834937571534801</v>
      </c>
      <c r="L34" s="24">
        <f t="shared" si="3"/>
        <v>0.78254591200482437</v>
      </c>
      <c r="M34" s="5"/>
    </row>
    <row r="35" spans="1:13" x14ac:dyDescent="0.25">
      <c r="A35" s="18"/>
      <c r="B35" s="19">
        <v>463</v>
      </c>
      <c r="C35" s="20" t="s">
        <v>136</v>
      </c>
      <c r="D35" s="21">
        <v>990910</v>
      </c>
      <c r="E35" s="22">
        <v>4010902</v>
      </c>
      <c r="F35" s="22">
        <f t="shared" si="0"/>
        <v>1548282.9</v>
      </c>
      <c r="G35" s="22">
        <v>1267498.2</v>
      </c>
      <c r="H35" s="22">
        <v>225565</v>
      </c>
      <c r="I35" s="22">
        <v>55219.7</v>
      </c>
      <c r="J35" s="23">
        <f t="shared" si="1"/>
        <v>0.31601325587112322</v>
      </c>
      <c r="K35" s="23">
        <f t="shared" si="2"/>
        <v>0.37225122927461202</v>
      </c>
      <c r="L35" s="24">
        <f t="shared" si="3"/>
        <v>0.3860186312206082</v>
      </c>
      <c r="M35" s="5"/>
    </row>
    <row r="36" spans="1:13" ht="25.5" x14ac:dyDescent="0.25">
      <c r="A36" s="18"/>
      <c r="B36" s="19">
        <v>464</v>
      </c>
      <c r="C36" s="20" t="s">
        <v>137</v>
      </c>
      <c r="D36" s="21">
        <v>3233758</v>
      </c>
      <c r="E36" s="22">
        <v>3670699</v>
      </c>
      <c r="F36" s="22">
        <f t="shared" si="0"/>
        <v>2184880.1</v>
      </c>
      <c r="G36" s="22">
        <v>1801524.9</v>
      </c>
      <c r="H36" s="22">
        <v>354962.1</v>
      </c>
      <c r="I36" s="22">
        <v>28393.1</v>
      </c>
      <c r="J36" s="23">
        <f t="shared" si="1"/>
        <v>0.49078524281070168</v>
      </c>
      <c r="K36" s="23">
        <f t="shared" si="2"/>
        <v>0.58748674298818837</v>
      </c>
      <c r="L36" s="24">
        <f t="shared" si="3"/>
        <v>0.5952218092521343</v>
      </c>
      <c r="M36" s="5"/>
    </row>
    <row r="37" spans="1:13" ht="15.75" thickBot="1" x14ac:dyDescent="0.3">
      <c r="A37" s="47" t="s">
        <v>138</v>
      </c>
      <c r="B37" s="48"/>
      <c r="C37" s="49"/>
      <c r="D37" s="50">
        <v>9768253</v>
      </c>
      <c r="E37" s="51">
        <v>20986360</v>
      </c>
      <c r="F37" s="51">
        <f t="shared" si="0"/>
        <v>6421366</v>
      </c>
      <c r="G37" s="51">
        <v>4587403.4000000004</v>
      </c>
      <c r="H37" s="51">
        <v>1089582.3</v>
      </c>
      <c r="I37" s="51">
        <v>744380.3</v>
      </c>
      <c r="J37" s="52">
        <f t="shared" si="1"/>
        <v>0.21858976020615298</v>
      </c>
      <c r="K37" s="52">
        <f t="shared" si="2"/>
        <v>0.27050835399754891</v>
      </c>
      <c r="L37" s="53">
        <f t="shared" si="3"/>
        <v>0.30597807337718402</v>
      </c>
      <c r="M37" s="5"/>
    </row>
    <row r="38" spans="1:13" x14ac:dyDescent="0.25">
      <c r="D38" s="6"/>
      <c r="E38" s="6"/>
      <c r="F38" s="6"/>
      <c r="G38" s="6"/>
      <c r="H38" s="6"/>
      <c r="I38" s="6"/>
      <c r="J38" s="5"/>
      <c r="K38" s="5"/>
      <c r="L38" s="5"/>
      <c r="M38" s="5"/>
    </row>
  </sheetData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P100"/>
  <sheetViews>
    <sheetView workbookViewId="0">
      <selection activeCell="N2" sqref="N2"/>
    </sheetView>
  </sheetViews>
  <sheetFormatPr baseColWidth="10" defaultColWidth="11.7109375" defaultRowHeight="15" x14ac:dyDescent="0.25"/>
  <cols>
    <col min="1" max="1" width="4.28515625" customWidth="1"/>
    <col min="2" max="2" width="4.28515625" style="35" customWidth="1"/>
    <col min="3" max="3" width="31.42578125" customWidth="1"/>
    <col min="4" max="6" width="13.5703125" customWidth="1"/>
    <col min="7" max="9" width="0" hidden="1" customWidth="1"/>
  </cols>
  <sheetData>
    <row r="1" spans="1:16" ht="15.75" x14ac:dyDescent="0.25">
      <c r="A1" s="32">
        <v>17</v>
      </c>
      <c r="B1" s="34" t="s">
        <v>72</v>
      </c>
      <c r="C1" s="33" t="s">
        <v>15</v>
      </c>
      <c r="D1" s="33"/>
      <c r="E1" s="33"/>
      <c r="F1" s="33"/>
      <c r="G1" s="33"/>
      <c r="H1" s="33"/>
      <c r="I1" s="33"/>
      <c r="J1" s="33"/>
      <c r="K1" s="33"/>
      <c r="L1" s="33"/>
    </row>
    <row r="2" spans="1:16" ht="15.75" thickBot="1" x14ac:dyDescent="0.3">
      <c r="A2" s="2" t="s">
        <v>301</v>
      </c>
      <c r="N2" s="1" t="s">
        <v>318</v>
      </c>
    </row>
    <row r="3" spans="1:16" ht="15.75" thickBot="1" x14ac:dyDescent="0.3">
      <c r="A3" s="76" t="s">
        <v>79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6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6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  <c r="O5" s="6"/>
      <c r="P5" s="66"/>
    </row>
    <row r="6" spans="1:16" x14ac:dyDescent="0.25">
      <c r="A6" s="11" t="s">
        <v>11</v>
      </c>
      <c r="B6" s="37"/>
      <c r="C6" s="13"/>
      <c r="D6" s="14">
        <f ca="1">SUM(D7:OFFSET(D7,50,0))</f>
        <v>182084006</v>
      </c>
      <c r="E6" s="15">
        <f ca="1">SUM(E7:OFFSET(E7,50,0))</f>
        <v>244251651</v>
      </c>
      <c r="F6" s="15">
        <f ca="1">SUM(F7:OFFSET(F7,50,0))</f>
        <v>108361961.3</v>
      </c>
      <c r="G6" s="15">
        <f ca="1">SUM(G7:OFFSET(G7,50,0))</f>
        <v>91367237.699999988</v>
      </c>
      <c r="H6" s="15">
        <f ca="1">SUM(H7:OFFSET(H7,50,0))</f>
        <v>13474148.5</v>
      </c>
      <c r="I6" s="15">
        <f ca="1">SUM(I7:OFFSET(I7,50,0))</f>
        <v>3520575.1000000006</v>
      </c>
      <c r="J6" s="16">
        <f ca="1">IFERROR(G6/E6,0)</f>
        <v>0.37407009257022378</v>
      </c>
      <c r="K6" s="16">
        <f ca="1">IFERROR(SUM(G6,H6)/E6,0)</f>
        <v>0.42923511784163942</v>
      </c>
      <c r="L6" s="17">
        <f ca="1">IFERROR(SUM(G6,H6,I6)/E6,0)</f>
        <v>0.44364883863159632</v>
      </c>
      <c r="M6" s="5"/>
      <c r="O6" s="6" t="s">
        <v>206</v>
      </c>
      <c r="P6" s="66" t="s">
        <v>207</v>
      </c>
    </row>
    <row r="7" spans="1:16" x14ac:dyDescent="0.25">
      <c r="A7" s="18"/>
      <c r="B7" s="38">
        <v>1</v>
      </c>
      <c r="C7" s="20" t="s">
        <v>82</v>
      </c>
      <c r="D7" s="21">
        <v>2714469</v>
      </c>
      <c r="E7" s="22">
        <v>6207067</v>
      </c>
      <c r="F7" s="22">
        <f t="shared" ref="F7:F31" si="0">SUM(G7,H7,I7)</f>
        <v>2213416.4</v>
      </c>
      <c r="G7" s="22">
        <v>2015733.8</v>
      </c>
      <c r="H7" s="22">
        <v>204531.8</v>
      </c>
      <c r="I7" s="22">
        <v>-6849.2</v>
      </c>
      <c r="J7" s="23">
        <f t="shared" ref="J7:J31" si="1">IFERROR(G7/E7,0)</f>
        <v>0.32474819427597607</v>
      </c>
      <c r="K7" s="23">
        <f t="shared" ref="K7:K31" si="2">IFERROR(SUM(G7,H7)/E7,0)</f>
        <v>0.35769963494835805</v>
      </c>
      <c r="L7" s="24">
        <f t="shared" ref="L7:L31" si="3">IFERROR(SUM(G7,H7,I7)/E7,0)</f>
        <v>0.3565961830281516</v>
      </c>
      <c r="M7" s="5"/>
      <c r="N7" t="s">
        <v>92</v>
      </c>
      <c r="O7" s="6">
        <v>2643889.6</v>
      </c>
      <c r="P7" s="66">
        <v>0.67041332808948817</v>
      </c>
    </row>
    <row r="8" spans="1:16" x14ac:dyDescent="0.25">
      <c r="A8" s="18"/>
      <c r="B8" s="38">
        <v>2</v>
      </c>
      <c r="C8" s="20" t="s">
        <v>83</v>
      </c>
      <c r="D8" s="21">
        <v>5697085</v>
      </c>
      <c r="E8" s="22">
        <v>6958534</v>
      </c>
      <c r="F8" s="22">
        <f t="shared" si="0"/>
        <v>3710217.4000000004</v>
      </c>
      <c r="G8" s="22">
        <v>3105225.7</v>
      </c>
      <c r="H8" s="22">
        <v>438152.6</v>
      </c>
      <c r="I8" s="22">
        <v>166839.1</v>
      </c>
      <c r="J8" s="23">
        <f t="shared" si="1"/>
        <v>0.44624711181981724</v>
      </c>
      <c r="K8" s="23">
        <f t="shared" si="2"/>
        <v>0.50921333430288629</v>
      </c>
      <c r="L8" s="24">
        <f t="shared" si="3"/>
        <v>0.53318951951661087</v>
      </c>
      <c r="M8" s="5"/>
      <c r="N8" t="s">
        <v>88</v>
      </c>
      <c r="O8" s="6">
        <v>2813703.1</v>
      </c>
      <c r="P8" s="66">
        <v>0.60117442222195638</v>
      </c>
    </row>
    <row r="9" spans="1:16" x14ac:dyDescent="0.25">
      <c r="A9" s="18"/>
      <c r="B9" s="38">
        <v>3</v>
      </c>
      <c r="C9" s="20" t="s">
        <v>84</v>
      </c>
      <c r="D9" s="21">
        <v>2855159</v>
      </c>
      <c r="E9" s="22">
        <v>2519450</v>
      </c>
      <c r="F9" s="22">
        <f t="shared" si="0"/>
        <v>1511356.5999999999</v>
      </c>
      <c r="G9" s="22">
        <v>1259999.7</v>
      </c>
      <c r="H9" s="22">
        <v>213948.7</v>
      </c>
      <c r="I9" s="22">
        <v>37408.199999999997</v>
      </c>
      <c r="J9" s="23">
        <f t="shared" si="1"/>
        <v>0.50010903173311638</v>
      </c>
      <c r="K9" s="23">
        <f t="shared" si="2"/>
        <v>0.5850278433785151</v>
      </c>
      <c r="L9" s="24">
        <f t="shared" si="3"/>
        <v>0.59987560777153737</v>
      </c>
      <c r="M9" s="5"/>
      <c r="N9" t="s">
        <v>84</v>
      </c>
      <c r="O9" s="6">
        <v>1511356.5999999999</v>
      </c>
      <c r="P9" s="66">
        <v>0.59987560777153737</v>
      </c>
    </row>
    <row r="10" spans="1:16" x14ac:dyDescent="0.25">
      <c r="A10" s="18"/>
      <c r="B10" s="38">
        <v>4</v>
      </c>
      <c r="C10" s="20" t="s">
        <v>85</v>
      </c>
      <c r="D10" s="21">
        <v>9383335</v>
      </c>
      <c r="E10" s="22">
        <v>11101224</v>
      </c>
      <c r="F10" s="22">
        <f t="shared" si="0"/>
        <v>5920033.3999999994</v>
      </c>
      <c r="G10" s="22">
        <v>5180439.3</v>
      </c>
      <c r="H10" s="22">
        <v>594421.80000000005</v>
      </c>
      <c r="I10" s="22">
        <v>145172.29999999999</v>
      </c>
      <c r="J10" s="23">
        <f t="shared" si="1"/>
        <v>0.46665478509396802</v>
      </c>
      <c r="K10" s="23">
        <f t="shared" si="2"/>
        <v>0.52020039411870256</v>
      </c>
      <c r="L10" s="24">
        <f t="shared" si="3"/>
        <v>0.53327753768413277</v>
      </c>
      <c r="M10" s="5"/>
      <c r="N10" t="s">
        <v>102</v>
      </c>
      <c r="O10" s="6">
        <v>2231785.4999999995</v>
      </c>
      <c r="P10" s="66">
        <v>0.58390840233899755</v>
      </c>
    </row>
    <row r="11" spans="1:16" x14ac:dyDescent="0.25">
      <c r="A11" s="18"/>
      <c r="B11" s="38">
        <v>5</v>
      </c>
      <c r="C11" s="20" t="s">
        <v>86</v>
      </c>
      <c r="D11" s="21">
        <v>3698896</v>
      </c>
      <c r="E11" s="22">
        <v>3231139</v>
      </c>
      <c r="F11" s="22">
        <f t="shared" si="0"/>
        <v>1643571.2000000002</v>
      </c>
      <c r="G11" s="22">
        <v>1234353.2</v>
      </c>
      <c r="H11" s="22">
        <v>277679.40000000002</v>
      </c>
      <c r="I11" s="22">
        <v>131538.6</v>
      </c>
      <c r="J11" s="23">
        <f t="shared" si="1"/>
        <v>0.3820179818943103</v>
      </c>
      <c r="K11" s="23">
        <f t="shared" si="2"/>
        <v>0.46795653173695101</v>
      </c>
      <c r="L11" s="24">
        <f t="shared" si="3"/>
        <v>0.50866620098980586</v>
      </c>
      <c r="M11" s="5"/>
      <c r="N11" t="s">
        <v>103</v>
      </c>
      <c r="O11" s="6">
        <v>4790777</v>
      </c>
      <c r="P11" s="66">
        <v>0.55643999808587807</v>
      </c>
    </row>
    <row r="12" spans="1:16" x14ac:dyDescent="0.25">
      <c r="A12" s="18"/>
      <c r="B12" s="38">
        <v>6</v>
      </c>
      <c r="C12" s="20" t="s">
        <v>87</v>
      </c>
      <c r="D12" s="21">
        <v>8177219</v>
      </c>
      <c r="E12" s="22">
        <v>15935733</v>
      </c>
      <c r="F12" s="22">
        <f t="shared" si="0"/>
        <v>5509228.4000000004</v>
      </c>
      <c r="G12" s="22">
        <v>4578087.9000000004</v>
      </c>
      <c r="H12" s="22">
        <v>763020.4</v>
      </c>
      <c r="I12" s="22">
        <v>168120.1</v>
      </c>
      <c r="J12" s="23">
        <f t="shared" si="1"/>
        <v>0.28728442551089434</v>
      </c>
      <c r="K12" s="23">
        <f t="shared" si="2"/>
        <v>0.33516552392036192</v>
      </c>
      <c r="L12" s="24">
        <f t="shared" si="3"/>
        <v>0.34571540574882875</v>
      </c>
      <c r="M12" s="5"/>
      <c r="N12" t="s">
        <v>94</v>
      </c>
      <c r="O12" s="6">
        <v>4383427.8</v>
      </c>
      <c r="P12" s="66">
        <v>0.54381708190651623</v>
      </c>
    </row>
    <row r="13" spans="1:16" x14ac:dyDescent="0.25">
      <c r="A13" s="18"/>
      <c r="B13" s="38">
        <v>7</v>
      </c>
      <c r="C13" s="20" t="s">
        <v>88</v>
      </c>
      <c r="D13" s="21">
        <v>6108544</v>
      </c>
      <c r="E13" s="22">
        <v>4680344</v>
      </c>
      <c r="F13" s="22">
        <f t="shared" si="0"/>
        <v>2813703.1</v>
      </c>
      <c r="G13" s="22">
        <v>2315472.6</v>
      </c>
      <c r="H13" s="22">
        <v>366616.1</v>
      </c>
      <c r="I13" s="22">
        <v>131614.39999999999</v>
      </c>
      <c r="J13" s="23">
        <f t="shared" si="1"/>
        <v>0.49472273832863567</v>
      </c>
      <c r="K13" s="23">
        <f t="shared" si="2"/>
        <v>0.57305375416849702</v>
      </c>
      <c r="L13" s="24">
        <f t="shared" si="3"/>
        <v>0.60117442222195638</v>
      </c>
      <c r="M13" s="5"/>
      <c r="N13" t="s">
        <v>85</v>
      </c>
      <c r="O13" s="6">
        <v>5920033.3999999994</v>
      </c>
      <c r="P13" s="66">
        <v>0.53327753768413277</v>
      </c>
    </row>
    <row r="14" spans="1:16" x14ac:dyDescent="0.25">
      <c r="A14" s="18"/>
      <c r="B14" s="38">
        <v>8</v>
      </c>
      <c r="C14" s="20" t="s">
        <v>89</v>
      </c>
      <c r="D14" s="21">
        <v>7977511</v>
      </c>
      <c r="E14" s="22">
        <v>24614939</v>
      </c>
      <c r="F14" s="22">
        <f t="shared" si="0"/>
        <v>8734600.1999999993</v>
      </c>
      <c r="G14" s="22">
        <v>6519283.5999999996</v>
      </c>
      <c r="H14" s="22">
        <v>1590193</v>
      </c>
      <c r="I14" s="22">
        <v>625123.6</v>
      </c>
      <c r="J14" s="23">
        <f t="shared" si="1"/>
        <v>0.26485069087516322</v>
      </c>
      <c r="K14" s="23">
        <f t="shared" si="2"/>
        <v>0.32945345101200535</v>
      </c>
      <c r="L14" s="24">
        <f t="shared" si="3"/>
        <v>0.35484955701088672</v>
      </c>
      <c r="M14" s="5"/>
      <c r="N14" t="s">
        <v>83</v>
      </c>
      <c r="O14" s="6">
        <v>3710217.4000000004</v>
      </c>
      <c r="P14" s="66">
        <v>0.53318951951661087</v>
      </c>
    </row>
    <row r="15" spans="1:16" x14ac:dyDescent="0.25">
      <c r="A15" s="18"/>
      <c r="B15" s="38">
        <v>9</v>
      </c>
      <c r="C15" s="20" t="s">
        <v>90</v>
      </c>
      <c r="D15" s="21">
        <v>3003686</v>
      </c>
      <c r="E15" s="22">
        <v>1683668</v>
      </c>
      <c r="F15" s="22">
        <f t="shared" si="0"/>
        <v>726776.7</v>
      </c>
      <c r="G15" s="22">
        <v>466851.6</v>
      </c>
      <c r="H15" s="22">
        <v>130781</v>
      </c>
      <c r="I15" s="22">
        <v>129144.1</v>
      </c>
      <c r="J15" s="23">
        <f t="shared" si="1"/>
        <v>0.27728245711149702</v>
      </c>
      <c r="K15" s="23">
        <f t="shared" si="2"/>
        <v>0.35495869732037433</v>
      </c>
      <c r="L15" s="24">
        <f t="shared" si="3"/>
        <v>0.43166271497706193</v>
      </c>
      <c r="M15" s="5"/>
      <c r="N15" t="s">
        <v>86</v>
      </c>
      <c r="O15" s="6">
        <v>1643571.2000000002</v>
      </c>
      <c r="P15" s="66">
        <v>0.50866620098980586</v>
      </c>
    </row>
    <row r="16" spans="1:16" x14ac:dyDescent="0.25">
      <c r="A16" s="18"/>
      <c r="B16" s="38">
        <v>10</v>
      </c>
      <c r="C16" s="20" t="s">
        <v>91</v>
      </c>
      <c r="D16" s="21">
        <v>1792058</v>
      </c>
      <c r="E16" s="22">
        <v>4134506</v>
      </c>
      <c r="F16" s="22">
        <f t="shared" si="0"/>
        <v>647423.30000000005</v>
      </c>
      <c r="G16" s="22">
        <v>517108.3</v>
      </c>
      <c r="H16" s="22">
        <v>81281.2</v>
      </c>
      <c r="I16" s="22">
        <v>49033.8</v>
      </c>
      <c r="J16" s="23">
        <f t="shared" si="1"/>
        <v>0.125071362818194</v>
      </c>
      <c r="K16" s="23">
        <f t="shared" si="2"/>
        <v>0.14473059175630656</v>
      </c>
      <c r="L16" s="24">
        <f t="shared" si="3"/>
        <v>0.15659024318745698</v>
      </c>
      <c r="M16" s="5"/>
      <c r="N16" t="s">
        <v>106</v>
      </c>
      <c r="O16" s="6">
        <v>2785906.8000000003</v>
      </c>
      <c r="P16" s="66">
        <v>0.50167756072104253</v>
      </c>
    </row>
    <row r="17" spans="1:16" x14ac:dyDescent="0.25">
      <c r="A17" s="18"/>
      <c r="B17" s="38">
        <v>11</v>
      </c>
      <c r="C17" s="20" t="s">
        <v>92</v>
      </c>
      <c r="D17" s="21">
        <v>5632946</v>
      </c>
      <c r="E17" s="22">
        <v>3943671</v>
      </c>
      <c r="F17" s="22">
        <f t="shared" si="0"/>
        <v>2643889.6</v>
      </c>
      <c r="G17" s="22">
        <v>2349115.4</v>
      </c>
      <c r="H17" s="22">
        <v>271235.7</v>
      </c>
      <c r="I17" s="22">
        <v>23538.5</v>
      </c>
      <c r="J17" s="23">
        <f t="shared" si="1"/>
        <v>0.59566718420476761</v>
      </c>
      <c r="K17" s="23">
        <f t="shared" si="2"/>
        <v>0.66444465068206759</v>
      </c>
      <c r="L17" s="24">
        <f t="shared" si="3"/>
        <v>0.67041332808948817</v>
      </c>
      <c r="M17" s="5"/>
      <c r="N17" t="s">
        <v>95</v>
      </c>
      <c r="O17" s="6">
        <v>3352711.2</v>
      </c>
      <c r="P17" s="66">
        <v>0.4898053422161357</v>
      </c>
    </row>
    <row r="18" spans="1:16" x14ac:dyDescent="0.25">
      <c r="A18" s="18"/>
      <c r="B18" s="38">
        <v>12</v>
      </c>
      <c r="C18" s="20" t="s">
        <v>93</v>
      </c>
      <c r="D18" s="21">
        <v>5816094</v>
      </c>
      <c r="E18" s="22">
        <v>10046266</v>
      </c>
      <c r="F18" s="22">
        <f t="shared" si="0"/>
        <v>4011818.4</v>
      </c>
      <c r="G18" s="22">
        <v>3479592.5</v>
      </c>
      <c r="H18" s="22">
        <v>472874.9</v>
      </c>
      <c r="I18" s="22">
        <v>59351</v>
      </c>
      <c r="J18" s="23">
        <f t="shared" si="1"/>
        <v>0.34635679564924921</v>
      </c>
      <c r="K18" s="23">
        <f t="shared" si="2"/>
        <v>0.39342651289543795</v>
      </c>
      <c r="L18" s="24">
        <f t="shared" si="3"/>
        <v>0.39933428002005916</v>
      </c>
      <c r="M18" s="5"/>
      <c r="N18" t="s">
        <v>96</v>
      </c>
      <c r="O18" s="6">
        <v>23832989.300000001</v>
      </c>
      <c r="P18" s="66">
        <v>0.48818931397295418</v>
      </c>
    </row>
    <row r="19" spans="1:16" x14ac:dyDescent="0.25">
      <c r="A19" s="18"/>
      <c r="B19" s="38">
        <v>13</v>
      </c>
      <c r="C19" s="20" t="s">
        <v>94</v>
      </c>
      <c r="D19" s="21">
        <v>9115655</v>
      </c>
      <c r="E19" s="22">
        <v>8060482</v>
      </c>
      <c r="F19" s="22">
        <f t="shared" si="0"/>
        <v>4383427.8</v>
      </c>
      <c r="G19" s="22">
        <v>3627292.5</v>
      </c>
      <c r="H19" s="22">
        <v>447962.3</v>
      </c>
      <c r="I19" s="22">
        <v>308173</v>
      </c>
      <c r="J19" s="23">
        <f t="shared" si="1"/>
        <v>0.45000937909172178</v>
      </c>
      <c r="K19" s="23">
        <f t="shared" si="2"/>
        <v>0.50558450474797911</v>
      </c>
      <c r="L19" s="24">
        <f t="shared" si="3"/>
        <v>0.54381708190651623</v>
      </c>
      <c r="M19" s="5"/>
      <c r="N19" t="s">
        <v>98</v>
      </c>
      <c r="O19" s="6">
        <v>2824195.6999999997</v>
      </c>
      <c r="P19" s="66">
        <v>0.48388946496225099</v>
      </c>
    </row>
    <row r="20" spans="1:16" x14ac:dyDescent="0.25">
      <c r="A20" s="18"/>
      <c r="B20" s="38">
        <v>14</v>
      </c>
      <c r="C20" s="20" t="s">
        <v>95</v>
      </c>
      <c r="D20" s="21">
        <v>5729259</v>
      </c>
      <c r="E20" s="22">
        <v>6844987</v>
      </c>
      <c r="F20" s="22">
        <f t="shared" si="0"/>
        <v>3352711.2</v>
      </c>
      <c r="G20" s="22">
        <v>2807760.6</v>
      </c>
      <c r="H20" s="22">
        <v>469937.6</v>
      </c>
      <c r="I20" s="22">
        <v>75013</v>
      </c>
      <c r="J20" s="23">
        <f t="shared" si="1"/>
        <v>0.4101922472606595</v>
      </c>
      <c r="K20" s="23">
        <f t="shared" si="2"/>
        <v>0.47884651935788924</v>
      </c>
      <c r="L20" s="24">
        <f t="shared" si="3"/>
        <v>0.4898053422161357</v>
      </c>
      <c r="M20" s="5"/>
      <c r="N20" t="s">
        <v>105</v>
      </c>
      <c r="O20" s="6">
        <v>4607303.5999999996</v>
      </c>
      <c r="P20" s="66">
        <v>0.46990976531966033</v>
      </c>
    </row>
    <row r="21" spans="1:16" x14ac:dyDescent="0.25">
      <c r="A21" s="18"/>
      <c r="B21" s="38">
        <v>15</v>
      </c>
      <c r="C21" s="20" t="s">
        <v>96</v>
      </c>
      <c r="D21" s="21">
        <v>36415194</v>
      </c>
      <c r="E21" s="22">
        <v>48819154</v>
      </c>
      <c r="F21" s="22">
        <f t="shared" si="0"/>
        <v>23832989.300000001</v>
      </c>
      <c r="G21" s="22">
        <v>20068413.800000001</v>
      </c>
      <c r="H21" s="22">
        <v>2991461.6</v>
      </c>
      <c r="I21" s="22">
        <v>773113.9</v>
      </c>
      <c r="J21" s="23">
        <f t="shared" si="1"/>
        <v>0.41107664012366951</v>
      </c>
      <c r="K21" s="23">
        <f t="shared" si="2"/>
        <v>0.47235303176290194</v>
      </c>
      <c r="L21" s="24">
        <f t="shared" si="3"/>
        <v>0.48818931397295418</v>
      </c>
      <c r="M21" s="5"/>
      <c r="N21" t="s">
        <v>90</v>
      </c>
      <c r="O21" s="6">
        <v>726776.7</v>
      </c>
      <c r="P21" s="66">
        <v>0.43166271497706193</v>
      </c>
    </row>
    <row r="22" spans="1:16" x14ac:dyDescent="0.25">
      <c r="A22" s="18"/>
      <c r="B22" s="38">
        <v>16</v>
      </c>
      <c r="C22" s="20" t="s">
        <v>97</v>
      </c>
      <c r="D22" s="21">
        <v>23893735</v>
      </c>
      <c r="E22" s="22">
        <v>24504840</v>
      </c>
      <c r="F22" s="22">
        <f t="shared" si="0"/>
        <v>10219476</v>
      </c>
      <c r="G22" s="22">
        <v>9229632.3000000007</v>
      </c>
      <c r="H22" s="22">
        <v>908516</v>
      </c>
      <c r="I22" s="22">
        <v>81327.7</v>
      </c>
      <c r="J22" s="23">
        <f t="shared" si="1"/>
        <v>0.3766452790550765</v>
      </c>
      <c r="K22" s="23">
        <f t="shared" si="2"/>
        <v>0.41372024057288276</v>
      </c>
      <c r="L22" s="24">
        <f t="shared" si="3"/>
        <v>0.41703908289137981</v>
      </c>
      <c r="M22" s="5"/>
      <c r="N22" t="s">
        <v>97</v>
      </c>
      <c r="O22" s="6">
        <v>10219476</v>
      </c>
      <c r="P22" s="66">
        <v>0.41703908289137981</v>
      </c>
    </row>
    <row r="23" spans="1:16" x14ac:dyDescent="0.25">
      <c r="A23" s="18"/>
      <c r="B23" s="38">
        <v>17</v>
      </c>
      <c r="C23" s="20" t="s">
        <v>98</v>
      </c>
      <c r="D23" s="21">
        <v>3764473</v>
      </c>
      <c r="E23" s="22">
        <v>5836448</v>
      </c>
      <c r="F23" s="22">
        <f t="shared" si="0"/>
        <v>2824195.6999999997</v>
      </c>
      <c r="G23" s="22">
        <v>2516720</v>
      </c>
      <c r="H23" s="22">
        <v>281150.40000000002</v>
      </c>
      <c r="I23" s="22">
        <v>26325.3</v>
      </c>
      <c r="J23" s="23">
        <f t="shared" si="1"/>
        <v>0.43120747413495331</v>
      </c>
      <c r="K23" s="23">
        <f t="shared" si="2"/>
        <v>0.47937896474019814</v>
      </c>
      <c r="L23" s="24">
        <f t="shared" si="3"/>
        <v>0.48388946496225099</v>
      </c>
      <c r="M23" s="5"/>
      <c r="N23" t="s">
        <v>93</v>
      </c>
      <c r="O23" s="6">
        <v>4011818.4</v>
      </c>
      <c r="P23" s="66">
        <v>0.39933428002005916</v>
      </c>
    </row>
    <row r="24" spans="1:16" x14ac:dyDescent="0.25">
      <c r="A24" s="18"/>
      <c r="B24" s="38">
        <v>18</v>
      </c>
      <c r="C24" s="20" t="s">
        <v>99</v>
      </c>
      <c r="D24" s="21">
        <v>1496321</v>
      </c>
      <c r="E24" s="22">
        <v>2709155</v>
      </c>
      <c r="F24" s="22">
        <f t="shared" si="0"/>
        <v>907471</v>
      </c>
      <c r="G24" s="22">
        <v>747054</v>
      </c>
      <c r="H24" s="22">
        <v>143752.1</v>
      </c>
      <c r="I24" s="22">
        <v>16664.900000000001</v>
      </c>
      <c r="J24" s="23">
        <f t="shared" si="1"/>
        <v>0.27575166426431857</v>
      </c>
      <c r="K24" s="23">
        <f t="shared" si="2"/>
        <v>0.32881326465263155</v>
      </c>
      <c r="L24" s="24">
        <f t="shared" si="3"/>
        <v>0.33496459228061887</v>
      </c>
      <c r="M24" s="5"/>
      <c r="N24" t="s">
        <v>82</v>
      </c>
      <c r="O24" s="6">
        <v>2213416.4</v>
      </c>
      <c r="P24" s="66">
        <v>0.3565961830281516</v>
      </c>
    </row>
    <row r="25" spans="1:16" x14ac:dyDescent="0.25">
      <c r="A25" s="18"/>
      <c r="B25" s="38">
        <v>19</v>
      </c>
      <c r="C25" s="20" t="s">
        <v>100</v>
      </c>
      <c r="D25" s="21">
        <v>1412172</v>
      </c>
      <c r="E25" s="22">
        <v>2473148</v>
      </c>
      <c r="F25" s="22">
        <f t="shared" si="0"/>
        <v>688603.2</v>
      </c>
      <c r="G25" s="22">
        <v>571611.6</v>
      </c>
      <c r="H25" s="22">
        <v>95767.5</v>
      </c>
      <c r="I25" s="22">
        <v>21224.1</v>
      </c>
      <c r="J25" s="23">
        <f t="shared" si="1"/>
        <v>0.2311271302809213</v>
      </c>
      <c r="K25" s="23">
        <f t="shared" si="2"/>
        <v>0.26985004536728086</v>
      </c>
      <c r="L25" s="24">
        <f t="shared" si="3"/>
        <v>0.27843186093189731</v>
      </c>
      <c r="M25" s="5"/>
      <c r="N25" t="s">
        <v>89</v>
      </c>
      <c r="O25" s="6">
        <v>8734600.1999999993</v>
      </c>
      <c r="P25" s="66">
        <v>0.35484955701088672</v>
      </c>
    </row>
    <row r="26" spans="1:16" x14ac:dyDescent="0.25">
      <c r="A26" s="18"/>
      <c r="B26" s="38">
        <v>20</v>
      </c>
      <c r="C26" s="20" t="s">
        <v>101</v>
      </c>
      <c r="D26" s="21">
        <v>14053447</v>
      </c>
      <c r="E26" s="22">
        <v>20996851</v>
      </c>
      <c r="F26" s="22">
        <f t="shared" si="0"/>
        <v>7264905.4999999991</v>
      </c>
      <c r="G26" s="22">
        <v>6026357.5999999996</v>
      </c>
      <c r="H26" s="22">
        <v>1120054.3</v>
      </c>
      <c r="I26" s="22">
        <v>118493.6</v>
      </c>
      <c r="J26" s="23">
        <f t="shared" si="1"/>
        <v>0.28701244772370865</v>
      </c>
      <c r="K26" s="23">
        <f t="shared" si="2"/>
        <v>0.34035636581885537</v>
      </c>
      <c r="L26" s="24">
        <f t="shared" si="3"/>
        <v>0.34599976444086777</v>
      </c>
      <c r="M26" s="5"/>
      <c r="N26" t="s">
        <v>101</v>
      </c>
      <c r="O26" s="6">
        <v>7264905.4999999991</v>
      </c>
      <c r="P26" s="66">
        <v>0.34599976444086777</v>
      </c>
    </row>
    <row r="27" spans="1:16" x14ac:dyDescent="0.25">
      <c r="A27" s="18"/>
      <c r="B27" s="38">
        <v>21</v>
      </c>
      <c r="C27" s="20" t="s">
        <v>102</v>
      </c>
      <c r="D27" s="21">
        <v>6005821</v>
      </c>
      <c r="E27" s="22">
        <v>3822150</v>
      </c>
      <c r="F27" s="22">
        <f t="shared" si="0"/>
        <v>2231785.4999999995</v>
      </c>
      <c r="G27" s="22">
        <v>1851305.4</v>
      </c>
      <c r="H27" s="22">
        <v>329794.8</v>
      </c>
      <c r="I27" s="22">
        <v>50685.3</v>
      </c>
      <c r="J27" s="23">
        <f t="shared" si="1"/>
        <v>0.48436230917153955</v>
      </c>
      <c r="K27" s="23">
        <f t="shared" si="2"/>
        <v>0.57064746281543099</v>
      </c>
      <c r="L27" s="24">
        <f t="shared" si="3"/>
        <v>0.58390840233899755</v>
      </c>
      <c r="M27" s="5"/>
      <c r="N27" t="s">
        <v>87</v>
      </c>
      <c r="O27" s="6">
        <v>5509228.4000000004</v>
      </c>
      <c r="P27" s="66">
        <v>0.34571540574882875</v>
      </c>
    </row>
    <row r="28" spans="1:16" x14ac:dyDescent="0.25">
      <c r="A28" s="18"/>
      <c r="B28" s="38">
        <v>22</v>
      </c>
      <c r="C28" s="20" t="s">
        <v>103</v>
      </c>
      <c r="D28" s="21">
        <v>8915069</v>
      </c>
      <c r="E28" s="22">
        <v>8609692</v>
      </c>
      <c r="F28" s="22">
        <f t="shared" si="0"/>
        <v>4790777</v>
      </c>
      <c r="G28" s="22">
        <v>4094579.1</v>
      </c>
      <c r="H28" s="22">
        <v>522240.7</v>
      </c>
      <c r="I28" s="22">
        <v>173957.2</v>
      </c>
      <c r="J28" s="23">
        <f t="shared" si="1"/>
        <v>0.47557788362231773</v>
      </c>
      <c r="K28" s="23">
        <f t="shared" si="2"/>
        <v>0.53623518704269557</v>
      </c>
      <c r="L28" s="24">
        <f t="shared" si="3"/>
        <v>0.55643999808587807</v>
      </c>
      <c r="M28" s="5"/>
      <c r="N28" t="s">
        <v>99</v>
      </c>
      <c r="O28" s="6">
        <v>907471</v>
      </c>
      <c r="P28" s="66">
        <v>0.33496459228061887</v>
      </c>
    </row>
    <row r="29" spans="1:16" x14ac:dyDescent="0.25">
      <c r="A29" s="18"/>
      <c r="B29" s="38">
        <v>23</v>
      </c>
      <c r="C29" s="20" t="s">
        <v>104</v>
      </c>
      <c r="D29" s="21">
        <v>624143</v>
      </c>
      <c r="E29" s="22">
        <v>1160365</v>
      </c>
      <c r="F29" s="22">
        <f t="shared" si="0"/>
        <v>386374</v>
      </c>
      <c r="G29" s="22">
        <v>326610.5</v>
      </c>
      <c r="H29" s="22">
        <v>48241</v>
      </c>
      <c r="I29" s="22">
        <v>11522.5</v>
      </c>
      <c r="J29" s="23">
        <f t="shared" si="1"/>
        <v>0.28147220917556115</v>
      </c>
      <c r="K29" s="23">
        <f t="shared" si="2"/>
        <v>0.32304619667087509</v>
      </c>
      <c r="L29" s="24">
        <f t="shared" si="3"/>
        <v>0.33297626177969863</v>
      </c>
      <c r="M29" s="5"/>
      <c r="N29" t="s">
        <v>104</v>
      </c>
      <c r="O29" s="6">
        <v>386374</v>
      </c>
      <c r="P29" s="66">
        <v>0.33297626177969863</v>
      </c>
    </row>
    <row r="30" spans="1:16" x14ac:dyDescent="0.25">
      <c r="A30" s="18"/>
      <c r="B30" s="38">
        <v>24</v>
      </c>
      <c r="C30" s="20" t="s">
        <v>105</v>
      </c>
      <c r="D30" s="21">
        <v>4001797</v>
      </c>
      <c r="E30" s="22">
        <v>9804656</v>
      </c>
      <c r="F30" s="22">
        <f t="shared" si="0"/>
        <v>4607303.5999999996</v>
      </c>
      <c r="G30" s="22">
        <v>3968150.1</v>
      </c>
      <c r="H30" s="22">
        <v>458873</v>
      </c>
      <c r="I30" s="22">
        <v>180280.5</v>
      </c>
      <c r="J30" s="23">
        <f t="shared" si="1"/>
        <v>0.40472099174106668</v>
      </c>
      <c r="K30" s="23">
        <f t="shared" si="2"/>
        <v>0.45152253174410195</v>
      </c>
      <c r="L30" s="24">
        <f t="shared" si="3"/>
        <v>0.46990976531966033</v>
      </c>
      <c r="M30" s="5"/>
      <c r="N30" t="s">
        <v>100</v>
      </c>
      <c r="O30" s="6">
        <v>688603.2</v>
      </c>
      <c r="P30" s="66">
        <v>0.27843186093189731</v>
      </c>
    </row>
    <row r="31" spans="1:16" ht="15.75" thickBot="1" x14ac:dyDescent="0.3">
      <c r="A31" s="25"/>
      <c r="B31" s="39">
        <v>25</v>
      </c>
      <c r="C31" s="27" t="s">
        <v>106</v>
      </c>
      <c r="D31" s="28">
        <v>3799918</v>
      </c>
      <c r="E31" s="29">
        <v>5553182</v>
      </c>
      <c r="F31" s="29">
        <f t="shared" si="0"/>
        <v>2785906.8000000003</v>
      </c>
      <c r="G31" s="29">
        <v>2510486.6</v>
      </c>
      <c r="H31" s="29">
        <v>251660.6</v>
      </c>
      <c r="I31" s="29">
        <v>23759.599999999999</v>
      </c>
      <c r="J31" s="30">
        <f t="shared" si="1"/>
        <v>0.45208073497321</v>
      </c>
      <c r="K31" s="30">
        <f t="shared" si="2"/>
        <v>0.49739900475078974</v>
      </c>
      <c r="L31" s="31">
        <f t="shared" si="3"/>
        <v>0.50167756072104253</v>
      </c>
      <c r="M31" s="5"/>
      <c r="N31" t="s">
        <v>91</v>
      </c>
      <c r="O31" s="6">
        <v>647423.30000000005</v>
      </c>
      <c r="P31" s="66">
        <v>0.15659024318745698</v>
      </c>
    </row>
    <row r="32" spans="1:16" x14ac:dyDescent="0.25">
      <c r="O32" s="6"/>
      <c r="P32" s="66"/>
    </row>
    <row r="33" spans="15:16" x14ac:dyDescent="0.25">
      <c r="O33" s="6"/>
      <c r="P33" s="66"/>
    </row>
    <row r="34" spans="15:16" x14ac:dyDescent="0.25">
      <c r="O34" s="6"/>
      <c r="P34" s="66"/>
    </row>
    <row r="35" spans="15:16" x14ac:dyDescent="0.25">
      <c r="O35" s="6"/>
      <c r="P35" s="66"/>
    </row>
    <row r="36" spans="15:16" x14ac:dyDescent="0.25">
      <c r="O36" s="6"/>
      <c r="P36" s="66"/>
    </row>
    <row r="37" spans="15:16" x14ac:dyDescent="0.25">
      <c r="O37" s="6"/>
      <c r="P37" s="66"/>
    </row>
    <row r="38" spans="15:16" x14ac:dyDescent="0.25">
      <c r="O38" s="6"/>
      <c r="P38" s="66"/>
    </row>
    <row r="39" spans="15:16" x14ac:dyDescent="0.25">
      <c r="O39" s="6"/>
      <c r="P39" s="66"/>
    </row>
    <row r="40" spans="15:16" x14ac:dyDescent="0.25">
      <c r="O40" s="6"/>
      <c r="P40" s="66"/>
    </row>
    <row r="41" spans="15:16" x14ac:dyDescent="0.25">
      <c r="O41" s="6"/>
      <c r="P41" s="66"/>
    </row>
    <row r="42" spans="15:16" x14ac:dyDescent="0.25">
      <c r="O42" s="6"/>
      <c r="P42" s="66"/>
    </row>
    <row r="43" spans="15:16" x14ac:dyDescent="0.25">
      <c r="O43" s="6"/>
      <c r="P43" s="66"/>
    </row>
    <row r="44" spans="15:16" x14ac:dyDescent="0.25">
      <c r="O44" s="6"/>
      <c r="P44" s="66"/>
    </row>
    <row r="45" spans="15:16" x14ac:dyDescent="0.25">
      <c r="O45" s="6"/>
      <c r="P45" s="66"/>
    </row>
    <row r="46" spans="15:16" x14ac:dyDescent="0.25">
      <c r="O46" s="6"/>
      <c r="P46" s="66"/>
    </row>
    <row r="47" spans="15:16" x14ac:dyDescent="0.25">
      <c r="O47" s="6"/>
      <c r="P47" s="66"/>
    </row>
    <row r="48" spans="15:16" x14ac:dyDescent="0.25">
      <c r="O48" s="6"/>
      <c r="P48" s="66"/>
    </row>
    <row r="49" spans="15:16" x14ac:dyDescent="0.25">
      <c r="O49" s="6"/>
      <c r="P49" s="66"/>
    </row>
    <row r="50" spans="15:16" x14ac:dyDescent="0.25">
      <c r="O50" s="6"/>
      <c r="P50" s="66"/>
    </row>
    <row r="51" spans="15:16" x14ac:dyDescent="0.25">
      <c r="O51" s="6"/>
      <c r="P51" s="66"/>
    </row>
    <row r="52" spans="15:16" x14ac:dyDescent="0.25">
      <c r="O52" s="6"/>
      <c r="P52" s="66"/>
    </row>
    <row r="53" spans="15:16" x14ac:dyDescent="0.25">
      <c r="O53" s="6"/>
      <c r="P53" s="66"/>
    </row>
    <row r="54" spans="15:16" x14ac:dyDescent="0.25">
      <c r="O54" s="6"/>
      <c r="P54" s="66"/>
    </row>
    <row r="55" spans="15:16" x14ac:dyDescent="0.25">
      <c r="O55" s="6"/>
      <c r="P55" s="66"/>
    </row>
    <row r="56" spans="15:16" x14ac:dyDescent="0.25">
      <c r="O56" s="6"/>
      <c r="P56" s="66"/>
    </row>
    <row r="57" spans="15:16" x14ac:dyDescent="0.25">
      <c r="O57" s="6"/>
      <c r="P57" s="66"/>
    </row>
    <row r="58" spans="15:16" x14ac:dyDescent="0.25">
      <c r="O58" s="6"/>
      <c r="P58" s="66"/>
    </row>
    <row r="59" spans="15:16" x14ac:dyDescent="0.25">
      <c r="O59" s="6"/>
      <c r="P59" s="66"/>
    </row>
    <row r="60" spans="15:16" x14ac:dyDescent="0.25">
      <c r="O60" s="6"/>
      <c r="P60" s="66"/>
    </row>
    <row r="61" spans="15:16" x14ac:dyDescent="0.25">
      <c r="O61" s="6"/>
      <c r="P61" s="66"/>
    </row>
    <row r="62" spans="15:16" x14ac:dyDescent="0.25">
      <c r="O62" s="6"/>
      <c r="P62" s="66"/>
    </row>
    <row r="63" spans="15:16" x14ac:dyDescent="0.25">
      <c r="O63" s="6"/>
      <c r="P63" s="66"/>
    </row>
    <row r="64" spans="15:16" x14ac:dyDescent="0.25">
      <c r="O64" s="6"/>
      <c r="P64" s="66"/>
    </row>
    <row r="65" spans="15:16" x14ac:dyDescent="0.25">
      <c r="O65" s="6"/>
      <c r="P65" s="66"/>
    </row>
    <row r="66" spans="15:16" x14ac:dyDescent="0.25">
      <c r="O66" s="6"/>
      <c r="P66" s="66"/>
    </row>
    <row r="67" spans="15:16" x14ac:dyDescent="0.25">
      <c r="O67" s="6"/>
      <c r="P67" s="66"/>
    </row>
    <row r="68" spans="15:16" x14ac:dyDescent="0.25">
      <c r="O68" s="6"/>
      <c r="P68" s="66"/>
    </row>
    <row r="69" spans="15:16" x14ac:dyDescent="0.25">
      <c r="O69" s="6"/>
      <c r="P69" s="66"/>
    </row>
    <row r="70" spans="15:16" x14ac:dyDescent="0.25">
      <c r="O70" s="6"/>
      <c r="P70" s="66"/>
    </row>
    <row r="71" spans="15:16" x14ac:dyDescent="0.25">
      <c r="O71" s="6"/>
      <c r="P71" s="66"/>
    </row>
    <row r="72" spans="15:16" x14ac:dyDescent="0.25">
      <c r="O72" s="6"/>
      <c r="P72" s="66"/>
    </row>
    <row r="73" spans="15:16" x14ac:dyDescent="0.25">
      <c r="O73" s="6"/>
      <c r="P73" s="66"/>
    </row>
    <row r="74" spans="15:16" x14ac:dyDescent="0.25">
      <c r="O74" s="6"/>
      <c r="P74" s="66"/>
    </row>
    <row r="75" spans="15:16" x14ac:dyDescent="0.25">
      <c r="O75" s="6"/>
      <c r="P75" s="66"/>
    </row>
    <row r="76" spans="15:16" x14ac:dyDescent="0.25">
      <c r="O76" s="6"/>
      <c r="P76" s="66"/>
    </row>
    <row r="77" spans="15:16" x14ac:dyDescent="0.25">
      <c r="O77" s="6"/>
      <c r="P77" s="66"/>
    </row>
    <row r="78" spans="15:16" x14ac:dyDescent="0.25">
      <c r="O78" s="6"/>
      <c r="P78" s="66"/>
    </row>
    <row r="79" spans="15:16" x14ac:dyDescent="0.25">
      <c r="O79" s="6"/>
      <c r="P79" s="66"/>
    </row>
    <row r="80" spans="15:16" x14ac:dyDescent="0.25">
      <c r="O80" s="6"/>
      <c r="P80" s="66"/>
    </row>
    <row r="81" spans="15:16" x14ac:dyDescent="0.25">
      <c r="O81" s="6"/>
      <c r="P81" s="66"/>
    </row>
    <row r="82" spans="15:16" x14ac:dyDescent="0.25">
      <c r="O82" s="6"/>
      <c r="P82" s="66"/>
    </row>
    <row r="83" spans="15:16" x14ac:dyDescent="0.25">
      <c r="O83" s="6"/>
      <c r="P83" s="66"/>
    </row>
    <row r="84" spans="15:16" x14ac:dyDescent="0.25">
      <c r="O84" s="6"/>
      <c r="P84" s="66"/>
    </row>
    <row r="85" spans="15:16" x14ac:dyDescent="0.25">
      <c r="O85" s="6"/>
      <c r="P85" s="66"/>
    </row>
    <row r="86" spans="15:16" x14ac:dyDescent="0.25">
      <c r="O86" s="6"/>
      <c r="P86" s="66"/>
    </row>
    <row r="87" spans="15:16" x14ac:dyDescent="0.25">
      <c r="O87" s="6"/>
      <c r="P87" s="66"/>
    </row>
    <row r="88" spans="15:16" x14ac:dyDescent="0.25">
      <c r="O88" s="6"/>
      <c r="P88" s="66"/>
    </row>
    <row r="89" spans="15:16" x14ac:dyDescent="0.25">
      <c r="O89" s="6"/>
      <c r="P89" s="66"/>
    </row>
    <row r="90" spans="15:16" x14ac:dyDescent="0.25">
      <c r="O90" s="6"/>
      <c r="P90" s="66"/>
    </row>
    <row r="91" spans="15:16" x14ac:dyDescent="0.25">
      <c r="O91" s="6"/>
      <c r="P91" s="66"/>
    </row>
    <row r="92" spans="15:16" x14ac:dyDescent="0.25">
      <c r="O92" s="6"/>
      <c r="P92" s="66"/>
    </row>
    <row r="93" spans="15:16" x14ac:dyDescent="0.25">
      <c r="O93" s="6"/>
      <c r="P93" s="66"/>
    </row>
    <row r="94" spans="15:16" x14ac:dyDescent="0.25">
      <c r="O94" s="6"/>
      <c r="P94" s="66"/>
    </row>
    <row r="95" spans="15:16" x14ac:dyDescent="0.25">
      <c r="O95" s="6"/>
      <c r="P95" s="66"/>
    </row>
    <row r="96" spans="15:16" x14ac:dyDescent="0.25">
      <c r="O96" s="6"/>
      <c r="P96" s="66"/>
    </row>
    <row r="97" spans="15:16" x14ac:dyDescent="0.25">
      <c r="O97" s="6"/>
      <c r="P97" s="66"/>
    </row>
    <row r="98" spans="15:16" x14ac:dyDescent="0.25">
      <c r="O98" s="6"/>
      <c r="P98" s="66"/>
    </row>
    <row r="99" spans="15:16" x14ac:dyDescent="0.25">
      <c r="O99" s="6"/>
      <c r="P99" s="66"/>
    </row>
    <row r="100" spans="15:16" x14ac:dyDescent="0.25">
      <c r="O100" s="6"/>
      <c r="P100" s="66"/>
    </row>
  </sheetData>
  <sortState ref="N6:P100">
    <sortCondition descending="1" ref="P5:P100"/>
  </sortState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M26"/>
  <sheetViews>
    <sheetView topLeftCell="A22" workbookViewId="0">
      <selection activeCell="A26" sqref="A26:D26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17</v>
      </c>
      <c r="B1" s="33" t="s">
        <v>72</v>
      </c>
      <c r="C1" s="33" t="s">
        <v>15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302</v>
      </c>
    </row>
    <row r="3" spans="1:13" ht="15.75" thickBot="1" x14ac:dyDescent="0.3">
      <c r="A3" s="76" t="s">
        <v>81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3"/>
      <c r="C6" s="13"/>
      <c r="D6" s="14">
        <v>182084006</v>
      </c>
      <c r="E6" s="15">
        <v>244251651</v>
      </c>
      <c r="F6" s="15">
        <v>108361961.3</v>
      </c>
      <c r="G6" s="15">
        <v>91367237.699999988</v>
      </c>
      <c r="H6" s="15">
        <v>13474148.5</v>
      </c>
      <c r="I6" s="15">
        <v>3520575.1000000006</v>
      </c>
      <c r="J6" s="16">
        <v>0.37407009257022378</v>
      </c>
      <c r="K6" s="16">
        <v>0.42923511784163942</v>
      </c>
      <c r="L6" s="17">
        <v>0.44364883863159632</v>
      </c>
      <c r="M6" s="5"/>
    </row>
    <row r="7" spans="1:13" x14ac:dyDescent="0.25">
      <c r="A7" s="40" t="s">
        <v>139</v>
      </c>
      <c r="B7" s="42"/>
      <c r="C7" s="42"/>
      <c r="D7" s="43">
        <f ca="1">SUM(D8:OFFSET(D6,MATCH("PROYECTOS",$A$8:$A$50,0),0))</f>
        <v>171295353</v>
      </c>
      <c r="E7" s="44">
        <f ca="1">SUM(E8:OFFSET(E6,MATCH("PROYECTOS",$A$8:$A$50,0),0))</f>
        <v>218335435</v>
      </c>
      <c r="F7" s="44">
        <f ca="1">SUM(F8:OFFSET(F6,MATCH("PROYECTOS",$A$8:$A$50,0),0))</f>
        <v>101423984.2</v>
      </c>
      <c r="G7" s="44">
        <f ca="1">SUM(G8:OFFSET(G6,MATCH("PROYECTOS",$A$8:$A$50,0),0))</f>
        <v>86430285.5</v>
      </c>
      <c r="H7" s="44">
        <f ca="1">SUM(H8:OFFSET(H6,MATCH("PROYECTOS",$A$8:$A$50,0),0))</f>
        <v>12262071</v>
      </c>
      <c r="I7" s="44">
        <f ca="1">SUM(I8:OFFSET(I6,MATCH("PROYECTOS",$A$8:$A$50,0),0))</f>
        <v>2731627.7</v>
      </c>
      <c r="J7" s="45">
        <f ca="1">IFERROR(G7/E7,0)</f>
        <v>0.39586009252231547</v>
      </c>
      <c r="K7" s="45">
        <f ca="1">IFERROR(SUM(G7,H7)/E7,0)</f>
        <v>0.45202170916507439</v>
      </c>
      <c r="L7" s="46">
        <f ca="1">IFERROR(SUM(G7,H7,I7)/E7,0)</f>
        <v>0.46453286064170024</v>
      </c>
      <c r="M7" s="5"/>
    </row>
    <row r="8" spans="1:13" ht="25.5" x14ac:dyDescent="0.25">
      <c r="A8" s="18"/>
      <c r="B8" s="20">
        <v>3043975</v>
      </c>
      <c r="C8" s="20" t="s">
        <v>303</v>
      </c>
      <c r="D8" s="21">
        <v>9927664</v>
      </c>
      <c r="E8" s="22">
        <v>14583299</v>
      </c>
      <c r="F8" s="22">
        <f t="shared" ref="F8:F14" si="0">SUM(G8,H8,I8)</f>
        <v>6466940.4999999991</v>
      </c>
      <c r="G8" s="22">
        <v>5308230.8</v>
      </c>
      <c r="H8" s="22">
        <v>1071946.3999999999</v>
      </c>
      <c r="I8" s="22">
        <v>86763.3</v>
      </c>
      <c r="J8" s="23">
        <f t="shared" ref="J8:J15" si="1">IFERROR(G8/E8,0)</f>
        <v>0.36399382608832198</v>
      </c>
      <c r="K8" s="23">
        <f t="shared" ref="K8:K15" si="2">IFERROR(SUM(G8,H8)/E8,0)</f>
        <v>0.43749889514025592</v>
      </c>
      <c r="L8" s="24">
        <f t="shared" ref="L8:L15" si="3">IFERROR(SUM(G8,H8,I8)/E8,0)</f>
        <v>0.44344839257564417</v>
      </c>
      <c r="M8" s="5"/>
    </row>
    <row r="9" spans="1:13" ht="38.25" x14ac:dyDescent="0.25">
      <c r="A9" s="18"/>
      <c r="B9" s="20">
        <v>3043977</v>
      </c>
      <c r="C9" s="20" t="s">
        <v>304</v>
      </c>
      <c r="D9" s="21">
        <v>19033541</v>
      </c>
      <c r="E9" s="22">
        <v>11844786</v>
      </c>
      <c r="F9" s="22">
        <f t="shared" si="0"/>
        <v>9846866.2999999989</v>
      </c>
      <c r="G9" s="22">
        <v>9327387.4000000004</v>
      </c>
      <c r="H9" s="22">
        <v>452563.7</v>
      </c>
      <c r="I9" s="22">
        <v>66915.199999999997</v>
      </c>
      <c r="J9" s="23">
        <f t="shared" si="1"/>
        <v>0.78746778540363671</v>
      </c>
      <c r="K9" s="23">
        <f t="shared" si="2"/>
        <v>0.8256756263895354</v>
      </c>
      <c r="L9" s="24">
        <f t="shared" si="3"/>
        <v>0.83132496441894344</v>
      </c>
      <c r="M9" s="5"/>
    </row>
    <row r="10" spans="1:13" ht="63.75" x14ac:dyDescent="0.25">
      <c r="A10" s="18"/>
      <c r="B10" s="20">
        <v>3043980</v>
      </c>
      <c r="C10" s="20" t="s">
        <v>305</v>
      </c>
      <c r="D10" s="21">
        <v>51101551</v>
      </c>
      <c r="E10" s="22">
        <v>6348433</v>
      </c>
      <c r="F10" s="22">
        <f t="shared" si="0"/>
        <v>3417478.4</v>
      </c>
      <c r="G10" s="22">
        <v>2804771.2</v>
      </c>
      <c r="H10" s="22">
        <v>501307.3</v>
      </c>
      <c r="I10" s="22">
        <v>111399.9</v>
      </c>
      <c r="J10" s="23">
        <f t="shared" si="1"/>
        <v>0.44180527698725025</v>
      </c>
      <c r="K10" s="23">
        <f t="shared" si="2"/>
        <v>0.52077079493475009</v>
      </c>
      <c r="L10" s="24">
        <f t="shared" si="3"/>
        <v>0.5383184165289292</v>
      </c>
      <c r="M10" s="5"/>
    </row>
    <row r="11" spans="1:13" ht="63.75" x14ac:dyDescent="0.25">
      <c r="A11" s="18"/>
      <c r="B11" s="20">
        <v>3043981</v>
      </c>
      <c r="C11" s="20" t="s">
        <v>306</v>
      </c>
      <c r="D11" s="21">
        <v>17208241</v>
      </c>
      <c r="E11" s="22">
        <v>43271662</v>
      </c>
      <c r="F11" s="22">
        <f t="shared" si="0"/>
        <v>16711148.200000001</v>
      </c>
      <c r="G11" s="22">
        <v>14373017.800000001</v>
      </c>
      <c r="H11" s="22">
        <v>2035519.4</v>
      </c>
      <c r="I11" s="22">
        <v>302611</v>
      </c>
      <c r="J11" s="23">
        <f t="shared" si="1"/>
        <v>0.33215774795061026</v>
      </c>
      <c r="K11" s="23">
        <f t="shared" si="2"/>
        <v>0.379198219841891</v>
      </c>
      <c r="L11" s="24">
        <f t="shared" si="3"/>
        <v>0.38619150334461388</v>
      </c>
      <c r="M11" s="5"/>
    </row>
    <row r="12" spans="1:13" ht="25.5" x14ac:dyDescent="0.25">
      <c r="A12" s="18"/>
      <c r="B12" s="20">
        <v>3043983</v>
      </c>
      <c r="C12" s="20" t="s">
        <v>307</v>
      </c>
      <c r="D12" s="21">
        <v>31389805</v>
      </c>
      <c r="E12" s="22">
        <v>65721965</v>
      </c>
      <c r="F12" s="22">
        <f t="shared" si="0"/>
        <v>28075187.699999999</v>
      </c>
      <c r="G12" s="22">
        <v>24350730.399999999</v>
      </c>
      <c r="H12" s="22">
        <v>3333120.7</v>
      </c>
      <c r="I12" s="22">
        <v>391336.6</v>
      </c>
      <c r="J12" s="23">
        <f t="shared" si="1"/>
        <v>0.37051129557675272</v>
      </c>
      <c r="K12" s="23">
        <f t="shared" si="2"/>
        <v>0.42122677098896844</v>
      </c>
      <c r="L12" s="24">
        <f t="shared" si="3"/>
        <v>0.42718119733638515</v>
      </c>
      <c r="M12" s="5"/>
    </row>
    <row r="13" spans="1:13" ht="25.5" x14ac:dyDescent="0.25">
      <c r="A13" s="18"/>
      <c r="B13" s="20">
        <v>3043984</v>
      </c>
      <c r="C13" s="20" t="s">
        <v>308</v>
      </c>
      <c r="D13" s="21">
        <v>18311848</v>
      </c>
      <c r="E13" s="22">
        <v>46688415</v>
      </c>
      <c r="F13" s="22">
        <f t="shared" si="0"/>
        <v>19458401.399999999</v>
      </c>
      <c r="G13" s="22">
        <v>16681586.4</v>
      </c>
      <c r="H13" s="22">
        <v>2432287.6</v>
      </c>
      <c r="I13" s="22">
        <v>344527.4</v>
      </c>
      <c r="J13" s="23">
        <f t="shared" si="1"/>
        <v>0.35729605299301764</v>
      </c>
      <c r="K13" s="23">
        <f t="shared" si="2"/>
        <v>0.40939222288869731</v>
      </c>
      <c r="L13" s="24">
        <f t="shared" si="3"/>
        <v>0.41677151387555134</v>
      </c>
      <c r="M13" s="5"/>
    </row>
    <row r="14" spans="1:13" x14ac:dyDescent="0.25">
      <c r="A14" s="18"/>
      <c r="B14" s="20">
        <v>9000000</v>
      </c>
      <c r="C14" s="20" t="s">
        <v>160</v>
      </c>
      <c r="D14" s="21">
        <v>24322703</v>
      </c>
      <c r="E14" s="22">
        <v>29876875</v>
      </c>
      <c r="F14" s="22">
        <f t="shared" si="0"/>
        <v>17447961.699999999</v>
      </c>
      <c r="G14" s="22">
        <v>13584561.5</v>
      </c>
      <c r="H14" s="22">
        <v>2435325.9</v>
      </c>
      <c r="I14" s="22">
        <v>1428074.3</v>
      </c>
      <c r="J14" s="23">
        <f t="shared" si="1"/>
        <v>0.4546848189444177</v>
      </c>
      <c r="K14" s="23">
        <f t="shared" si="2"/>
        <v>0.53619688806141874</v>
      </c>
      <c r="L14" s="24">
        <f t="shared" si="3"/>
        <v>0.58399553835533335</v>
      </c>
      <c r="M14" s="5"/>
    </row>
    <row r="15" spans="1:13" ht="15.75" thickBot="1" x14ac:dyDescent="0.3">
      <c r="A15" s="47" t="s">
        <v>161</v>
      </c>
      <c r="B15" s="49"/>
      <c r="C15" s="49"/>
      <c r="D15" s="50">
        <f ca="1">OFFSET(D15,-MATCH("PROYECTOS",$A$8:$A$50,0)-1,0)-(OFFSET(D15,-MATCH("PROYECTOS",$A$8:$A$50,0),0))</f>
        <v>10788653</v>
      </c>
      <c r="E15" s="51">
        <f t="shared" ref="E15:I15" ca="1" si="4">OFFSET(E15,-MATCH("PROYECTOS",$A$8:$A$50,0)-1,0)-(OFFSET(E15,-MATCH("PROYECTOS",$A$8:$A$50,0),0))</f>
        <v>25916216</v>
      </c>
      <c r="F15" s="51">
        <f t="shared" ca="1" si="4"/>
        <v>6937977.099999994</v>
      </c>
      <c r="G15" s="51">
        <f t="shared" ca="1" si="4"/>
        <v>4936952.1999999881</v>
      </c>
      <c r="H15" s="51">
        <f t="shared" ca="1" si="4"/>
        <v>1212077.5</v>
      </c>
      <c r="I15" s="51">
        <f t="shared" ca="1" si="4"/>
        <v>788947.40000000037</v>
      </c>
      <c r="J15" s="52">
        <f t="shared" ca="1" si="1"/>
        <v>0.1904966450349074</v>
      </c>
      <c r="K15" s="52">
        <f t="shared" ca="1" si="2"/>
        <v>0.23726572197113915</v>
      </c>
      <c r="L15" s="53">
        <f t="shared" ca="1" si="3"/>
        <v>0.26770795165467015</v>
      </c>
      <c r="M15" s="5"/>
    </row>
    <row r="16" spans="1:13" ht="15.75" thickBot="1" x14ac:dyDescent="0.3"/>
    <row r="17" spans="1:4" ht="15.75" thickBot="1" x14ac:dyDescent="0.3">
      <c r="A17" s="82" t="s">
        <v>209</v>
      </c>
      <c r="B17" s="83"/>
      <c r="C17" s="83"/>
      <c r="D17" s="84"/>
    </row>
    <row r="18" spans="1:4" ht="15.75" thickBot="1" x14ac:dyDescent="0.3">
      <c r="A18" s="2" t="s">
        <v>319</v>
      </c>
    </row>
    <row r="19" spans="1:4" ht="45" customHeight="1" x14ac:dyDescent="0.25">
      <c r="A19" s="76" t="s">
        <v>211</v>
      </c>
      <c r="B19" s="77"/>
      <c r="C19" s="77"/>
      <c r="D19" s="87" t="s">
        <v>212</v>
      </c>
    </row>
    <row r="20" spans="1:4" ht="15.75" thickBot="1" x14ac:dyDescent="0.3">
      <c r="A20" s="85"/>
      <c r="B20" s="86"/>
      <c r="C20" s="86"/>
      <c r="D20" s="88"/>
    </row>
    <row r="21" spans="1:4" ht="25.5" x14ac:dyDescent="0.25">
      <c r="A21" s="18"/>
      <c r="B21" s="20">
        <v>3043975</v>
      </c>
      <c r="C21" s="20" t="s">
        <v>303</v>
      </c>
      <c r="D21" s="24">
        <v>0.44344839257564417</v>
      </c>
    </row>
    <row r="22" spans="1:4" ht="63.75" x14ac:dyDescent="0.25">
      <c r="A22" s="18"/>
      <c r="B22" s="20">
        <v>3043980</v>
      </c>
      <c r="C22" s="20" t="s">
        <v>305</v>
      </c>
      <c r="D22" s="24">
        <v>0.5383184165289292</v>
      </c>
    </row>
    <row r="23" spans="1:4" ht="63.75" x14ac:dyDescent="0.25">
      <c r="A23" s="18"/>
      <c r="B23" s="20">
        <v>3043981</v>
      </c>
      <c r="C23" s="20" t="s">
        <v>306</v>
      </c>
      <c r="D23" s="24">
        <v>0.38619150334461388</v>
      </c>
    </row>
    <row r="24" spans="1:4" ht="25.5" x14ac:dyDescent="0.25">
      <c r="A24" s="18"/>
      <c r="B24" s="20">
        <v>3043983</v>
      </c>
      <c r="C24" s="20" t="s">
        <v>307</v>
      </c>
      <c r="D24" s="24">
        <v>0.42718119733638515</v>
      </c>
    </row>
    <row r="25" spans="1:4" ht="25.5" x14ac:dyDescent="0.25">
      <c r="A25" s="18"/>
      <c r="B25" s="20">
        <v>3043984</v>
      </c>
      <c r="C25" s="20" t="s">
        <v>308</v>
      </c>
      <c r="D25" s="24">
        <v>0.41677151387555134</v>
      </c>
    </row>
    <row r="26" spans="1:4" ht="15.75" thickBot="1" x14ac:dyDescent="0.3">
      <c r="A26" s="25"/>
      <c r="B26" s="27">
        <v>9000000</v>
      </c>
      <c r="C26" s="27" t="s">
        <v>160</v>
      </c>
      <c r="D26" s="31">
        <v>0.58399553835533335</v>
      </c>
    </row>
  </sheetData>
  <mergeCells count="10">
    <mergeCell ref="A17:D17"/>
    <mergeCell ref="A19:C20"/>
    <mergeCell ref="D19:D20"/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S15"/>
  <sheetViews>
    <sheetView topLeftCell="A10" workbookViewId="0">
      <selection activeCell="A14" sqref="A14:S14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4" width="7.7109375" customWidth="1"/>
    <col min="5" max="5" width="31.42578125" customWidth="1"/>
    <col min="6" max="6" width="4.28515625" style="4" customWidth="1"/>
    <col min="7" max="7" width="11.42578125" customWidth="1"/>
    <col min="8" max="10" width="13.5703125" customWidth="1"/>
    <col min="11" max="13" width="0" hidden="1" customWidth="1"/>
    <col min="17" max="18" width="14" hidden="1" customWidth="1"/>
    <col min="19" max="19" width="0" hidden="1" customWidth="1"/>
  </cols>
  <sheetData>
    <row r="1" spans="1:19" ht="15.75" x14ac:dyDescent="0.25">
      <c r="A1" s="32">
        <v>17</v>
      </c>
      <c r="B1" s="33" t="s">
        <v>72</v>
      </c>
      <c r="C1" s="33" t="s">
        <v>15</v>
      </c>
      <c r="D1" s="33"/>
      <c r="E1" s="33"/>
      <c r="F1" s="36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15.75" thickBot="1" x14ac:dyDescent="0.3">
      <c r="A2" s="2" t="s">
        <v>309</v>
      </c>
    </row>
    <row r="3" spans="1:19" ht="15.75" thickBot="1" x14ac:dyDescent="0.3">
      <c r="A3" s="76" t="s">
        <v>163</v>
      </c>
      <c r="B3" s="77"/>
      <c r="C3" s="77"/>
      <c r="D3" s="77"/>
      <c r="E3" s="77"/>
      <c r="F3" s="77"/>
      <c r="G3" s="77"/>
      <c r="H3" s="76" t="s">
        <v>1</v>
      </c>
      <c r="I3" s="77"/>
      <c r="J3" s="77"/>
      <c r="K3" s="77"/>
      <c r="L3" s="77"/>
      <c r="M3" s="77"/>
      <c r="N3" s="77"/>
      <c r="O3" s="77"/>
      <c r="P3" s="78"/>
      <c r="Q3" s="77" t="s">
        <v>167</v>
      </c>
      <c r="R3" s="77"/>
      <c r="S3" s="78"/>
    </row>
    <row r="4" spans="1:19" ht="45" customHeight="1" x14ac:dyDescent="0.25">
      <c r="A4" s="96" t="s">
        <v>164</v>
      </c>
      <c r="B4" s="92"/>
      <c r="C4" s="92"/>
      <c r="D4" s="92" t="s">
        <v>165</v>
      </c>
      <c r="E4" s="92"/>
      <c r="F4" s="92" t="s">
        <v>166</v>
      </c>
      <c r="G4" s="93"/>
      <c r="H4" s="74" t="s">
        <v>2</v>
      </c>
      <c r="I4" s="72" t="s">
        <v>3</v>
      </c>
      <c r="J4" s="72" t="s">
        <v>76</v>
      </c>
      <c r="K4" s="72" t="s">
        <v>5</v>
      </c>
      <c r="L4" s="72"/>
      <c r="M4" s="72"/>
      <c r="N4" s="72" t="s">
        <v>9</v>
      </c>
      <c r="O4" s="72"/>
      <c r="P4" s="81"/>
      <c r="Q4" s="90" t="s">
        <v>168</v>
      </c>
      <c r="R4" s="72" t="s">
        <v>169</v>
      </c>
      <c r="S4" s="81" t="s">
        <v>170</v>
      </c>
    </row>
    <row r="5" spans="1:19" ht="15.75" thickBot="1" x14ac:dyDescent="0.3">
      <c r="A5" s="97"/>
      <c r="B5" s="94"/>
      <c r="C5" s="94"/>
      <c r="D5" s="94"/>
      <c r="E5" s="94"/>
      <c r="F5" s="94"/>
      <c r="G5" s="95"/>
      <c r="H5" s="75"/>
      <c r="I5" s="73"/>
      <c r="J5" s="73"/>
      <c r="K5" s="9" t="s">
        <v>6</v>
      </c>
      <c r="L5" s="9" t="s">
        <v>7</v>
      </c>
      <c r="M5" s="9" t="s">
        <v>77</v>
      </c>
      <c r="N5" s="9" t="s">
        <v>10</v>
      </c>
      <c r="O5" s="9" t="s">
        <v>7</v>
      </c>
      <c r="P5" s="10" t="s">
        <v>77</v>
      </c>
      <c r="Q5" s="91"/>
      <c r="R5" s="73"/>
      <c r="S5" s="89"/>
    </row>
    <row r="6" spans="1:19" x14ac:dyDescent="0.25">
      <c r="A6" s="11" t="s">
        <v>11</v>
      </c>
      <c r="B6" s="13"/>
      <c r="C6" s="13"/>
      <c r="D6" s="54"/>
      <c r="E6" s="13"/>
      <c r="F6" s="55"/>
      <c r="G6" s="13"/>
      <c r="H6" s="14">
        <v>182084006</v>
      </c>
      <c r="I6" s="15">
        <v>244251651</v>
      </c>
      <c r="J6" s="15">
        <v>108361961.3</v>
      </c>
      <c r="K6" s="15">
        <v>91367237.699999988</v>
      </c>
      <c r="L6" s="15">
        <v>13474148.5</v>
      </c>
      <c r="M6" s="15">
        <v>3520575.1000000006</v>
      </c>
      <c r="N6" s="16">
        <v>0.37407009257022378</v>
      </c>
      <c r="O6" s="16">
        <v>0.42923511784163942</v>
      </c>
      <c r="P6" s="17">
        <v>0.44364883863159632</v>
      </c>
      <c r="Q6" s="56"/>
      <c r="R6" s="15"/>
      <c r="S6" s="17"/>
    </row>
    <row r="7" spans="1:19" x14ac:dyDescent="0.25">
      <c r="A7" s="40" t="s">
        <v>171</v>
      </c>
      <c r="B7" s="42"/>
      <c r="C7" s="42"/>
      <c r="D7" s="57"/>
      <c r="E7" s="42"/>
      <c r="F7" s="58"/>
      <c r="G7" s="42"/>
      <c r="H7" s="43">
        <f ca="1">SUM(H8:OFFSET(H6,MATCH("PROYECTOS",$A$8:$A$50,0),0))</f>
        <v>171295353</v>
      </c>
      <c r="I7" s="44">
        <f ca="1">SUM(I8:OFFSET(I6,MATCH("PROYECTOS",$A$8:$A$50,0),0))</f>
        <v>218335435</v>
      </c>
      <c r="J7" s="44">
        <f ca="1">SUM(J8:OFFSET(J6,MATCH("PROYECTOS",$A$8:$A$50,0),0))</f>
        <v>101423984.2</v>
      </c>
      <c r="K7" s="44">
        <f ca="1">SUM(K8:OFFSET(K6,MATCH("PROYECTOS",$A$8:$A$50,0),0))</f>
        <v>86430285.5</v>
      </c>
      <c r="L7" s="44">
        <f ca="1">SUM(L8:OFFSET(L6,MATCH("PROYECTOS",$A$8:$A$50,0),0))</f>
        <v>12262071</v>
      </c>
      <c r="M7" s="44">
        <f ca="1">SUM(M8:OFFSET(M6,MATCH("PROYECTOS",$A$8:$A$50,0),0))</f>
        <v>2731627.7</v>
      </c>
      <c r="N7" s="45">
        <f ca="1">IFERROR(K7/I7,0)</f>
        <v>0.39586009252231547</v>
      </c>
      <c r="O7" s="45">
        <f ca="1">IFERROR(SUM(K7,L7)/I7,0)</f>
        <v>0.45202170916507439</v>
      </c>
      <c r="P7" s="46">
        <f ca="1">IFERROR(SUM(K7,L7,M7)/I7,0)</f>
        <v>0.46453286064170024</v>
      </c>
      <c r="Q7" s="59"/>
      <c r="R7" s="44"/>
      <c r="S7" s="46"/>
    </row>
    <row r="8" spans="1:19" ht="25.5" x14ac:dyDescent="0.25">
      <c r="A8" s="18"/>
      <c r="B8" s="20">
        <v>5000085</v>
      </c>
      <c r="C8" s="20" t="s">
        <v>310</v>
      </c>
      <c r="D8" s="63">
        <v>3043975</v>
      </c>
      <c r="E8" s="20" t="s">
        <v>303</v>
      </c>
      <c r="F8" s="64">
        <v>60</v>
      </c>
      <c r="G8" s="20" t="s">
        <v>194</v>
      </c>
      <c r="H8" s="21">
        <v>9927664</v>
      </c>
      <c r="I8" s="22">
        <v>14583299</v>
      </c>
      <c r="J8" s="22">
        <f t="shared" ref="J8:J14" si="0">SUM(K8,L8,M8)</f>
        <v>6466940.4999999991</v>
      </c>
      <c r="K8" s="22">
        <v>5308230.8</v>
      </c>
      <c r="L8" s="22">
        <v>1071946.3999999999</v>
      </c>
      <c r="M8" s="22">
        <v>86763.3</v>
      </c>
      <c r="N8" s="23">
        <f t="shared" ref="N8:N15" si="1">IFERROR(K8/I8,0)</f>
        <v>0.36399382608832198</v>
      </c>
      <c r="O8" s="23">
        <f t="shared" ref="O8:O15" si="2">IFERROR(SUM(K8,L8)/I8,0)</f>
        <v>0.43749889514025592</v>
      </c>
      <c r="P8" s="24">
        <f t="shared" ref="P8:P15" si="3">IFERROR(SUM(K8,L8,M8)/I8,0)</f>
        <v>0.44344839257564417</v>
      </c>
      <c r="Q8" s="65">
        <v>0</v>
      </c>
      <c r="R8" s="22">
        <v>0</v>
      </c>
      <c r="S8" s="24">
        <f>IFERROR(R8/Q8,0)</f>
        <v>0</v>
      </c>
    </row>
    <row r="9" spans="1:19" ht="51" x14ac:dyDescent="0.25">
      <c r="A9" s="18"/>
      <c r="B9" s="20">
        <v>5000087</v>
      </c>
      <c r="C9" s="20" t="s">
        <v>311</v>
      </c>
      <c r="D9" s="63">
        <v>3043977</v>
      </c>
      <c r="E9" s="20" t="s">
        <v>304</v>
      </c>
      <c r="F9" s="64">
        <v>56</v>
      </c>
      <c r="G9" s="20" t="s">
        <v>196</v>
      </c>
      <c r="H9" s="21">
        <v>19033541</v>
      </c>
      <c r="I9" s="22">
        <v>11844786</v>
      </c>
      <c r="J9" s="22">
        <f t="shared" si="0"/>
        <v>9846866.2999999989</v>
      </c>
      <c r="K9" s="22">
        <v>9327387.4000000004</v>
      </c>
      <c r="L9" s="22">
        <v>452563.7</v>
      </c>
      <c r="M9" s="22">
        <v>66915.199999999997</v>
      </c>
      <c r="N9" s="23">
        <f t="shared" si="1"/>
        <v>0.78746778540363671</v>
      </c>
      <c r="O9" s="23">
        <f t="shared" si="2"/>
        <v>0.8256756263895354</v>
      </c>
      <c r="P9" s="24">
        <f t="shared" si="3"/>
        <v>0.83132496441894344</v>
      </c>
      <c r="Q9" s="65">
        <v>0</v>
      </c>
      <c r="R9" s="22">
        <v>0</v>
      </c>
      <c r="S9" s="24">
        <f t="shared" ref="S9:S14" si="4">IFERROR(R9/Q9,0)</f>
        <v>0</v>
      </c>
    </row>
    <row r="10" spans="1:19" ht="63.75" x14ac:dyDescent="0.25">
      <c r="A10" s="18"/>
      <c r="B10" s="20">
        <v>5000090</v>
      </c>
      <c r="C10" s="20" t="s">
        <v>312</v>
      </c>
      <c r="D10" s="63">
        <v>3043980</v>
      </c>
      <c r="E10" s="20" t="s">
        <v>305</v>
      </c>
      <c r="F10" s="64">
        <v>88</v>
      </c>
      <c r="G10" s="20" t="s">
        <v>316</v>
      </c>
      <c r="H10" s="21">
        <v>51101551</v>
      </c>
      <c r="I10" s="22">
        <v>6348433</v>
      </c>
      <c r="J10" s="22">
        <f t="shared" si="0"/>
        <v>3417478.4</v>
      </c>
      <c r="K10" s="22">
        <v>2804771.2</v>
      </c>
      <c r="L10" s="22">
        <v>501307.3</v>
      </c>
      <c r="M10" s="22">
        <v>111399.9</v>
      </c>
      <c r="N10" s="23">
        <f t="shared" si="1"/>
        <v>0.44180527698725025</v>
      </c>
      <c r="O10" s="23">
        <f t="shared" si="2"/>
        <v>0.52077079493475009</v>
      </c>
      <c r="P10" s="24">
        <f t="shared" si="3"/>
        <v>0.5383184165289292</v>
      </c>
      <c r="Q10" s="65">
        <v>0</v>
      </c>
      <c r="R10" s="22">
        <v>0</v>
      </c>
      <c r="S10" s="24">
        <f t="shared" si="4"/>
        <v>0</v>
      </c>
    </row>
    <row r="11" spans="1:19" ht="63.75" x14ac:dyDescent="0.25">
      <c r="A11" s="18"/>
      <c r="B11" s="20">
        <v>5000091</v>
      </c>
      <c r="C11" s="20" t="s">
        <v>313</v>
      </c>
      <c r="D11" s="63">
        <v>3043981</v>
      </c>
      <c r="E11" s="20" t="s">
        <v>306</v>
      </c>
      <c r="F11" s="64">
        <v>255</v>
      </c>
      <c r="G11" s="20" t="s">
        <v>317</v>
      </c>
      <c r="H11" s="21">
        <v>17208241</v>
      </c>
      <c r="I11" s="22">
        <v>43271662</v>
      </c>
      <c r="J11" s="22">
        <f t="shared" si="0"/>
        <v>16711148.200000001</v>
      </c>
      <c r="K11" s="22">
        <v>14373017.800000001</v>
      </c>
      <c r="L11" s="22">
        <v>2035519.4</v>
      </c>
      <c r="M11" s="22">
        <v>302611</v>
      </c>
      <c r="N11" s="23">
        <f t="shared" si="1"/>
        <v>0.33215774795061026</v>
      </c>
      <c r="O11" s="23">
        <f t="shared" si="2"/>
        <v>0.379198219841891</v>
      </c>
      <c r="P11" s="24">
        <f t="shared" si="3"/>
        <v>0.38619150334461388</v>
      </c>
      <c r="Q11" s="65">
        <v>0</v>
      </c>
      <c r="R11" s="22">
        <v>0</v>
      </c>
      <c r="S11" s="24">
        <f t="shared" si="4"/>
        <v>0</v>
      </c>
    </row>
    <row r="12" spans="1:19" ht="25.5" x14ac:dyDescent="0.25">
      <c r="A12" s="18"/>
      <c r="B12" s="20">
        <v>5000093</v>
      </c>
      <c r="C12" s="20" t="s">
        <v>314</v>
      </c>
      <c r="D12" s="63">
        <v>3043983</v>
      </c>
      <c r="E12" s="20" t="s">
        <v>307</v>
      </c>
      <c r="F12" s="64">
        <v>394</v>
      </c>
      <c r="G12" s="20" t="s">
        <v>295</v>
      </c>
      <c r="H12" s="21">
        <v>31389805</v>
      </c>
      <c r="I12" s="22">
        <v>65721965</v>
      </c>
      <c r="J12" s="22">
        <f t="shared" si="0"/>
        <v>28075187.699999999</v>
      </c>
      <c r="K12" s="22">
        <v>24350730.399999999</v>
      </c>
      <c r="L12" s="22">
        <v>3333120.7</v>
      </c>
      <c r="M12" s="22">
        <v>391336.6</v>
      </c>
      <c r="N12" s="23">
        <f t="shared" si="1"/>
        <v>0.37051129557675272</v>
      </c>
      <c r="O12" s="23">
        <f t="shared" si="2"/>
        <v>0.42122677098896844</v>
      </c>
      <c r="P12" s="24">
        <f t="shared" si="3"/>
        <v>0.42718119733638515</v>
      </c>
      <c r="Q12" s="65">
        <v>0</v>
      </c>
      <c r="R12" s="22">
        <v>0</v>
      </c>
      <c r="S12" s="24">
        <f t="shared" si="4"/>
        <v>0</v>
      </c>
    </row>
    <row r="13" spans="1:19" ht="25.5" x14ac:dyDescent="0.25">
      <c r="A13" s="18"/>
      <c r="B13" s="20">
        <v>5000094</v>
      </c>
      <c r="C13" s="20" t="s">
        <v>315</v>
      </c>
      <c r="D13" s="63">
        <v>3043984</v>
      </c>
      <c r="E13" s="20" t="s">
        <v>308</v>
      </c>
      <c r="F13" s="64">
        <v>394</v>
      </c>
      <c r="G13" s="20" t="s">
        <v>295</v>
      </c>
      <c r="H13" s="21">
        <v>18311848</v>
      </c>
      <c r="I13" s="22">
        <v>46688415</v>
      </c>
      <c r="J13" s="22">
        <f t="shared" si="0"/>
        <v>19458401.399999999</v>
      </c>
      <c r="K13" s="22">
        <v>16681586.4</v>
      </c>
      <c r="L13" s="22">
        <v>2432287.6</v>
      </c>
      <c r="M13" s="22">
        <v>344527.4</v>
      </c>
      <c r="N13" s="23">
        <f t="shared" si="1"/>
        <v>0.35729605299301764</v>
      </c>
      <c r="O13" s="23">
        <f t="shared" si="2"/>
        <v>0.40939222288869731</v>
      </c>
      <c r="P13" s="24">
        <f t="shared" si="3"/>
        <v>0.41677151387555134</v>
      </c>
      <c r="Q13" s="65">
        <v>0</v>
      </c>
      <c r="R13" s="22">
        <v>0</v>
      </c>
      <c r="S13" s="24">
        <f t="shared" si="4"/>
        <v>0</v>
      </c>
    </row>
    <row r="14" spans="1:19" x14ac:dyDescent="0.25">
      <c r="A14" s="18"/>
      <c r="B14" s="20">
        <v>9000000</v>
      </c>
      <c r="C14" s="20" t="s">
        <v>192</v>
      </c>
      <c r="D14" s="63">
        <v>9000000</v>
      </c>
      <c r="E14" s="20" t="s">
        <v>193</v>
      </c>
      <c r="F14" s="64"/>
      <c r="G14" s="20" t="s">
        <v>205</v>
      </c>
      <c r="H14" s="21">
        <v>24322703</v>
      </c>
      <c r="I14" s="22">
        <v>29876875</v>
      </c>
      <c r="J14" s="22">
        <f t="shared" si="0"/>
        <v>17447961.699999999</v>
      </c>
      <c r="K14" s="22">
        <v>13584561.5</v>
      </c>
      <c r="L14" s="22">
        <v>2435325.9</v>
      </c>
      <c r="M14" s="22">
        <v>1428074.3</v>
      </c>
      <c r="N14" s="23">
        <f t="shared" si="1"/>
        <v>0.4546848189444177</v>
      </c>
      <c r="O14" s="23">
        <f t="shared" si="2"/>
        <v>0.53619688806141874</v>
      </c>
      <c r="P14" s="24">
        <f t="shared" si="3"/>
        <v>0.58399553835533335</v>
      </c>
      <c r="Q14" s="65">
        <v>0</v>
      </c>
      <c r="R14" s="22">
        <v>0</v>
      </c>
      <c r="S14" s="24">
        <f t="shared" si="4"/>
        <v>0</v>
      </c>
    </row>
    <row r="15" spans="1:19" ht="15.75" thickBot="1" x14ac:dyDescent="0.3">
      <c r="A15" s="47" t="s">
        <v>161</v>
      </c>
      <c r="B15" s="49"/>
      <c r="C15" s="49"/>
      <c r="D15" s="60"/>
      <c r="E15" s="49"/>
      <c r="F15" s="61"/>
      <c r="G15" s="49"/>
      <c r="H15" s="50">
        <f ca="1">OFFSET(H15,-MATCH("PROYECTOS",$A$8:$A$50,0)-1,0)-(OFFSET(H15,-MATCH("PROYECTOS",$A$8:$A$50,0),0))</f>
        <v>10788653</v>
      </c>
      <c r="I15" s="51">
        <f t="shared" ref="I15:M15" ca="1" si="5">OFFSET(I15,-MATCH("PROYECTOS",$A$8:$A$50,0)-1,0)-(OFFSET(I15,-MATCH("PROYECTOS",$A$8:$A$50,0),0))</f>
        <v>25916216</v>
      </c>
      <c r="J15" s="51">
        <f t="shared" ca="1" si="5"/>
        <v>6937977.099999994</v>
      </c>
      <c r="K15" s="51">
        <f t="shared" ca="1" si="5"/>
        <v>4936952.1999999881</v>
      </c>
      <c r="L15" s="51">
        <f t="shared" ca="1" si="5"/>
        <v>1212077.5</v>
      </c>
      <c r="M15" s="51">
        <f t="shared" ca="1" si="5"/>
        <v>788947.40000000037</v>
      </c>
      <c r="N15" s="52">
        <f t="shared" ca="1" si="1"/>
        <v>0.1904966450349074</v>
      </c>
      <c r="O15" s="52">
        <f t="shared" ca="1" si="2"/>
        <v>0.23726572197113915</v>
      </c>
      <c r="P15" s="53">
        <f t="shared" ca="1" si="3"/>
        <v>0.26770795165467015</v>
      </c>
      <c r="Q15" s="62"/>
      <c r="R15" s="51"/>
      <c r="S15" s="53"/>
    </row>
  </sheetData>
  <mergeCells count="14">
    <mergeCell ref="F4:G5"/>
    <mergeCell ref="D4:E5"/>
    <mergeCell ref="A4:C5"/>
    <mergeCell ref="A3:G3"/>
    <mergeCell ref="H3:P3"/>
    <mergeCell ref="J4:J5"/>
    <mergeCell ref="I4:I5"/>
    <mergeCell ref="H4:H5"/>
    <mergeCell ref="Q3:S3"/>
    <mergeCell ref="K4:M4"/>
    <mergeCell ref="N4:P4"/>
    <mergeCell ref="S4:S5"/>
    <mergeCell ref="R4:R5"/>
    <mergeCell ref="Q4:Q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M38"/>
  <sheetViews>
    <sheetView topLeftCell="A12" workbookViewId="0">
      <selection activeCell="A36" sqref="A36:L36"/>
    </sheetView>
  </sheetViews>
  <sheetFormatPr baseColWidth="10" defaultColWidth="11.7109375" defaultRowHeight="15" x14ac:dyDescent="0.25"/>
  <cols>
    <col min="1" max="1" width="4.28515625" customWidth="1"/>
    <col min="2" max="2" width="4.28515625" style="4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18</v>
      </c>
      <c r="B1" s="36" t="s">
        <v>72</v>
      </c>
      <c r="C1" s="33" t="s">
        <v>16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320</v>
      </c>
    </row>
    <row r="3" spans="1:13" ht="15.75" thickBot="1" x14ac:dyDescent="0.3">
      <c r="A3" s="76" t="s">
        <v>75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2"/>
      <c r="C6" s="13"/>
      <c r="D6" s="14">
        <v>301296095</v>
      </c>
      <c r="E6" s="15">
        <v>405043083</v>
      </c>
      <c r="F6" s="15">
        <v>194821558.69999999</v>
      </c>
      <c r="G6" s="15">
        <v>159473984.70000002</v>
      </c>
      <c r="H6" s="15">
        <v>27290517.100000001</v>
      </c>
      <c r="I6" s="15">
        <v>8057056.9000000004</v>
      </c>
      <c r="J6" s="16">
        <v>0.39372104201567126</v>
      </c>
      <c r="K6" s="16">
        <v>0.46109786745821313</v>
      </c>
      <c r="L6" s="17">
        <v>0.48098971906156468</v>
      </c>
      <c r="M6" s="5"/>
    </row>
    <row r="7" spans="1:13" x14ac:dyDescent="0.25">
      <c r="A7" s="40" t="s">
        <v>107</v>
      </c>
      <c r="B7" s="41"/>
      <c r="C7" s="42"/>
      <c r="D7" s="43">
        <f ca="1">SUM(D8:OFFSET(D6,MATCH("GOBIERNOS REGIONALES",$A$8:$A$50,0),0))</f>
        <v>113446082</v>
      </c>
      <c r="E7" s="44">
        <f ca="1">SUM(E8:OFFSET(E6,MATCH("GOBIERNOS REGIONALES",$A$8:$A$50,0),0))</f>
        <v>143553671</v>
      </c>
      <c r="F7" s="44">
        <f ca="1">SUM(F8:OFFSET(F6,MATCH("GOBIERNOS REGIONALES",$A$8:$A$50,0),0))</f>
        <v>52433822.599999994</v>
      </c>
      <c r="G7" s="44">
        <f ca="1">SUM(G8:OFFSET(G6,MATCH("GOBIERNOS REGIONALES",$A$8:$A$50,0),0))</f>
        <v>41408012.800000004</v>
      </c>
      <c r="H7" s="44">
        <f ca="1">SUM(H8:OFFSET(H6,MATCH("GOBIERNOS REGIONALES",$A$8:$A$50,0),0))</f>
        <v>7430568.1000000006</v>
      </c>
      <c r="I7" s="44">
        <f ca="1">SUM(I8:OFFSET(I6,MATCH("GOBIERNOS REGIONALES",$A$8:$A$50,0),0))</f>
        <v>3595241.6999999997</v>
      </c>
      <c r="J7" s="45">
        <f ca="1">IFERROR(G7/E7,0)</f>
        <v>0.28844969628119094</v>
      </c>
      <c r="K7" s="45">
        <f ca="1">IFERROR(SUM(G7,H7)/E7,0)</f>
        <v>0.34021129908966247</v>
      </c>
      <c r="L7" s="46">
        <f ca="1">IFERROR(SUM(G7,H7,I7)/E7,0)</f>
        <v>0.36525588119582125</v>
      </c>
      <c r="M7" s="5"/>
    </row>
    <row r="8" spans="1:13" x14ac:dyDescent="0.25">
      <c r="A8" s="18"/>
      <c r="B8" s="19">
        <v>11</v>
      </c>
      <c r="C8" s="20" t="s">
        <v>108</v>
      </c>
      <c r="D8" s="21">
        <v>111254250</v>
      </c>
      <c r="E8" s="22">
        <v>138234584</v>
      </c>
      <c r="F8" s="22">
        <f t="shared" ref="F8:F37" si="0">SUM(G8,H8,I8)</f>
        <v>47437980.799999997</v>
      </c>
      <c r="G8" s="22">
        <v>37539355.100000001</v>
      </c>
      <c r="H8" s="22">
        <v>6314915.9000000004</v>
      </c>
      <c r="I8" s="22">
        <v>3583709.8</v>
      </c>
      <c r="J8" s="23">
        <f t="shared" ref="J8:J37" si="1">IFERROR(G8/E8,0)</f>
        <v>0.27156268723606825</v>
      </c>
      <c r="K8" s="23">
        <f t="shared" ref="K8:K37" si="2">IFERROR(SUM(G8,H8)/E8,0)</f>
        <v>0.31724529224900766</v>
      </c>
      <c r="L8" s="24">
        <f t="shared" ref="L8:L37" si="3">IFERROR(SUM(G8,H8,I8)/E8,0)</f>
        <v>0.34317013461696383</v>
      </c>
      <c r="M8" s="5"/>
    </row>
    <row r="9" spans="1:13" x14ac:dyDescent="0.25">
      <c r="A9" s="18"/>
      <c r="B9" s="19">
        <v>131</v>
      </c>
      <c r="C9" s="20" t="s">
        <v>110</v>
      </c>
      <c r="D9" s="21">
        <v>504000</v>
      </c>
      <c r="E9" s="22">
        <v>504000</v>
      </c>
      <c r="F9" s="22">
        <f t="shared" si="0"/>
        <v>222193.80000000002</v>
      </c>
      <c r="G9" s="22">
        <v>171847.7</v>
      </c>
      <c r="H9" s="22">
        <v>38814.199999999997</v>
      </c>
      <c r="I9" s="22">
        <v>11531.9</v>
      </c>
      <c r="J9" s="23">
        <f t="shared" si="1"/>
        <v>0.34096765873015877</v>
      </c>
      <c r="K9" s="23">
        <f t="shared" si="2"/>
        <v>0.41797996031746038</v>
      </c>
      <c r="L9" s="24">
        <f t="shared" si="3"/>
        <v>0.44086071428571433</v>
      </c>
      <c r="M9" s="5"/>
    </row>
    <row r="10" spans="1:13" x14ac:dyDescent="0.25">
      <c r="A10" s="18"/>
      <c r="B10" s="19">
        <v>135</v>
      </c>
      <c r="C10" s="20" t="s">
        <v>111</v>
      </c>
      <c r="D10" s="21">
        <v>1687832</v>
      </c>
      <c r="E10" s="22">
        <v>4815087</v>
      </c>
      <c r="F10" s="22">
        <f t="shared" si="0"/>
        <v>4773648</v>
      </c>
      <c r="G10" s="22">
        <v>3696810</v>
      </c>
      <c r="H10" s="22">
        <v>1076838</v>
      </c>
      <c r="I10" s="22">
        <v>0</v>
      </c>
      <c r="J10" s="23">
        <f t="shared" si="1"/>
        <v>0.76775559818545336</v>
      </c>
      <c r="K10" s="23">
        <f t="shared" si="2"/>
        <v>0.99139392496958001</v>
      </c>
      <c r="L10" s="24">
        <f t="shared" si="3"/>
        <v>0.99139392496958001</v>
      </c>
      <c r="M10" s="5"/>
    </row>
    <row r="11" spans="1:13" x14ac:dyDescent="0.25">
      <c r="A11" s="40" t="s">
        <v>112</v>
      </c>
      <c r="B11" s="41"/>
      <c r="C11" s="42"/>
      <c r="D11" s="43">
        <f ca="1">SUM(D12:OFFSET(D10,(MATCH("GOBIERNOS LOCALES",$A$8:$A$50,0)-MATCH("GOBIERNOS REGIONALES",$A$8:$A$50,0)),0))</f>
        <v>102326792</v>
      </c>
      <c r="E11" s="44">
        <f ca="1">SUM(E12:OFFSET(E10,(MATCH("GOBIERNOS LOCALES",$A$8:$A$50,0)-MATCH("GOBIERNOS REGIONALES",$A$8:$A$50,0)),0))</f>
        <v>173714075</v>
      </c>
      <c r="F11" s="44">
        <f ca="1">SUM(F12:OFFSET(F10,(MATCH("GOBIERNOS LOCALES",$A$8:$A$50,0)-MATCH("GOBIERNOS REGIONALES",$A$8:$A$50,0)),0))</f>
        <v>102320010.59999999</v>
      </c>
      <c r="G11" s="44">
        <f ca="1">SUM(G12:OFFSET(G10,(MATCH("GOBIERNOS LOCALES",$A$8:$A$50,0)-MATCH("GOBIERNOS REGIONALES",$A$8:$A$50,0)),0))</f>
        <v>86262244.299999997</v>
      </c>
      <c r="H11" s="44">
        <f ca="1">SUM(H12:OFFSET(H10,(MATCH("GOBIERNOS LOCALES",$A$8:$A$50,0)-MATCH("GOBIERNOS REGIONALES",$A$8:$A$50,0)),0))</f>
        <v>13854724</v>
      </c>
      <c r="I11" s="44">
        <f ca="1">SUM(I12:OFFSET(I10,(MATCH("GOBIERNOS LOCALES",$A$8:$A$50,0)-MATCH("GOBIERNOS REGIONALES",$A$8:$A$50,0)),0))</f>
        <v>2203042.3000000003</v>
      </c>
      <c r="J11" s="45">
        <f t="shared" ca="1" si="1"/>
        <v>0.49657602183357907</v>
      </c>
      <c r="K11" s="45">
        <f t="shared" ca="1" si="2"/>
        <v>0.57633193107697234</v>
      </c>
      <c r="L11" s="46">
        <f t="shared" ca="1" si="3"/>
        <v>0.5890139333844997</v>
      </c>
      <c r="M11" s="5"/>
    </row>
    <row r="12" spans="1:13" x14ac:dyDescent="0.25">
      <c r="A12" s="18"/>
      <c r="B12" s="19">
        <v>440</v>
      </c>
      <c r="C12" s="20" t="s">
        <v>113</v>
      </c>
      <c r="D12" s="21">
        <v>240007</v>
      </c>
      <c r="E12" s="22">
        <v>2351459</v>
      </c>
      <c r="F12" s="22">
        <f t="shared" si="0"/>
        <v>877600.4</v>
      </c>
      <c r="G12" s="22">
        <v>784653.1</v>
      </c>
      <c r="H12" s="22">
        <v>90673</v>
      </c>
      <c r="I12" s="22">
        <v>2274.3000000000002</v>
      </c>
      <c r="J12" s="23">
        <f t="shared" si="1"/>
        <v>0.33368776576585002</v>
      </c>
      <c r="K12" s="23">
        <f t="shared" si="2"/>
        <v>0.37224808087234351</v>
      </c>
      <c r="L12" s="24">
        <f t="shared" si="3"/>
        <v>0.37321526762746021</v>
      </c>
      <c r="M12" s="5"/>
    </row>
    <row r="13" spans="1:13" x14ac:dyDescent="0.25">
      <c r="A13" s="18"/>
      <c r="B13" s="19">
        <v>441</v>
      </c>
      <c r="C13" s="20" t="s">
        <v>114</v>
      </c>
      <c r="D13" s="21">
        <v>2938357</v>
      </c>
      <c r="E13" s="22">
        <v>8269621</v>
      </c>
      <c r="F13" s="22">
        <f t="shared" si="0"/>
        <v>3932724</v>
      </c>
      <c r="G13" s="22">
        <v>3270974.6</v>
      </c>
      <c r="H13" s="22">
        <v>533352.5</v>
      </c>
      <c r="I13" s="22">
        <v>128396.9</v>
      </c>
      <c r="J13" s="23">
        <f t="shared" si="1"/>
        <v>0.39554105321150751</v>
      </c>
      <c r="K13" s="23">
        <f t="shared" si="2"/>
        <v>0.46003645148913114</v>
      </c>
      <c r="L13" s="24">
        <f t="shared" si="3"/>
        <v>0.47556278576732841</v>
      </c>
      <c r="M13" s="5"/>
    </row>
    <row r="14" spans="1:13" x14ac:dyDescent="0.25">
      <c r="A14" s="18"/>
      <c r="B14" s="19">
        <v>442</v>
      </c>
      <c r="C14" s="20" t="s">
        <v>115</v>
      </c>
      <c r="D14" s="21">
        <v>3637567</v>
      </c>
      <c r="E14" s="22">
        <v>5157300</v>
      </c>
      <c r="F14" s="22">
        <f t="shared" si="0"/>
        <v>3147910</v>
      </c>
      <c r="G14" s="22">
        <v>2566118.7999999998</v>
      </c>
      <c r="H14" s="22">
        <v>483606</v>
      </c>
      <c r="I14" s="22">
        <v>98185.2</v>
      </c>
      <c r="J14" s="23">
        <f t="shared" si="1"/>
        <v>0.49757020146200526</v>
      </c>
      <c r="K14" s="23">
        <f t="shared" si="2"/>
        <v>0.59134136078956034</v>
      </c>
      <c r="L14" s="24">
        <f t="shared" si="3"/>
        <v>0.61037946212165284</v>
      </c>
      <c r="M14" s="5"/>
    </row>
    <row r="15" spans="1:13" x14ac:dyDescent="0.25">
      <c r="A15" s="18"/>
      <c r="B15" s="19">
        <v>443</v>
      </c>
      <c r="C15" s="20" t="s">
        <v>116</v>
      </c>
      <c r="D15" s="21">
        <v>8801090</v>
      </c>
      <c r="E15" s="22">
        <v>10769083</v>
      </c>
      <c r="F15" s="22">
        <f t="shared" si="0"/>
        <v>7865360.6000000006</v>
      </c>
      <c r="G15" s="22">
        <v>7000324.4000000004</v>
      </c>
      <c r="H15" s="22">
        <v>825685.8</v>
      </c>
      <c r="I15" s="22">
        <v>39350.400000000001</v>
      </c>
      <c r="J15" s="23">
        <f t="shared" si="1"/>
        <v>0.65003904232143073</v>
      </c>
      <c r="K15" s="23">
        <f t="shared" si="2"/>
        <v>0.72671091865481952</v>
      </c>
      <c r="L15" s="24">
        <f t="shared" si="3"/>
        <v>0.73036493450742279</v>
      </c>
      <c r="M15" s="5"/>
    </row>
    <row r="16" spans="1:13" x14ac:dyDescent="0.25">
      <c r="A16" s="18"/>
      <c r="B16" s="19">
        <v>444</v>
      </c>
      <c r="C16" s="20" t="s">
        <v>117</v>
      </c>
      <c r="D16" s="21">
        <v>702825</v>
      </c>
      <c r="E16" s="22">
        <v>3232975</v>
      </c>
      <c r="F16" s="22">
        <f t="shared" si="0"/>
        <v>1752594.2</v>
      </c>
      <c r="G16" s="22">
        <v>1320002.8</v>
      </c>
      <c r="H16" s="22">
        <v>282269</v>
      </c>
      <c r="I16" s="22">
        <v>150322.4</v>
      </c>
      <c r="J16" s="23">
        <f t="shared" si="1"/>
        <v>0.40829353768587756</v>
      </c>
      <c r="K16" s="23">
        <f t="shared" si="2"/>
        <v>0.49560290444559579</v>
      </c>
      <c r="L16" s="24">
        <f t="shared" si="3"/>
        <v>0.54209952133870509</v>
      </c>
      <c r="M16" s="5"/>
    </row>
    <row r="17" spans="1:13" x14ac:dyDescent="0.25">
      <c r="A17" s="18"/>
      <c r="B17" s="19">
        <v>445</v>
      </c>
      <c r="C17" s="20" t="s">
        <v>118</v>
      </c>
      <c r="D17" s="21">
        <v>3518333</v>
      </c>
      <c r="E17" s="22">
        <v>9856265</v>
      </c>
      <c r="F17" s="22">
        <f t="shared" si="0"/>
        <v>5896090</v>
      </c>
      <c r="G17" s="22">
        <v>4802224</v>
      </c>
      <c r="H17" s="22">
        <v>863204.7</v>
      </c>
      <c r="I17" s="22">
        <v>230661.3</v>
      </c>
      <c r="J17" s="23">
        <f t="shared" si="1"/>
        <v>0.48722553624522069</v>
      </c>
      <c r="K17" s="23">
        <f t="shared" si="2"/>
        <v>0.57480482718352233</v>
      </c>
      <c r="L17" s="24">
        <f t="shared" si="3"/>
        <v>0.59820733310234653</v>
      </c>
      <c r="M17" s="5"/>
    </row>
    <row r="18" spans="1:13" x14ac:dyDescent="0.25">
      <c r="A18" s="18"/>
      <c r="B18" s="19">
        <v>446</v>
      </c>
      <c r="C18" s="20" t="s">
        <v>119</v>
      </c>
      <c r="D18" s="21">
        <v>6035845</v>
      </c>
      <c r="E18" s="22">
        <v>11277359</v>
      </c>
      <c r="F18" s="22">
        <f t="shared" si="0"/>
        <v>5444919</v>
      </c>
      <c r="G18" s="22">
        <v>4159996.7</v>
      </c>
      <c r="H18" s="22">
        <v>997071</v>
      </c>
      <c r="I18" s="22">
        <v>287851.3</v>
      </c>
      <c r="J18" s="23">
        <f t="shared" si="1"/>
        <v>0.36888040010076828</v>
      </c>
      <c r="K18" s="23">
        <f t="shared" si="2"/>
        <v>0.45729391961362587</v>
      </c>
      <c r="L18" s="24">
        <f t="shared" si="3"/>
        <v>0.48281862801388165</v>
      </c>
      <c r="M18" s="5"/>
    </row>
    <row r="19" spans="1:13" x14ac:dyDescent="0.25">
      <c r="A19" s="18"/>
      <c r="B19" s="19">
        <v>447</v>
      </c>
      <c r="C19" s="20" t="s">
        <v>120</v>
      </c>
      <c r="D19" s="21">
        <v>179187</v>
      </c>
      <c r="E19" s="22">
        <v>3432575</v>
      </c>
      <c r="F19" s="22">
        <f t="shared" si="0"/>
        <v>1591251</v>
      </c>
      <c r="G19" s="22">
        <v>1254956.5</v>
      </c>
      <c r="H19" s="22">
        <v>179802.4</v>
      </c>
      <c r="I19" s="22">
        <v>156492.1</v>
      </c>
      <c r="J19" s="23">
        <f t="shared" si="1"/>
        <v>0.36560206259149475</v>
      </c>
      <c r="K19" s="23">
        <f t="shared" si="2"/>
        <v>0.41798326329359153</v>
      </c>
      <c r="L19" s="24">
        <f t="shared" si="3"/>
        <v>0.46357355629520114</v>
      </c>
      <c r="M19" s="5"/>
    </row>
    <row r="20" spans="1:13" x14ac:dyDescent="0.25">
      <c r="A20" s="18"/>
      <c r="B20" s="19">
        <v>448</v>
      </c>
      <c r="C20" s="20" t="s">
        <v>121</v>
      </c>
      <c r="D20" s="21">
        <v>0</v>
      </c>
      <c r="E20" s="22">
        <v>4451991</v>
      </c>
      <c r="F20" s="22">
        <f t="shared" si="0"/>
        <v>1637465.5</v>
      </c>
      <c r="G20" s="22">
        <v>1324165</v>
      </c>
      <c r="H20" s="22">
        <v>264031.90000000002</v>
      </c>
      <c r="I20" s="22">
        <v>49268.6</v>
      </c>
      <c r="J20" s="23">
        <f t="shared" si="1"/>
        <v>0.29743209274232585</v>
      </c>
      <c r="K20" s="23">
        <f t="shared" si="2"/>
        <v>0.35673856932774572</v>
      </c>
      <c r="L20" s="24">
        <f t="shared" si="3"/>
        <v>0.36780521344270461</v>
      </c>
      <c r="M20" s="5"/>
    </row>
    <row r="21" spans="1:13" x14ac:dyDescent="0.25">
      <c r="A21" s="18"/>
      <c r="B21" s="19">
        <v>449</v>
      </c>
      <c r="C21" s="20" t="s">
        <v>122</v>
      </c>
      <c r="D21" s="21">
        <v>7921033</v>
      </c>
      <c r="E21" s="22">
        <v>9731278</v>
      </c>
      <c r="F21" s="22">
        <f t="shared" si="0"/>
        <v>6699670.5</v>
      </c>
      <c r="G21" s="22">
        <v>5807114.2999999998</v>
      </c>
      <c r="H21" s="22">
        <v>801210.4</v>
      </c>
      <c r="I21" s="22">
        <v>91345.8</v>
      </c>
      <c r="J21" s="23">
        <f t="shared" si="1"/>
        <v>0.59674734397681373</v>
      </c>
      <c r="K21" s="23">
        <f t="shared" si="2"/>
        <v>0.67908086687072344</v>
      </c>
      <c r="L21" s="24">
        <f t="shared" si="3"/>
        <v>0.68846769149951326</v>
      </c>
      <c r="M21" s="5"/>
    </row>
    <row r="22" spans="1:13" x14ac:dyDescent="0.25">
      <c r="A22" s="18"/>
      <c r="B22" s="19">
        <v>450</v>
      </c>
      <c r="C22" s="20" t="s">
        <v>123</v>
      </c>
      <c r="D22" s="21">
        <v>2141595</v>
      </c>
      <c r="E22" s="22">
        <v>5780023</v>
      </c>
      <c r="F22" s="22">
        <f t="shared" si="0"/>
        <v>2559480.4</v>
      </c>
      <c r="G22" s="22">
        <v>2116921.9</v>
      </c>
      <c r="H22" s="22">
        <v>365347.6</v>
      </c>
      <c r="I22" s="22">
        <v>77210.899999999994</v>
      </c>
      <c r="J22" s="23">
        <f t="shared" si="1"/>
        <v>0.36624800627955978</v>
      </c>
      <c r="K22" s="23">
        <f t="shared" si="2"/>
        <v>0.42945668209278753</v>
      </c>
      <c r="L22" s="24">
        <f t="shared" si="3"/>
        <v>0.44281491613441676</v>
      </c>
      <c r="M22" s="5"/>
    </row>
    <row r="23" spans="1:13" x14ac:dyDescent="0.25">
      <c r="A23" s="18"/>
      <c r="B23" s="19">
        <v>451</v>
      </c>
      <c r="C23" s="20" t="s">
        <v>124</v>
      </c>
      <c r="D23" s="21">
        <v>11782434</v>
      </c>
      <c r="E23" s="22">
        <v>13783054</v>
      </c>
      <c r="F23" s="22">
        <f t="shared" si="0"/>
        <v>9916362.4000000004</v>
      </c>
      <c r="G23" s="22">
        <v>8770039.1999999993</v>
      </c>
      <c r="H23" s="22">
        <v>1021807.9</v>
      </c>
      <c r="I23" s="22">
        <v>124515.3</v>
      </c>
      <c r="J23" s="23">
        <f t="shared" si="1"/>
        <v>0.63629143439472846</v>
      </c>
      <c r="K23" s="23">
        <f t="shared" si="2"/>
        <v>0.71042652085669833</v>
      </c>
      <c r="L23" s="24">
        <f t="shared" si="3"/>
        <v>0.71946046210077974</v>
      </c>
      <c r="M23" s="5"/>
    </row>
    <row r="24" spans="1:13" x14ac:dyDescent="0.25">
      <c r="A24" s="18"/>
      <c r="B24" s="19">
        <v>452</v>
      </c>
      <c r="C24" s="20" t="s">
        <v>125</v>
      </c>
      <c r="D24" s="21">
        <v>2046831</v>
      </c>
      <c r="E24" s="22">
        <v>3807033</v>
      </c>
      <c r="F24" s="22">
        <f t="shared" si="0"/>
        <v>2380658.8000000003</v>
      </c>
      <c r="G24" s="22">
        <v>1968462.6</v>
      </c>
      <c r="H24" s="22">
        <v>360011.6</v>
      </c>
      <c r="I24" s="22">
        <v>52184.6</v>
      </c>
      <c r="J24" s="23">
        <f t="shared" si="1"/>
        <v>0.5170595053943583</v>
      </c>
      <c r="K24" s="23">
        <f t="shared" si="2"/>
        <v>0.61162438045585632</v>
      </c>
      <c r="L24" s="24">
        <f t="shared" si="3"/>
        <v>0.62533180038103175</v>
      </c>
      <c r="M24" s="5"/>
    </row>
    <row r="25" spans="1:13" x14ac:dyDescent="0.25">
      <c r="A25" s="18"/>
      <c r="B25" s="19">
        <v>453</v>
      </c>
      <c r="C25" s="20" t="s">
        <v>126</v>
      </c>
      <c r="D25" s="21">
        <v>5465876</v>
      </c>
      <c r="E25" s="22">
        <v>9227084</v>
      </c>
      <c r="F25" s="22">
        <f t="shared" si="0"/>
        <v>5017585.3</v>
      </c>
      <c r="G25" s="22">
        <v>4243170.0999999996</v>
      </c>
      <c r="H25" s="22">
        <v>677375.7</v>
      </c>
      <c r="I25" s="22">
        <v>97039.5</v>
      </c>
      <c r="J25" s="23">
        <f t="shared" si="1"/>
        <v>0.45986035241469564</v>
      </c>
      <c r="K25" s="23">
        <f t="shared" si="2"/>
        <v>0.5332720283027661</v>
      </c>
      <c r="L25" s="24">
        <f t="shared" si="3"/>
        <v>0.54378883946434209</v>
      </c>
      <c r="M25" s="5"/>
    </row>
    <row r="26" spans="1:13" x14ac:dyDescent="0.25">
      <c r="A26" s="18"/>
      <c r="B26" s="19">
        <v>454</v>
      </c>
      <c r="C26" s="20" t="s">
        <v>127</v>
      </c>
      <c r="D26" s="21">
        <v>759021</v>
      </c>
      <c r="E26" s="22">
        <v>2267121</v>
      </c>
      <c r="F26" s="22">
        <f t="shared" si="0"/>
        <v>980887.2</v>
      </c>
      <c r="G26" s="22">
        <v>827641.7</v>
      </c>
      <c r="H26" s="22">
        <v>139934.39999999999</v>
      </c>
      <c r="I26" s="22">
        <v>13311.1</v>
      </c>
      <c r="J26" s="23">
        <f t="shared" si="1"/>
        <v>0.36506287048640101</v>
      </c>
      <c r="K26" s="23">
        <f t="shared" si="2"/>
        <v>0.42678626328281549</v>
      </c>
      <c r="L26" s="24">
        <f t="shared" si="3"/>
        <v>0.4326576305367027</v>
      </c>
      <c r="M26" s="5"/>
    </row>
    <row r="27" spans="1:13" x14ac:dyDescent="0.25">
      <c r="A27" s="18"/>
      <c r="B27" s="19">
        <v>455</v>
      </c>
      <c r="C27" s="20" t="s">
        <v>128</v>
      </c>
      <c r="D27" s="21">
        <v>1291278</v>
      </c>
      <c r="E27" s="22">
        <v>2639046</v>
      </c>
      <c r="F27" s="22">
        <f t="shared" si="0"/>
        <v>1093676.9000000001</v>
      </c>
      <c r="G27" s="22">
        <v>927600.8</v>
      </c>
      <c r="H27" s="22">
        <v>154942.5</v>
      </c>
      <c r="I27" s="22">
        <v>11133.6</v>
      </c>
      <c r="J27" s="23">
        <f t="shared" si="1"/>
        <v>0.35149095544374748</v>
      </c>
      <c r="K27" s="23">
        <f t="shared" si="2"/>
        <v>0.41020251257461976</v>
      </c>
      <c r="L27" s="24">
        <f t="shared" si="3"/>
        <v>0.41442130982180686</v>
      </c>
      <c r="M27" s="5"/>
    </row>
    <row r="28" spans="1:13" x14ac:dyDescent="0.25">
      <c r="A28" s="18"/>
      <c r="B28" s="19">
        <v>456</v>
      </c>
      <c r="C28" s="20" t="s">
        <v>129</v>
      </c>
      <c r="D28" s="21">
        <v>441270</v>
      </c>
      <c r="E28" s="22">
        <v>2570733</v>
      </c>
      <c r="F28" s="22">
        <f t="shared" si="0"/>
        <v>897280.10000000009</v>
      </c>
      <c r="G28" s="22">
        <v>773959.4</v>
      </c>
      <c r="H28" s="22">
        <v>105418.3</v>
      </c>
      <c r="I28" s="22">
        <v>17902.400000000001</v>
      </c>
      <c r="J28" s="23">
        <f t="shared" si="1"/>
        <v>0.3010656493692655</v>
      </c>
      <c r="K28" s="23">
        <f t="shared" si="2"/>
        <v>0.34207274734482346</v>
      </c>
      <c r="L28" s="24">
        <f t="shared" si="3"/>
        <v>0.34903667553184253</v>
      </c>
      <c r="M28" s="5"/>
    </row>
    <row r="29" spans="1:13" x14ac:dyDescent="0.25">
      <c r="A29" s="18"/>
      <c r="B29" s="19">
        <v>457</v>
      </c>
      <c r="C29" s="20" t="s">
        <v>130</v>
      </c>
      <c r="D29" s="21">
        <v>12434960</v>
      </c>
      <c r="E29" s="22">
        <v>18170996</v>
      </c>
      <c r="F29" s="22">
        <f t="shared" si="0"/>
        <v>11511390</v>
      </c>
      <c r="G29" s="22">
        <v>10047936.1</v>
      </c>
      <c r="H29" s="22">
        <v>1337249.5</v>
      </c>
      <c r="I29" s="22">
        <v>126204.4</v>
      </c>
      <c r="J29" s="23">
        <f t="shared" si="1"/>
        <v>0.55296562169734664</v>
      </c>
      <c r="K29" s="23">
        <f t="shared" si="2"/>
        <v>0.62655814794081732</v>
      </c>
      <c r="L29" s="24">
        <f t="shared" si="3"/>
        <v>0.63350352396753595</v>
      </c>
      <c r="M29" s="5"/>
    </row>
    <row r="30" spans="1:13" x14ac:dyDescent="0.25">
      <c r="A30" s="18"/>
      <c r="B30" s="19">
        <v>458</v>
      </c>
      <c r="C30" s="20" t="s">
        <v>131</v>
      </c>
      <c r="D30" s="21">
        <v>4342183</v>
      </c>
      <c r="E30" s="22">
        <v>7625125</v>
      </c>
      <c r="F30" s="22">
        <f t="shared" si="0"/>
        <v>4639708.1000000006</v>
      </c>
      <c r="G30" s="22">
        <v>3820587.5</v>
      </c>
      <c r="H30" s="22">
        <v>699567.7</v>
      </c>
      <c r="I30" s="22">
        <v>119552.9</v>
      </c>
      <c r="J30" s="23">
        <f t="shared" si="1"/>
        <v>0.50105244176324981</v>
      </c>
      <c r="K30" s="23">
        <f t="shared" si="2"/>
        <v>0.59279752135210906</v>
      </c>
      <c r="L30" s="24">
        <f t="shared" si="3"/>
        <v>0.60847633317486605</v>
      </c>
      <c r="M30" s="5"/>
    </row>
    <row r="31" spans="1:13" x14ac:dyDescent="0.25">
      <c r="A31" s="18"/>
      <c r="B31" s="19">
        <v>459</v>
      </c>
      <c r="C31" s="20" t="s">
        <v>132</v>
      </c>
      <c r="D31" s="21">
        <v>7837248</v>
      </c>
      <c r="E31" s="22">
        <v>9254365</v>
      </c>
      <c r="F31" s="22">
        <f t="shared" si="0"/>
        <v>6533501.7999999998</v>
      </c>
      <c r="G31" s="22">
        <v>5822356.7000000002</v>
      </c>
      <c r="H31" s="22">
        <v>692434</v>
      </c>
      <c r="I31" s="22">
        <v>18711.099999999999</v>
      </c>
      <c r="J31" s="23">
        <f t="shared" si="1"/>
        <v>0.6291470781625752</v>
      </c>
      <c r="K31" s="23">
        <f t="shared" si="2"/>
        <v>0.70396949979820334</v>
      </c>
      <c r="L31" s="24">
        <f t="shared" si="3"/>
        <v>0.70599136731693635</v>
      </c>
      <c r="M31" s="5"/>
    </row>
    <row r="32" spans="1:13" x14ac:dyDescent="0.25">
      <c r="A32" s="18"/>
      <c r="B32" s="19">
        <v>460</v>
      </c>
      <c r="C32" s="20" t="s">
        <v>133</v>
      </c>
      <c r="D32" s="21">
        <v>2334007</v>
      </c>
      <c r="E32" s="22">
        <v>3597997</v>
      </c>
      <c r="F32" s="22">
        <f t="shared" si="0"/>
        <v>2241447.7000000002</v>
      </c>
      <c r="G32" s="22">
        <v>1887519.5</v>
      </c>
      <c r="H32" s="22">
        <v>304686.2</v>
      </c>
      <c r="I32" s="22">
        <v>49242</v>
      </c>
      <c r="J32" s="23">
        <f t="shared" si="1"/>
        <v>0.52460285542205842</v>
      </c>
      <c r="K32" s="23">
        <f t="shared" si="2"/>
        <v>0.60928502719707667</v>
      </c>
      <c r="L32" s="24">
        <f t="shared" si="3"/>
        <v>0.62297097523983491</v>
      </c>
      <c r="M32" s="5"/>
    </row>
    <row r="33" spans="1:13" x14ac:dyDescent="0.25">
      <c r="A33" s="18"/>
      <c r="B33" s="19">
        <v>461</v>
      </c>
      <c r="C33" s="20" t="s">
        <v>134</v>
      </c>
      <c r="D33" s="21">
        <v>3059159</v>
      </c>
      <c r="E33" s="22">
        <v>4602570</v>
      </c>
      <c r="F33" s="22">
        <f t="shared" si="0"/>
        <v>1945170.4</v>
      </c>
      <c r="G33" s="22">
        <v>1659127.5</v>
      </c>
      <c r="H33" s="22">
        <v>198350</v>
      </c>
      <c r="I33" s="22">
        <v>87692.9</v>
      </c>
      <c r="J33" s="23">
        <f t="shared" si="1"/>
        <v>0.36047849353730632</v>
      </c>
      <c r="K33" s="23">
        <f t="shared" si="2"/>
        <v>0.40357398149294849</v>
      </c>
      <c r="L33" s="24">
        <f t="shared" si="3"/>
        <v>0.4226270105614906</v>
      </c>
      <c r="M33" s="5"/>
    </row>
    <row r="34" spans="1:13" x14ac:dyDescent="0.25">
      <c r="A34" s="18"/>
      <c r="B34" s="19">
        <v>462</v>
      </c>
      <c r="C34" s="20" t="s">
        <v>135</v>
      </c>
      <c r="D34" s="21">
        <v>28279</v>
      </c>
      <c r="E34" s="22">
        <v>1088538</v>
      </c>
      <c r="F34" s="22">
        <f t="shared" si="0"/>
        <v>660722</v>
      </c>
      <c r="G34" s="22">
        <v>523037.3</v>
      </c>
      <c r="H34" s="22">
        <v>97953</v>
      </c>
      <c r="I34" s="22">
        <v>39731.699999999997</v>
      </c>
      <c r="J34" s="23">
        <f t="shared" si="1"/>
        <v>0.4804952146824456</v>
      </c>
      <c r="K34" s="23">
        <f t="shared" si="2"/>
        <v>0.57048104889310258</v>
      </c>
      <c r="L34" s="24">
        <f t="shared" si="3"/>
        <v>0.6069811067688955</v>
      </c>
      <c r="M34" s="5"/>
    </row>
    <row r="35" spans="1:13" x14ac:dyDescent="0.25">
      <c r="A35" s="18"/>
      <c r="B35" s="19">
        <v>463</v>
      </c>
      <c r="C35" s="20" t="s">
        <v>136</v>
      </c>
      <c r="D35" s="21">
        <v>1332600</v>
      </c>
      <c r="E35" s="22">
        <v>5685239</v>
      </c>
      <c r="F35" s="22">
        <f t="shared" si="0"/>
        <v>2532732</v>
      </c>
      <c r="G35" s="22">
        <v>2070016.2</v>
      </c>
      <c r="H35" s="22">
        <v>397310.9</v>
      </c>
      <c r="I35" s="22">
        <v>65404.9</v>
      </c>
      <c r="J35" s="23">
        <f t="shared" si="1"/>
        <v>0.36410363750758762</v>
      </c>
      <c r="K35" s="23">
        <f t="shared" si="2"/>
        <v>0.43398828087966046</v>
      </c>
      <c r="L35" s="24">
        <f t="shared" si="3"/>
        <v>0.44549261693307879</v>
      </c>
      <c r="M35" s="5"/>
    </row>
    <row r="36" spans="1:13" ht="25.5" x14ac:dyDescent="0.25">
      <c r="A36" s="18"/>
      <c r="B36" s="19">
        <v>464</v>
      </c>
      <c r="C36" s="20" t="s">
        <v>137</v>
      </c>
      <c r="D36" s="21">
        <v>13055807</v>
      </c>
      <c r="E36" s="22">
        <v>15085245</v>
      </c>
      <c r="F36" s="22">
        <f t="shared" si="0"/>
        <v>10563822.299999999</v>
      </c>
      <c r="G36" s="22">
        <v>8513337.5999999996</v>
      </c>
      <c r="H36" s="22">
        <v>1981428</v>
      </c>
      <c r="I36" s="22">
        <v>69056.7</v>
      </c>
      <c r="J36" s="23">
        <f t="shared" si="1"/>
        <v>0.56434864664113837</v>
      </c>
      <c r="K36" s="23">
        <f t="shared" si="2"/>
        <v>0.69569739172283906</v>
      </c>
      <c r="L36" s="24">
        <f t="shared" si="3"/>
        <v>0.70027515628682191</v>
      </c>
      <c r="M36" s="5"/>
    </row>
    <row r="37" spans="1:13" ht="15.75" thickBot="1" x14ac:dyDescent="0.3">
      <c r="A37" s="47" t="s">
        <v>138</v>
      </c>
      <c r="B37" s="48"/>
      <c r="C37" s="49"/>
      <c r="D37" s="50">
        <v>85523221</v>
      </c>
      <c r="E37" s="51">
        <v>87775337</v>
      </c>
      <c r="F37" s="51">
        <f t="shared" si="0"/>
        <v>40067726</v>
      </c>
      <c r="G37" s="51">
        <v>31803728</v>
      </c>
      <c r="H37" s="51">
        <v>6005225</v>
      </c>
      <c r="I37" s="51">
        <v>2258773</v>
      </c>
      <c r="J37" s="52">
        <f t="shared" si="1"/>
        <v>0.36233102699451897</v>
      </c>
      <c r="K37" s="52">
        <f t="shared" si="2"/>
        <v>0.43074688508458819</v>
      </c>
      <c r="L37" s="53">
        <f t="shared" si="3"/>
        <v>0.4564804576028002</v>
      </c>
      <c r="M37" s="5"/>
    </row>
    <row r="38" spans="1:13" x14ac:dyDescent="0.25">
      <c r="D38" s="6"/>
      <c r="E38" s="6"/>
      <c r="F38" s="6"/>
      <c r="G38" s="6"/>
      <c r="H38" s="6"/>
      <c r="I38" s="6"/>
      <c r="J38" s="5"/>
      <c r="K38" s="5"/>
      <c r="L38" s="5"/>
      <c r="M38" s="5"/>
    </row>
  </sheetData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P100"/>
  <sheetViews>
    <sheetView workbookViewId="0">
      <selection activeCell="N2" sqref="N2"/>
    </sheetView>
  </sheetViews>
  <sheetFormatPr baseColWidth="10" defaultColWidth="11.7109375" defaultRowHeight="15" x14ac:dyDescent="0.25"/>
  <cols>
    <col min="1" max="1" width="4.28515625" customWidth="1"/>
    <col min="2" max="2" width="4.28515625" style="35" customWidth="1"/>
    <col min="3" max="3" width="31.42578125" customWidth="1"/>
    <col min="4" max="6" width="13.5703125" customWidth="1"/>
    <col min="7" max="9" width="0" hidden="1" customWidth="1"/>
  </cols>
  <sheetData>
    <row r="1" spans="1:16" ht="15.75" x14ac:dyDescent="0.25">
      <c r="A1" s="32">
        <v>18</v>
      </c>
      <c r="B1" s="34" t="s">
        <v>72</v>
      </c>
      <c r="C1" s="33" t="s">
        <v>16</v>
      </c>
      <c r="D1" s="33"/>
      <c r="E1" s="33"/>
      <c r="F1" s="33"/>
      <c r="G1" s="33"/>
      <c r="H1" s="33"/>
      <c r="I1" s="33"/>
      <c r="J1" s="33"/>
      <c r="K1" s="33"/>
      <c r="L1" s="33"/>
    </row>
    <row r="2" spans="1:16" ht="15.75" thickBot="1" x14ac:dyDescent="0.3">
      <c r="A2" s="2" t="s">
        <v>321</v>
      </c>
      <c r="N2" s="1" t="s">
        <v>346</v>
      </c>
    </row>
    <row r="3" spans="1:16" ht="15.75" thickBot="1" x14ac:dyDescent="0.3">
      <c r="A3" s="76" t="s">
        <v>79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6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6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  <c r="O5" s="6"/>
      <c r="P5" s="66"/>
    </row>
    <row r="6" spans="1:16" x14ac:dyDescent="0.25">
      <c r="A6" s="11" t="s">
        <v>11</v>
      </c>
      <c r="B6" s="37"/>
      <c r="C6" s="13"/>
      <c r="D6" s="14">
        <f ca="1">SUM(D7:OFFSET(D7,50,0))</f>
        <v>301296095</v>
      </c>
      <c r="E6" s="15">
        <f ca="1">SUM(E7:OFFSET(E7,50,0))</f>
        <v>405043083</v>
      </c>
      <c r="F6" s="15">
        <f ca="1">SUM(F7:OFFSET(F7,50,0))</f>
        <v>194821558.69999999</v>
      </c>
      <c r="G6" s="15">
        <f ca="1">SUM(G7:OFFSET(G7,50,0))</f>
        <v>159473984.70000002</v>
      </c>
      <c r="H6" s="15">
        <f ca="1">SUM(H7:OFFSET(H7,50,0))</f>
        <v>27290517.100000001</v>
      </c>
      <c r="I6" s="15">
        <f ca="1">SUM(I7:OFFSET(I7,50,0))</f>
        <v>8057056.9000000004</v>
      </c>
      <c r="J6" s="16">
        <f ca="1">IFERROR(G6/E6,0)</f>
        <v>0.39372104201567126</v>
      </c>
      <c r="K6" s="16">
        <f ca="1">IFERROR(SUM(G6,H6)/E6,0)</f>
        <v>0.46109786745821313</v>
      </c>
      <c r="L6" s="17">
        <f ca="1">IFERROR(SUM(G6,H6,I6)/E6,0)</f>
        <v>0.48098971906156468</v>
      </c>
      <c r="M6" s="5"/>
      <c r="O6" s="6" t="s">
        <v>206</v>
      </c>
      <c r="P6" s="66" t="s">
        <v>207</v>
      </c>
    </row>
    <row r="7" spans="1:16" x14ac:dyDescent="0.25">
      <c r="A7" s="18"/>
      <c r="B7" s="38">
        <v>1</v>
      </c>
      <c r="C7" s="20" t="s">
        <v>82</v>
      </c>
      <c r="D7" s="21">
        <v>3774115</v>
      </c>
      <c r="E7" s="22">
        <v>3479983</v>
      </c>
      <c r="F7" s="22">
        <f t="shared" ref="F7:F31" si="0">SUM(G7,H7,I7)</f>
        <v>929105.5</v>
      </c>
      <c r="G7" s="22">
        <v>821319.1</v>
      </c>
      <c r="H7" s="22">
        <v>105512.1</v>
      </c>
      <c r="I7" s="22">
        <v>2274.3000000000002</v>
      </c>
      <c r="J7" s="23">
        <f t="shared" ref="J7:J31" si="1">IFERROR(G7/E7,0)</f>
        <v>0.23601238856626597</v>
      </c>
      <c r="K7" s="23">
        <f t="shared" ref="K7:K31" si="2">IFERROR(SUM(G7,H7)/E7,0)</f>
        <v>0.26633210564534365</v>
      </c>
      <c r="L7" s="24">
        <f t="shared" ref="L7:L31" si="3">IFERROR(SUM(G7,H7,I7)/E7,0)</f>
        <v>0.26698564332067137</v>
      </c>
      <c r="M7" s="5"/>
      <c r="N7" t="s">
        <v>103</v>
      </c>
      <c r="O7" s="6">
        <v>6976001.1999999993</v>
      </c>
      <c r="P7" s="66">
        <v>0.70220815032405648</v>
      </c>
    </row>
    <row r="8" spans="1:16" x14ac:dyDescent="0.25">
      <c r="A8" s="18"/>
      <c r="B8" s="38">
        <v>2</v>
      </c>
      <c r="C8" s="20" t="s">
        <v>83</v>
      </c>
      <c r="D8" s="21">
        <v>10807837</v>
      </c>
      <c r="E8" s="22">
        <v>11524275</v>
      </c>
      <c r="F8" s="22">
        <f t="shared" si="0"/>
        <v>4604882.1999999993</v>
      </c>
      <c r="G8" s="22">
        <v>3668119.3</v>
      </c>
      <c r="H8" s="22">
        <v>916611.3</v>
      </c>
      <c r="I8" s="22">
        <v>20151.599999999999</v>
      </c>
      <c r="J8" s="23">
        <f t="shared" si="1"/>
        <v>0.31829501638931734</v>
      </c>
      <c r="K8" s="23">
        <f t="shared" si="2"/>
        <v>0.39783245366845199</v>
      </c>
      <c r="L8" s="24">
        <f t="shared" si="3"/>
        <v>0.39958107559911571</v>
      </c>
      <c r="M8" s="5"/>
      <c r="N8" t="s">
        <v>88</v>
      </c>
      <c r="O8" s="6">
        <v>21456601.900000002</v>
      </c>
      <c r="P8" s="66">
        <v>0.68130317868106705</v>
      </c>
    </row>
    <row r="9" spans="1:16" x14ac:dyDescent="0.25">
      <c r="A9" s="18"/>
      <c r="B9" s="38">
        <v>3</v>
      </c>
      <c r="C9" s="20" t="s">
        <v>84</v>
      </c>
      <c r="D9" s="21">
        <v>7463378</v>
      </c>
      <c r="E9" s="22">
        <v>6378418</v>
      </c>
      <c r="F9" s="22">
        <f t="shared" si="0"/>
        <v>3937229.5999999996</v>
      </c>
      <c r="G9" s="22">
        <v>3171259.8</v>
      </c>
      <c r="H9" s="22">
        <v>616991.9</v>
      </c>
      <c r="I9" s="22">
        <v>148977.9</v>
      </c>
      <c r="J9" s="23">
        <f t="shared" si="1"/>
        <v>0.49718594798898408</v>
      </c>
      <c r="K9" s="23">
        <f t="shared" si="2"/>
        <v>0.59391712804021302</v>
      </c>
      <c r="L9" s="24">
        <f t="shared" si="3"/>
        <v>0.61727368761344892</v>
      </c>
      <c r="M9" s="5"/>
      <c r="N9" t="s">
        <v>85</v>
      </c>
      <c r="O9" s="6">
        <v>8516343.5999999996</v>
      </c>
      <c r="P9" s="66">
        <v>0.64530626449957784</v>
      </c>
    </row>
    <row r="10" spans="1:16" x14ac:dyDescent="0.25">
      <c r="A10" s="18"/>
      <c r="B10" s="38">
        <v>4</v>
      </c>
      <c r="C10" s="20" t="s">
        <v>85</v>
      </c>
      <c r="D10" s="21">
        <v>15369228</v>
      </c>
      <c r="E10" s="22">
        <v>13197367</v>
      </c>
      <c r="F10" s="22">
        <f t="shared" si="0"/>
        <v>8516343.5999999996</v>
      </c>
      <c r="G10" s="22">
        <v>7462571.5</v>
      </c>
      <c r="H10" s="22">
        <v>962603</v>
      </c>
      <c r="I10" s="22">
        <v>91169.1</v>
      </c>
      <c r="J10" s="23">
        <f t="shared" si="1"/>
        <v>0.56545911771643542</v>
      </c>
      <c r="K10" s="23">
        <f t="shared" si="2"/>
        <v>0.63839813653738664</v>
      </c>
      <c r="L10" s="24">
        <f t="shared" si="3"/>
        <v>0.64530626449957784</v>
      </c>
      <c r="M10" s="5"/>
      <c r="N10" t="s">
        <v>101</v>
      </c>
      <c r="O10" s="6">
        <v>13183867.199999999</v>
      </c>
      <c r="P10" s="66">
        <v>0.62586403479580832</v>
      </c>
    </row>
    <row r="11" spans="1:16" x14ac:dyDescent="0.25">
      <c r="A11" s="18"/>
      <c r="B11" s="38">
        <v>5</v>
      </c>
      <c r="C11" s="20" t="s">
        <v>86</v>
      </c>
      <c r="D11" s="21">
        <v>6223553</v>
      </c>
      <c r="E11" s="22">
        <v>6057110</v>
      </c>
      <c r="F11" s="22">
        <f t="shared" si="0"/>
        <v>2452393.6</v>
      </c>
      <c r="G11" s="22">
        <v>1899136.1</v>
      </c>
      <c r="H11" s="22">
        <v>397255.1</v>
      </c>
      <c r="I11" s="22">
        <v>156002.4</v>
      </c>
      <c r="J11" s="23">
        <f t="shared" si="1"/>
        <v>0.31353832108051533</v>
      </c>
      <c r="K11" s="23">
        <f t="shared" si="2"/>
        <v>0.37912324524401902</v>
      </c>
      <c r="L11" s="24">
        <f t="shared" si="3"/>
        <v>0.40487849816166455</v>
      </c>
      <c r="M11" s="5"/>
      <c r="N11" t="s">
        <v>84</v>
      </c>
      <c r="O11" s="6">
        <v>3937229.5999999996</v>
      </c>
      <c r="P11" s="66">
        <v>0.61727368761344892</v>
      </c>
    </row>
    <row r="12" spans="1:16" x14ac:dyDescent="0.25">
      <c r="A12" s="18"/>
      <c r="B12" s="38">
        <v>6</v>
      </c>
      <c r="C12" s="20" t="s">
        <v>87</v>
      </c>
      <c r="D12" s="21">
        <v>11260808</v>
      </c>
      <c r="E12" s="22">
        <v>20502520</v>
      </c>
      <c r="F12" s="22">
        <f t="shared" si="0"/>
        <v>11976159.1</v>
      </c>
      <c r="G12" s="22">
        <v>9531713.0999999996</v>
      </c>
      <c r="H12" s="22">
        <v>1671435.5</v>
      </c>
      <c r="I12" s="22">
        <v>773010.5</v>
      </c>
      <c r="J12" s="23">
        <f t="shared" si="1"/>
        <v>0.46490446540230174</v>
      </c>
      <c r="K12" s="23">
        <f t="shared" si="2"/>
        <v>0.54642788301145417</v>
      </c>
      <c r="L12" s="24">
        <f t="shared" si="3"/>
        <v>0.58413107754558946</v>
      </c>
      <c r="M12" s="5"/>
      <c r="N12" t="s">
        <v>104</v>
      </c>
      <c r="O12" s="6">
        <v>2304617.6</v>
      </c>
      <c r="P12" s="66">
        <v>0.61709412099568661</v>
      </c>
    </row>
    <row r="13" spans="1:16" x14ac:dyDescent="0.25">
      <c r="A13" s="18"/>
      <c r="B13" s="38">
        <v>7</v>
      </c>
      <c r="C13" s="20" t="s">
        <v>88</v>
      </c>
      <c r="D13" s="21">
        <v>24410722</v>
      </c>
      <c r="E13" s="22">
        <v>31493471</v>
      </c>
      <c r="F13" s="22">
        <f t="shared" si="0"/>
        <v>21456601.900000002</v>
      </c>
      <c r="G13" s="22">
        <v>17426811.600000001</v>
      </c>
      <c r="H13" s="22">
        <v>3665448</v>
      </c>
      <c r="I13" s="22">
        <v>364342.3</v>
      </c>
      <c r="J13" s="23">
        <f t="shared" si="1"/>
        <v>0.55334680639044209</v>
      </c>
      <c r="K13" s="23">
        <f t="shared" si="2"/>
        <v>0.66973435859134112</v>
      </c>
      <c r="L13" s="24">
        <f t="shared" si="3"/>
        <v>0.68130317868106705</v>
      </c>
      <c r="M13" s="5"/>
      <c r="N13" t="s">
        <v>92</v>
      </c>
      <c r="O13" s="6">
        <v>7282898.7999999998</v>
      </c>
      <c r="P13" s="66">
        <v>0.60971429092876017</v>
      </c>
    </row>
    <row r="14" spans="1:16" x14ac:dyDescent="0.25">
      <c r="A14" s="18"/>
      <c r="B14" s="38">
        <v>8</v>
      </c>
      <c r="C14" s="20" t="s">
        <v>89</v>
      </c>
      <c r="D14" s="21">
        <v>16702652</v>
      </c>
      <c r="E14" s="22">
        <v>15383158</v>
      </c>
      <c r="F14" s="22">
        <f t="shared" si="0"/>
        <v>8778265.5</v>
      </c>
      <c r="G14" s="22">
        <v>6963803.7999999998</v>
      </c>
      <c r="H14" s="22">
        <v>1362190.1</v>
      </c>
      <c r="I14" s="22">
        <v>452271.6</v>
      </c>
      <c r="J14" s="23">
        <f t="shared" si="1"/>
        <v>0.45269013033604671</v>
      </c>
      <c r="K14" s="23">
        <f t="shared" si="2"/>
        <v>0.54124087524811226</v>
      </c>
      <c r="L14" s="24">
        <f t="shared" si="3"/>
        <v>0.57064131435170851</v>
      </c>
      <c r="M14" s="5"/>
      <c r="N14" t="s">
        <v>102</v>
      </c>
      <c r="O14" s="6">
        <v>10062963.5</v>
      </c>
      <c r="P14" s="66">
        <v>0.59512832208984423</v>
      </c>
    </row>
    <row r="15" spans="1:16" x14ac:dyDescent="0.25">
      <c r="A15" s="18"/>
      <c r="B15" s="38">
        <v>9</v>
      </c>
      <c r="C15" s="20" t="s">
        <v>90</v>
      </c>
      <c r="D15" s="21">
        <v>4488668</v>
      </c>
      <c r="E15" s="22">
        <v>5862240</v>
      </c>
      <c r="F15" s="22">
        <f t="shared" si="0"/>
        <v>3003652.8</v>
      </c>
      <c r="G15" s="22">
        <v>2505668.2999999998</v>
      </c>
      <c r="H15" s="22">
        <v>314150.40000000002</v>
      </c>
      <c r="I15" s="22">
        <v>183834.1</v>
      </c>
      <c r="J15" s="23">
        <f t="shared" si="1"/>
        <v>0.42742506277463899</v>
      </c>
      <c r="K15" s="23">
        <f t="shared" si="2"/>
        <v>0.48101386159556753</v>
      </c>
      <c r="L15" s="24">
        <f t="shared" si="3"/>
        <v>0.51237288135593217</v>
      </c>
      <c r="M15" s="5"/>
      <c r="N15" t="s">
        <v>95</v>
      </c>
      <c r="O15" s="6">
        <v>2516803.1</v>
      </c>
      <c r="P15" s="66">
        <v>0.58817140800602008</v>
      </c>
    </row>
    <row r="16" spans="1:16" x14ac:dyDescent="0.25">
      <c r="A16" s="18"/>
      <c r="B16" s="38">
        <v>10</v>
      </c>
      <c r="C16" s="20" t="s">
        <v>91</v>
      </c>
      <c r="D16" s="21">
        <v>3636078</v>
      </c>
      <c r="E16" s="22">
        <v>9410175</v>
      </c>
      <c r="F16" s="22">
        <f t="shared" si="0"/>
        <v>4446160.5999999996</v>
      </c>
      <c r="G16" s="22">
        <v>3565773.3</v>
      </c>
      <c r="H16" s="22">
        <v>409079.7</v>
      </c>
      <c r="I16" s="22">
        <v>471307.6</v>
      </c>
      <c r="J16" s="23">
        <f t="shared" si="1"/>
        <v>0.37892741633391513</v>
      </c>
      <c r="K16" s="23">
        <f t="shared" si="2"/>
        <v>0.42239947716168935</v>
      </c>
      <c r="L16" s="24">
        <f t="shared" si="3"/>
        <v>0.47248436931300425</v>
      </c>
      <c r="M16" s="5"/>
      <c r="N16" t="s">
        <v>106</v>
      </c>
      <c r="O16" s="6">
        <v>696378</v>
      </c>
      <c r="P16" s="66">
        <v>0.58726924666256253</v>
      </c>
    </row>
    <row r="17" spans="1:16" x14ac:dyDescent="0.25">
      <c r="A17" s="18"/>
      <c r="B17" s="38">
        <v>11</v>
      </c>
      <c r="C17" s="20" t="s">
        <v>92</v>
      </c>
      <c r="D17" s="21">
        <v>13848713</v>
      </c>
      <c r="E17" s="22">
        <v>11944773</v>
      </c>
      <c r="F17" s="22">
        <f t="shared" si="0"/>
        <v>7282898.7999999998</v>
      </c>
      <c r="G17" s="22">
        <v>6012314</v>
      </c>
      <c r="H17" s="22">
        <v>1148237.3</v>
      </c>
      <c r="I17" s="22">
        <v>122347.5</v>
      </c>
      <c r="J17" s="23">
        <f t="shared" si="1"/>
        <v>0.50334267549496337</v>
      </c>
      <c r="K17" s="23">
        <f t="shared" si="2"/>
        <v>0.59947152616462451</v>
      </c>
      <c r="L17" s="24">
        <f t="shared" si="3"/>
        <v>0.60971429092876017</v>
      </c>
      <c r="M17" s="5"/>
      <c r="N17" t="s">
        <v>87</v>
      </c>
      <c r="O17" s="6">
        <v>11976159.1</v>
      </c>
      <c r="P17" s="66">
        <v>0.58413107754558946</v>
      </c>
    </row>
    <row r="18" spans="1:16" x14ac:dyDescent="0.25">
      <c r="A18" s="18"/>
      <c r="B18" s="38">
        <v>12</v>
      </c>
      <c r="C18" s="20" t="s">
        <v>93</v>
      </c>
      <c r="D18" s="21">
        <v>7078886</v>
      </c>
      <c r="E18" s="22">
        <v>10148444</v>
      </c>
      <c r="F18" s="22">
        <f t="shared" si="0"/>
        <v>4650273.8999999994</v>
      </c>
      <c r="G18" s="22">
        <v>3905353.7</v>
      </c>
      <c r="H18" s="22">
        <v>621546.1</v>
      </c>
      <c r="I18" s="22">
        <v>123374.1</v>
      </c>
      <c r="J18" s="23">
        <f t="shared" si="1"/>
        <v>0.3848229048709339</v>
      </c>
      <c r="K18" s="23">
        <f t="shared" si="2"/>
        <v>0.44606836279532114</v>
      </c>
      <c r="L18" s="24">
        <f t="shared" si="3"/>
        <v>0.45822531020519003</v>
      </c>
      <c r="M18" s="5"/>
      <c r="N18" t="s">
        <v>89</v>
      </c>
      <c r="O18" s="6">
        <v>8778265.5</v>
      </c>
      <c r="P18" s="66">
        <v>0.57064131435170851</v>
      </c>
    </row>
    <row r="19" spans="1:16" x14ac:dyDescent="0.25">
      <c r="A19" s="18"/>
      <c r="B19" s="38">
        <v>13</v>
      </c>
      <c r="C19" s="20" t="s">
        <v>94</v>
      </c>
      <c r="D19" s="21">
        <v>19719725</v>
      </c>
      <c r="E19" s="22">
        <v>22671537</v>
      </c>
      <c r="F19" s="22">
        <f t="shared" si="0"/>
        <v>12160000.400000002</v>
      </c>
      <c r="G19" s="22">
        <v>10236435.800000001</v>
      </c>
      <c r="H19" s="22">
        <v>1739016.3</v>
      </c>
      <c r="I19" s="22">
        <v>184548.3</v>
      </c>
      <c r="J19" s="23">
        <f t="shared" si="1"/>
        <v>0.45151044677738439</v>
      </c>
      <c r="K19" s="23">
        <f t="shared" si="2"/>
        <v>0.52821527274485192</v>
      </c>
      <c r="L19" s="24">
        <f t="shared" si="3"/>
        <v>0.53635536046806187</v>
      </c>
      <c r="M19" s="5"/>
      <c r="N19" t="s">
        <v>97</v>
      </c>
      <c r="O19" s="6">
        <v>5595547.4000000004</v>
      </c>
      <c r="P19" s="66">
        <v>0.5493789777602317</v>
      </c>
    </row>
    <row r="20" spans="1:16" x14ac:dyDescent="0.25">
      <c r="A20" s="18"/>
      <c r="B20" s="38">
        <v>14</v>
      </c>
      <c r="C20" s="20" t="s">
        <v>95</v>
      </c>
      <c r="D20" s="21">
        <v>5175628</v>
      </c>
      <c r="E20" s="22">
        <v>4279030</v>
      </c>
      <c r="F20" s="22">
        <f t="shared" si="0"/>
        <v>2516803.1</v>
      </c>
      <c r="G20" s="22">
        <v>2086823</v>
      </c>
      <c r="H20" s="22">
        <v>366995.5</v>
      </c>
      <c r="I20" s="22">
        <v>62984.6</v>
      </c>
      <c r="J20" s="23">
        <f t="shared" si="1"/>
        <v>0.48768599425570747</v>
      </c>
      <c r="K20" s="23">
        <f t="shared" si="2"/>
        <v>0.57345204403801797</v>
      </c>
      <c r="L20" s="24">
        <f t="shared" si="3"/>
        <v>0.58817140800602008</v>
      </c>
      <c r="M20" s="5"/>
      <c r="N20" t="s">
        <v>94</v>
      </c>
      <c r="O20" s="6">
        <v>12160000.400000002</v>
      </c>
      <c r="P20" s="66">
        <v>0.53635536046806187</v>
      </c>
    </row>
    <row r="21" spans="1:16" x14ac:dyDescent="0.25">
      <c r="A21" s="18"/>
      <c r="B21" s="38">
        <v>15</v>
      </c>
      <c r="C21" s="20" t="s">
        <v>96</v>
      </c>
      <c r="D21" s="21">
        <v>74747064</v>
      </c>
      <c r="E21" s="22">
        <v>149120748</v>
      </c>
      <c r="F21" s="22">
        <f t="shared" si="0"/>
        <v>51874550.399999999</v>
      </c>
      <c r="G21" s="22">
        <v>41069277.5</v>
      </c>
      <c r="H21" s="22">
        <v>7106960.7999999998</v>
      </c>
      <c r="I21" s="22">
        <v>3698312.1</v>
      </c>
      <c r="J21" s="23">
        <f t="shared" si="1"/>
        <v>0.27540954596070027</v>
      </c>
      <c r="K21" s="23">
        <f t="shared" si="2"/>
        <v>0.32306864702690463</v>
      </c>
      <c r="L21" s="24">
        <f t="shared" si="3"/>
        <v>0.34786943531157716</v>
      </c>
      <c r="M21" s="5"/>
      <c r="N21" t="s">
        <v>99</v>
      </c>
      <c r="O21" s="6">
        <v>2654086.6</v>
      </c>
      <c r="P21" s="66">
        <v>0.52277134621047461</v>
      </c>
    </row>
    <row r="22" spans="1:16" x14ac:dyDescent="0.25">
      <c r="A22" s="18"/>
      <c r="B22" s="38">
        <v>16</v>
      </c>
      <c r="C22" s="20" t="s">
        <v>97</v>
      </c>
      <c r="D22" s="21">
        <v>8797921</v>
      </c>
      <c r="E22" s="22">
        <v>10185223</v>
      </c>
      <c r="F22" s="22">
        <f t="shared" si="0"/>
        <v>5595547.4000000004</v>
      </c>
      <c r="G22" s="22">
        <v>4691055.2</v>
      </c>
      <c r="H22" s="22">
        <v>807452.7</v>
      </c>
      <c r="I22" s="22">
        <v>97039.5</v>
      </c>
      <c r="J22" s="23">
        <f t="shared" si="1"/>
        <v>0.46057461873932465</v>
      </c>
      <c r="K22" s="23">
        <f t="shared" si="2"/>
        <v>0.53985149858770887</v>
      </c>
      <c r="L22" s="24">
        <f t="shared" si="3"/>
        <v>0.5493789777602317</v>
      </c>
      <c r="M22" s="5"/>
      <c r="N22" t="s">
        <v>90</v>
      </c>
      <c r="O22" s="6">
        <v>3003652.8</v>
      </c>
      <c r="P22" s="66">
        <v>0.51237288135593217</v>
      </c>
    </row>
    <row r="23" spans="1:16" x14ac:dyDescent="0.25">
      <c r="A23" s="18"/>
      <c r="B23" s="38">
        <v>17</v>
      </c>
      <c r="C23" s="20" t="s">
        <v>98</v>
      </c>
      <c r="D23" s="21">
        <v>2912975</v>
      </c>
      <c r="E23" s="22">
        <v>2821274</v>
      </c>
      <c r="F23" s="22">
        <f t="shared" si="0"/>
        <v>1279877.8</v>
      </c>
      <c r="G23" s="22">
        <v>1124605.3</v>
      </c>
      <c r="H23" s="22">
        <v>141961.4</v>
      </c>
      <c r="I23" s="22">
        <v>13311.1</v>
      </c>
      <c r="J23" s="23">
        <f t="shared" si="1"/>
        <v>0.39861612165284194</v>
      </c>
      <c r="K23" s="23">
        <f t="shared" si="2"/>
        <v>0.44893431123669658</v>
      </c>
      <c r="L23" s="24">
        <f t="shared" si="3"/>
        <v>0.45365242794567279</v>
      </c>
      <c r="M23" s="5"/>
      <c r="N23" t="s">
        <v>91</v>
      </c>
      <c r="O23" s="6">
        <v>4446160.5999999996</v>
      </c>
      <c r="P23" s="66">
        <v>0.47248436931300425</v>
      </c>
    </row>
    <row r="24" spans="1:16" x14ac:dyDescent="0.25">
      <c r="A24" s="18"/>
      <c r="B24" s="38">
        <v>18</v>
      </c>
      <c r="C24" s="20" t="s">
        <v>99</v>
      </c>
      <c r="D24" s="21">
        <v>6513754</v>
      </c>
      <c r="E24" s="22">
        <v>5076955</v>
      </c>
      <c r="F24" s="22">
        <f t="shared" si="0"/>
        <v>2654086.6</v>
      </c>
      <c r="G24" s="22">
        <v>2028124.7</v>
      </c>
      <c r="H24" s="22">
        <v>523317.9</v>
      </c>
      <c r="I24" s="22">
        <v>102644</v>
      </c>
      <c r="J24" s="23">
        <f t="shared" si="1"/>
        <v>0.39947659571534511</v>
      </c>
      <c r="K24" s="23">
        <f t="shared" si="2"/>
        <v>0.50255371576072672</v>
      </c>
      <c r="L24" s="24">
        <f t="shared" si="3"/>
        <v>0.52277134621047461</v>
      </c>
      <c r="M24" s="5"/>
      <c r="N24" t="s">
        <v>93</v>
      </c>
      <c r="O24" s="6">
        <v>4650273.8999999994</v>
      </c>
      <c r="P24" s="66">
        <v>0.45822531020519003</v>
      </c>
    </row>
    <row r="25" spans="1:16" x14ac:dyDescent="0.25">
      <c r="A25" s="18"/>
      <c r="B25" s="38">
        <v>19</v>
      </c>
      <c r="C25" s="20" t="s">
        <v>100</v>
      </c>
      <c r="D25" s="21">
        <v>7353073</v>
      </c>
      <c r="E25" s="22">
        <v>7006583</v>
      </c>
      <c r="F25" s="22">
        <f t="shared" si="0"/>
        <v>1521844.9999999998</v>
      </c>
      <c r="G25" s="22">
        <v>1294612.7</v>
      </c>
      <c r="H25" s="22">
        <v>162345.9</v>
      </c>
      <c r="I25" s="22">
        <v>64886.400000000001</v>
      </c>
      <c r="J25" s="23">
        <f t="shared" si="1"/>
        <v>0.18477090758790696</v>
      </c>
      <c r="K25" s="23">
        <f t="shared" si="2"/>
        <v>0.2079413888339009</v>
      </c>
      <c r="L25" s="24">
        <f t="shared" si="3"/>
        <v>0.21720216544926391</v>
      </c>
      <c r="M25" s="5"/>
      <c r="N25" t="s">
        <v>98</v>
      </c>
      <c r="O25" s="6">
        <v>1279877.8</v>
      </c>
      <c r="P25" s="66">
        <v>0.45365242794567279</v>
      </c>
    </row>
    <row r="26" spans="1:16" x14ac:dyDescent="0.25">
      <c r="A26" s="18"/>
      <c r="B26" s="38">
        <v>20</v>
      </c>
      <c r="C26" s="20" t="s">
        <v>101</v>
      </c>
      <c r="D26" s="21">
        <v>16570892</v>
      </c>
      <c r="E26" s="22">
        <v>21065066</v>
      </c>
      <c r="F26" s="22">
        <f t="shared" si="0"/>
        <v>13183867.199999999</v>
      </c>
      <c r="G26" s="22">
        <v>11588172.199999999</v>
      </c>
      <c r="H26" s="22">
        <v>1469490.6</v>
      </c>
      <c r="I26" s="22">
        <v>126204.4</v>
      </c>
      <c r="J26" s="23">
        <f t="shared" si="1"/>
        <v>0.55011326335269961</v>
      </c>
      <c r="K26" s="23">
        <f t="shared" si="2"/>
        <v>0.61987286439074052</v>
      </c>
      <c r="L26" s="24">
        <f t="shared" si="3"/>
        <v>0.62586403479580832</v>
      </c>
      <c r="M26" s="5"/>
      <c r="N26" t="s">
        <v>86</v>
      </c>
      <c r="O26" s="6">
        <v>2452393.6</v>
      </c>
      <c r="P26" s="66">
        <v>0.40487849816166455</v>
      </c>
    </row>
    <row r="27" spans="1:16" x14ac:dyDescent="0.25">
      <c r="A27" s="18"/>
      <c r="B27" s="38">
        <v>21</v>
      </c>
      <c r="C27" s="20" t="s">
        <v>102</v>
      </c>
      <c r="D27" s="21">
        <v>10353690</v>
      </c>
      <c r="E27" s="22">
        <v>16908897</v>
      </c>
      <c r="F27" s="22">
        <f t="shared" si="0"/>
        <v>10062963.5</v>
      </c>
      <c r="G27" s="22">
        <v>8060816.5999999996</v>
      </c>
      <c r="H27" s="22">
        <v>1418733.1</v>
      </c>
      <c r="I27" s="22">
        <v>583413.80000000005</v>
      </c>
      <c r="J27" s="23">
        <f t="shared" si="1"/>
        <v>0.47672042712188734</v>
      </c>
      <c r="K27" s="23">
        <f t="shared" si="2"/>
        <v>0.56062495974752224</v>
      </c>
      <c r="L27" s="24">
        <f t="shared" si="3"/>
        <v>0.59512832208984423</v>
      </c>
      <c r="M27" s="5"/>
      <c r="N27" t="s">
        <v>83</v>
      </c>
      <c r="O27" s="6">
        <v>4604882.1999999993</v>
      </c>
      <c r="P27" s="66">
        <v>0.39958107559911571</v>
      </c>
    </row>
    <row r="28" spans="1:16" x14ac:dyDescent="0.25">
      <c r="A28" s="18"/>
      <c r="B28" s="38">
        <v>22</v>
      </c>
      <c r="C28" s="20" t="s">
        <v>103</v>
      </c>
      <c r="D28" s="21">
        <v>10645496</v>
      </c>
      <c r="E28" s="22">
        <v>9934378</v>
      </c>
      <c r="F28" s="22">
        <f t="shared" si="0"/>
        <v>6976001.1999999993</v>
      </c>
      <c r="G28" s="22">
        <v>6201745.7999999998</v>
      </c>
      <c r="H28" s="22">
        <v>736272.3</v>
      </c>
      <c r="I28" s="22">
        <v>37983.1</v>
      </c>
      <c r="J28" s="23">
        <f t="shared" si="1"/>
        <v>0.62427117228678031</v>
      </c>
      <c r="K28" s="23">
        <f t="shared" si="2"/>
        <v>0.69838475040913484</v>
      </c>
      <c r="L28" s="24">
        <f t="shared" si="3"/>
        <v>0.70220815032405648</v>
      </c>
      <c r="M28" s="5"/>
      <c r="N28" t="s">
        <v>96</v>
      </c>
      <c r="O28" s="6">
        <v>51874550.399999999</v>
      </c>
      <c r="P28" s="66">
        <v>0.34786943531157716</v>
      </c>
    </row>
    <row r="29" spans="1:16" x14ac:dyDescent="0.25">
      <c r="A29" s="18"/>
      <c r="B29" s="38">
        <v>23</v>
      </c>
      <c r="C29" s="20" t="s">
        <v>104</v>
      </c>
      <c r="D29" s="21">
        <v>4203264</v>
      </c>
      <c r="E29" s="22">
        <v>3734629</v>
      </c>
      <c r="F29" s="22">
        <f t="shared" si="0"/>
        <v>2304617.6</v>
      </c>
      <c r="G29" s="22">
        <v>1932836.5</v>
      </c>
      <c r="H29" s="22">
        <v>322539.09999999998</v>
      </c>
      <c r="I29" s="22">
        <v>49242</v>
      </c>
      <c r="J29" s="23">
        <f t="shared" si="1"/>
        <v>0.51754444685134726</v>
      </c>
      <c r="K29" s="23">
        <f t="shared" si="2"/>
        <v>0.60390887555363604</v>
      </c>
      <c r="L29" s="24">
        <f t="shared" si="3"/>
        <v>0.61709412099568661</v>
      </c>
      <c r="M29" s="5"/>
      <c r="N29" t="s">
        <v>105</v>
      </c>
      <c r="O29" s="6">
        <v>1961053.4</v>
      </c>
      <c r="P29" s="66">
        <v>0.34580143074311426</v>
      </c>
    </row>
    <row r="30" spans="1:16" x14ac:dyDescent="0.25">
      <c r="A30" s="18"/>
      <c r="B30" s="38">
        <v>24</v>
      </c>
      <c r="C30" s="20" t="s">
        <v>105</v>
      </c>
      <c r="D30" s="21">
        <v>6790621</v>
      </c>
      <c r="E30" s="22">
        <v>5671039</v>
      </c>
      <c r="F30" s="22">
        <f t="shared" si="0"/>
        <v>1961053.4</v>
      </c>
      <c r="G30" s="22">
        <v>1671060.5</v>
      </c>
      <c r="H30" s="22">
        <v>202300</v>
      </c>
      <c r="I30" s="22">
        <v>87692.9</v>
      </c>
      <c r="J30" s="23">
        <f t="shared" si="1"/>
        <v>0.29466566884833628</v>
      </c>
      <c r="K30" s="23">
        <f t="shared" si="2"/>
        <v>0.33033814438588766</v>
      </c>
      <c r="L30" s="24">
        <f t="shared" si="3"/>
        <v>0.34580143074311426</v>
      </c>
      <c r="M30" s="5"/>
      <c r="N30" t="s">
        <v>82</v>
      </c>
      <c r="O30" s="6">
        <v>929105.5</v>
      </c>
      <c r="P30" s="66">
        <v>0.26698564332067137</v>
      </c>
    </row>
    <row r="31" spans="1:16" ht="15.75" thickBot="1" x14ac:dyDescent="0.3">
      <c r="A31" s="25"/>
      <c r="B31" s="39">
        <v>25</v>
      </c>
      <c r="C31" s="27" t="s">
        <v>106</v>
      </c>
      <c r="D31" s="28">
        <v>2447354</v>
      </c>
      <c r="E31" s="29">
        <v>1185790</v>
      </c>
      <c r="F31" s="29">
        <f t="shared" si="0"/>
        <v>696378</v>
      </c>
      <c r="G31" s="29">
        <v>554575.30000000005</v>
      </c>
      <c r="H31" s="29">
        <v>102071</v>
      </c>
      <c r="I31" s="29">
        <v>39731.699999999997</v>
      </c>
      <c r="J31" s="30">
        <f t="shared" si="1"/>
        <v>0.46768424425910154</v>
      </c>
      <c r="K31" s="30">
        <f t="shared" si="2"/>
        <v>0.55376272358512046</v>
      </c>
      <c r="L31" s="31">
        <f t="shared" si="3"/>
        <v>0.58726924666256253</v>
      </c>
      <c r="M31" s="5"/>
      <c r="N31" t="s">
        <v>100</v>
      </c>
      <c r="O31" s="6">
        <v>1521844.9999999998</v>
      </c>
      <c r="P31" s="66">
        <v>0.21720216544926391</v>
      </c>
    </row>
    <row r="32" spans="1:16" x14ac:dyDescent="0.25">
      <c r="O32" s="6"/>
      <c r="P32" s="66"/>
    </row>
    <row r="33" spans="15:16" x14ac:dyDescent="0.25">
      <c r="O33" s="6"/>
      <c r="P33" s="66"/>
    </row>
    <row r="34" spans="15:16" x14ac:dyDescent="0.25">
      <c r="O34" s="6"/>
      <c r="P34" s="66"/>
    </row>
    <row r="35" spans="15:16" x14ac:dyDescent="0.25">
      <c r="O35" s="6"/>
      <c r="P35" s="66"/>
    </row>
    <row r="36" spans="15:16" x14ac:dyDescent="0.25">
      <c r="O36" s="6"/>
      <c r="P36" s="66"/>
    </row>
    <row r="37" spans="15:16" x14ac:dyDescent="0.25">
      <c r="O37" s="6"/>
      <c r="P37" s="66"/>
    </row>
    <row r="38" spans="15:16" x14ac:dyDescent="0.25">
      <c r="O38" s="6"/>
      <c r="P38" s="66"/>
    </row>
    <row r="39" spans="15:16" x14ac:dyDescent="0.25">
      <c r="O39" s="6"/>
      <c r="P39" s="66"/>
    </row>
    <row r="40" spans="15:16" x14ac:dyDescent="0.25">
      <c r="O40" s="6"/>
      <c r="P40" s="66"/>
    </row>
    <row r="41" spans="15:16" x14ac:dyDescent="0.25">
      <c r="O41" s="6"/>
      <c r="P41" s="66"/>
    </row>
    <row r="42" spans="15:16" x14ac:dyDescent="0.25">
      <c r="O42" s="6"/>
      <c r="P42" s="66"/>
    </row>
    <row r="43" spans="15:16" x14ac:dyDescent="0.25">
      <c r="O43" s="6"/>
      <c r="P43" s="66"/>
    </row>
    <row r="44" spans="15:16" x14ac:dyDescent="0.25">
      <c r="O44" s="6"/>
      <c r="P44" s="66"/>
    </row>
    <row r="45" spans="15:16" x14ac:dyDescent="0.25">
      <c r="O45" s="6"/>
      <c r="P45" s="66"/>
    </row>
    <row r="46" spans="15:16" x14ac:dyDescent="0.25">
      <c r="O46" s="6"/>
      <c r="P46" s="66"/>
    </row>
    <row r="47" spans="15:16" x14ac:dyDescent="0.25">
      <c r="O47" s="6"/>
      <c r="P47" s="66"/>
    </row>
    <row r="48" spans="15:16" x14ac:dyDescent="0.25">
      <c r="O48" s="6"/>
      <c r="P48" s="66"/>
    </row>
    <row r="49" spans="15:16" x14ac:dyDescent="0.25">
      <c r="O49" s="6"/>
      <c r="P49" s="66"/>
    </row>
    <row r="50" spans="15:16" x14ac:dyDescent="0.25">
      <c r="O50" s="6"/>
      <c r="P50" s="66"/>
    </row>
    <row r="51" spans="15:16" x14ac:dyDescent="0.25">
      <c r="O51" s="6"/>
      <c r="P51" s="66"/>
    </row>
    <row r="52" spans="15:16" x14ac:dyDescent="0.25">
      <c r="O52" s="6"/>
      <c r="P52" s="66"/>
    </row>
    <row r="53" spans="15:16" x14ac:dyDescent="0.25">
      <c r="O53" s="6"/>
      <c r="P53" s="66"/>
    </row>
    <row r="54" spans="15:16" x14ac:dyDescent="0.25">
      <c r="O54" s="6"/>
      <c r="P54" s="66"/>
    </row>
    <row r="55" spans="15:16" x14ac:dyDescent="0.25">
      <c r="O55" s="6"/>
      <c r="P55" s="66"/>
    </row>
    <row r="56" spans="15:16" x14ac:dyDescent="0.25">
      <c r="O56" s="6"/>
      <c r="P56" s="66"/>
    </row>
    <row r="57" spans="15:16" x14ac:dyDescent="0.25">
      <c r="O57" s="6"/>
      <c r="P57" s="66"/>
    </row>
    <row r="58" spans="15:16" x14ac:dyDescent="0.25">
      <c r="O58" s="6"/>
      <c r="P58" s="66"/>
    </row>
    <row r="59" spans="15:16" x14ac:dyDescent="0.25">
      <c r="O59" s="6"/>
      <c r="P59" s="66"/>
    </row>
    <row r="60" spans="15:16" x14ac:dyDescent="0.25">
      <c r="O60" s="6"/>
      <c r="P60" s="66"/>
    </row>
    <row r="61" spans="15:16" x14ac:dyDescent="0.25">
      <c r="O61" s="6"/>
      <c r="P61" s="66"/>
    </row>
    <row r="62" spans="15:16" x14ac:dyDescent="0.25">
      <c r="O62" s="6"/>
      <c r="P62" s="66"/>
    </row>
    <row r="63" spans="15:16" x14ac:dyDescent="0.25">
      <c r="O63" s="6"/>
      <c r="P63" s="66"/>
    </row>
    <row r="64" spans="15:16" x14ac:dyDescent="0.25">
      <c r="O64" s="6"/>
      <c r="P64" s="66"/>
    </row>
    <row r="65" spans="15:16" x14ac:dyDescent="0.25">
      <c r="O65" s="6"/>
      <c r="P65" s="66"/>
    </row>
    <row r="66" spans="15:16" x14ac:dyDescent="0.25">
      <c r="O66" s="6"/>
      <c r="P66" s="66"/>
    </row>
    <row r="67" spans="15:16" x14ac:dyDescent="0.25">
      <c r="O67" s="6"/>
      <c r="P67" s="66"/>
    </row>
    <row r="68" spans="15:16" x14ac:dyDescent="0.25">
      <c r="O68" s="6"/>
      <c r="P68" s="66"/>
    </row>
    <row r="69" spans="15:16" x14ac:dyDescent="0.25">
      <c r="O69" s="6"/>
      <c r="P69" s="66"/>
    </row>
    <row r="70" spans="15:16" x14ac:dyDescent="0.25">
      <c r="O70" s="6"/>
      <c r="P70" s="66"/>
    </row>
    <row r="71" spans="15:16" x14ac:dyDescent="0.25">
      <c r="O71" s="6"/>
      <c r="P71" s="66"/>
    </row>
    <row r="72" spans="15:16" x14ac:dyDescent="0.25">
      <c r="O72" s="6"/>
      <c r="P72" s="66"/>
    </row>
    <row r="73" spans="15:16" x14ac:dyDescent="0.25">
      <c r="O73" s="6"/>
      <c r="P73" s="66"/>
    </row>
    <row r="74" spans="15:16" x14ac:dyDescent="0.25">
      <c r="O74" s="6"/>
      <c r="P74" s="66"/>
    </row>
    <row r="75" spans="15:16" x14ac:dyDescent="0.25">
      <c r="O75" s="6"/>
      <c r="P75" s="66"/>
    </row>
    <row r="76" spans="15:16" x14ac:dyDescent="0.25">
      <c r="O76" s="6"/>
      <c r="P76" s="66"/>
    </row>
    <row r="77" spans="15:16" x14ac:dyDescent="0.25">
      <c r="O77" s="6"/>
      <c r="P77" s="66"/>
    </row>
    <row r="78" spans="15:16" x14ac:dyDescent="0.25">
      <c r="O78" s="6"/>
      <c r="P78" s="66"/>
    </row>
    <row r="79" spans="15:16" x14ac:dyDescent="0.25">
      <c r="O79" s="6"/>
      <c r="P79" s="66"/>
    </row>
    <row r="80" spans="15:16" x14ac:dyDescent="0.25">
      <c r="O80" s="6"/>
      <c r="P80" s="66"/>
    </row>
    <row r="81" spans="15:16" x14ac:dyDescent="0.25">
      <c r="O81" s="6"/>
      <c r="P81" s="66"/>
    </row>
    <row r="82" spans="15:16" x14ac:dyDescent="0.25">
      <c r="O82" s="6"/>
      <c r="P82" s="66"/>
    </row>
    <row r="83" spans="15:16" x14ac:dyDescent="0.25">
      <c r="O83" s="6"/>
      <c r="P83" s="66"/>
    </row>
    <row r="84" spans="15:16" x14ac:dyDescent="0.25">
      <c r="O84" s="6"/>
      <c r="P84" s="66"/>
    </row>
    <row r="85" spans="15:16" x14ac:dyDescent="0.25">
      <c r="O85" s="6"/>
      <c r="P85" s="66"/>
    </row>
    <row r="86" spans="15:16" x14ac:dyDescent="0.25">
      <c r="O86" s="6"/>
      <c r="P86" s="66"/>
    </row>
    <row r="87" spans="15:16" x14ac:dyDescent="0.25">
      <c r="O87" s="6"/>
      <c r="P87" s="66"/>
    </row>
    <row r="88" spans="15:16" x14ac:dyDescent="0.25">
      <c r="O88" s="6"/>
      <c r="P88" s="66"/>
    </row>
    <row r="89" spans="15:16" x14ac:dyDescent="0.25">
      <c r="O89" s="6"/>
      <c r="P89" s="66"/>
    </row>
    <row r="90" spans="15:16" x14ac:dyDescent="0.25">
      <c r="O90" s="6"/>
      <c r="P90" s="66"/>
    </row>
    <row r="91" spans="15:16" x14ac:dyDescent="0.25">
      <c r="O91" s="6"/>
      <c r="P91" s="66"/>
    </row>
    <row r="92" spans="15:16" x14ac:dyDescent="0.25">
      <c r="O92" s="6"/>
      <c r="P92" s="66"/>
    </row>
    <row r="93" spans="15:16" x14ac:dyDescent="0.25">
      <c r="O93" s="6"/>
      <c r="P93" s="66"/>
    </row>
    <row r="94" spans="15:16" x14ac:dyDescent="0.25">
      <c r="O94" s="6"/>
      <c r="P94" s="66"/>
    </row>
    <row r="95" spans="15:16" x14ac:dyDescent="0.25">
      <c r="O95" s="6"/>
      <c r="P95" s="66"/>
    </row>
    <row r="96" spans="15:16" x14ac:dyDescent="0.25">
      <c r="O96" s="6"/>
      <c r="P96" s="66"/>
    </row>
    <row r="97" spans="15:16" x14ac:dyDescent="0.25">
      <c r="O97" s="6"/>
      <c r="P97" s="66"/>
    </row>
    <row r="98" spans="15:16" x14ac:dyDescent="0.25">
      <c r="O98" s="6"/>
      <c r="P98" s="66"/>
    </row>
    <row r="99" spans="15:16" x14ac:dyDescent="0.25">
      <c r="O99" s="6"/>
      <c r="P99" s="66"/>
    </row>
    <row r="100" spans="15:16" x14ac:dyDescent="0.25">
      <c r="O100" s="6"/>
      <c r="P100" s="66"/>
    </row>
  </sheetData>
  <sortState ref="N6:P100">
    <sortCondition descending="1" ref="P5:P100"/>
  </sortState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M36"/>
  <sheetViews>
    <sheetView topLeftCell="A32" workbookViewId="0">
      <selection activeCell="A36" sqref="A36:D36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18</v>
      </c>
      <c r="B1" s="33" t="s">
        <v>72</v>
      </c>
      <c r="C1" s="33" t="s">
        <v>16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322</v>
      </c>
    </row>
    <row r="3" spans="1:13" ht="15.75" thickBot="1" x14ac:dyDescent="0.3">
      <c r="A3" s="76" t="s">
        <v>81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3"/>
      <c r="C6" s="13"/>
      <c r="D6" s="14">
        <v>301296095</v>
      </c>
      <c r="E6" s="15">
        <v>405043083</v>
      </c>
      <c r="F6" s="15">
        <v>194821558.69999999</v>
      </c>
      <c r="G6" s="15">
        <v>159473984.70000002</v>
      </c>
      <c r="H6" s="15">
        <v>27290517.100000001</v>
      </c>
      <c r="I6" s="15">
        <v>8057056.9000000004</v>
      </c>
      <c r="J6" s="16">
        <v>0.39372104201567126</v>
      </c>
      <c r="K6" s="16">
        <v>0.46109786745821313</v>
      </c>
      <c r="L6" s="17">
        <v>0.48098971906156468</v>
      </c>
      <c r="M6" s="5"/>
    </row>
    <row r="7" spans="1:13" x14ac:dyDescent="0.25">
      <c r="A7" s="40" t="s">
        <v>139</v>
      </c>
      <c r="B7" s="42"/>
      <c r="C7" s="42"/>
      <c r="D7" s="43">
        <f ca="1">SUM(D8:OFFSET(D6,MATCH("PROYECTOS",$A$8:$A$50,0),0))</f>
        <v>211744593</v>
      </c>
      <c r="E7" s="44">
        <f ca="1">SUM(E8:OFFSET(E6,MATCH("PROYECTOS",$A$8:$A$50,0),0))</f>
        <v>310818180</v>
      </c>
      <c r="F7" s="44">
        <f ca="1">SUM(F8:OFFSET(F6,MATCH("PROYECTOS",$A$8:$A$50,0),0))</f>
        <v>154800556.19999999</v>
      </c>
      <c r="G7" s="44">
        <f ca="1">SUM(G8:OFFSET(G6,MATCH("PROYECTOS",$A$8:$A$50,0),0))</f>
        <v>127713735.59999999</v>
      </c>
      <c r="H7" s="44">
        <f ca="1">SUM(H8:OFFSET(H6,MATCH("PROYECTOS",$A$8:$A$50,0),0))</f>
        <v>21287355.800000001</v>
      </c>
      <c r="I7" s="44">
        <f ca="1">SUM(I8:OFFSET(I6,MATCH("PROYECTOS",$A$8:$A$50,0),0))</f>
        <v>5799464.7999999998</v>
      </c>
      <c r="J7" s="45">
        <f ca="1">IFERROR(G7/E7,0)</f>
        <v>0.4108953202158252</v>
      </c>
      <c r="K7" s="45">
        <f ca="1">IFERROR(SUM(G7,H7)/E7,0)</f>
        <v>0.47938344983552766</v>
      </c>
      <c r="L7" s="46">
        <f ca="1">IFERROR(SUM(G7,H7,I7)/E7,0)</f>
        <v>0.49804215506313054</v>
      </c>
      <c r="M7" s="5"/>
    </row>
    <row r="8" spans="1:13" ht="25.5" x14ac:dyDescent="0.25">
      <c r="A8" s="18"/>
      <c r="B8" s="20">
        <v>3000006</v>
      </c>
      <c r="C8" s="20" t="s">
        <v>323</v>
      </c>
      <c r="D8" s="21">
        <v>11451070</v>
      </c>
      <c r="E8" s="22">
        <v>22218164</v>
      </c>
      <c r="F8" s="22">
        <f t="shared" ref="F8:F19" si="0">SUM(G8,H8,I8)</f>
        <v>12175562.1</v>
      </c>
      <c r="G8" s="22">
        <v>10065060.800000001</v>
      </c>
      <c r="H8" s="22">
        <v>1739089.7</v>
      </c>
      <c r="I8" s="22">
        <v>371411.6</v>
      </c>
      <c r="J8" s="23">
        <f t="shared" ref="J8:J20" si="1">IFERROR(G8/E8,0)</f>
        <v>0.45301046477107654</v>
      </c>
      <c r="K8" s="23">
        <f t="shared" ref="K8:K20" si="2">IFERROR(SUM(G8,H8)/E8,0)</f>
        <v>0.53128379554674277</v>
      </c>
      <c r="L8" s="24">
        <f t="shared" ref="L8:L20" si="3">IFERROR(SUM(G8,H8,I8)/E8,0)</f>
        <v>0.54800037032762916</v>
      </c>
      <c r="M8" s="5"/>
    </row>
    <row r="9" spans="1:13" ht="25.5" x14ac:dyDescent="0.25">
      <c r="A9" s="18"/>
      <c r="B9" s="20">
        <v>3000007</v>
      </c>
      <c r="C9" s="20" t="s">
        <v>324</v>
      </c>
      <c r="D9" s="21">
        <v>8224142</v>
      </c>
      <c r="E9" s="22">
        <v>27720520</v>
      </c>
      <c r="F9" s="22">
        <f t="shared" si="0"/>
        <v>15815809.299999999</v>
      </c>
      <c r="G9" s="22">
        <v>12863227.699999999</v>
      </c>
      <c r="H9" s="22">
        <v>1906490.1</v>
      </c>
      <c r="I9" s="22">
        <v>1046091.5</v>
      </c>
      <c r="J9" s="23">
        <f t="shared" si="1"/>
        <v>0.46403269852080692</v>
      </c>
      <c r="K9" s="23">
        <f t="shared" si="2"/>
        <v>0.53280810749581897</v>
      </c>
      <c r="L9" s="24">
        <f t="shared" si="3"/>
        <v>0.57054518818550293</v>
      </c>
      <c r="M9" s="5"/>
    </row>
    <row r="10" spans="1:13" ht="25.5" x14ac:dyDescent="0.25">
      <c r="A10" s="18"/>
      <c r="B10" s="20">
        <v>3000008</v>
      </c>
      <c r="C10" s="20" t="s">
        <v>325</v>
      </c>
      <c r="D10" s="21">
        <v>5338784</v>
      </c>
      <c r="E10" s="22">
        <v>14126462</v>
      </c>
      <c r="F10" s="22">
        <f t="shared" si="0"/>
        <v>8108580.2999999998</v>
      </c>
      <c r="G10" s="22">
        <v>6688343.5</v>
      </c>
      <c r="H10" s="22">
        <v>968412</v>
      </c>
      <c r="I10" s="22">
        <v>451824.8</v>
      </c>
      <c r="J10" s="23">
        <f t="shared" si="1"/>
        <v>0.47346203883180377</v>
      </c>
      <c r="K10" s="23">
        <f t="shared" si="2"/>
        <v>0.54201508488112593</v>
      </c>
      <c r="L10" s="24">
        <f t="shared" si="3"/>
        <v>0.57399937082618424</v>
      </c>
      <c r="M10" s="5"/>
    </row>
    <row r="11" spans="1:13" ht="25.5" x14ac:dyDescent="0.25">
      <c r="A11" s="18"/>
      <c r="B11" s="20">
        <v>3000011</v>
      </c>
      <c r="C11" s="20" t="s">
        <v>326</v>
      </c>
      <c r="D11" s="21">
        <v>8348471</v>
      </c>
      <c r="E11" s="22">
        <v>15894257</v>
      </c>
      <c r="F11" s="22">
        <f t="shared" si="0"/>
        <v>7506919.7999999998</v>
      </c>
      <c r="G11" s="22">
        <v>6462064.5</v>
      </c>
      <c r="H11" s="22">
        <v>992310.1</v>
      </c>
      <c r="I11" s="22">
        <v>52545.2</v>
      </c>
      <c r="J11" s="23">
        <f t="shared" si="1"/>
        <v>0.40656600053717518</v>
      </c>
      <c r="K11" s="23">
        <f t="shared" si="2"/>
        <v>0.46899799090954675</v>
      </c>
      <c r="L11" s="24">
        <f t="shared" si="3"/>
        <v>0.47230391455228138</v>
      </c>
      <c r="M11" s="5"/>
    </row>
    <row r="12" spans="1:13" ht="25.5" x14ac:dyDescent="0.25">
      <c r="A12" s="18"/>
      <c r="B12" s="20">
        <v>3000016</v>
      </c>
      <c r="C12" s="20" t="s">
        <v>327</v>
      </c>
      <c r="D12" s="21">
        <v>40430966</v>
      </c>
      <c r="E12" s="22">
        <v>46162137</v>
      </c>
      <c r="F12" s="22">
        <f t="shared" si="0"/>
        <v>24272051.100000001</v>
      </c>
      <c r="G12" s="22">
        <v>20303814.399999999</v>
      </c>
      <c r="H12" s="22">
        <v>3694510.1</v>
      </c>
      <c r="I12" s="22">
        <v>273726.59999999998</v>
      </c>
      <c r="J12" s="23">
        <f t="shared" si="1"/>
        <v>0.43983696855282067</v>
      </c>
      <c r="K12" s="23">
        <f t="shared" si="2"/>
        <v>0.51987031059675592</v>
      </c>
      <c r="L12" s="24">
        <f t="shared" si="3"/>
        <v>0.52579998841908038</v>
      </c>
      <c r="M12" s="5"/>
    </row>
    <row r="13" spans="1:13" ht="25.5" x14ac:dyDescent="0.25">
      <c r="A13" s="18"/>
      <c r="B13" s="20">
        <v>3000017</v>
      </c>
      <c r="C13" s="20" t="s">
        <v>328</v>
      </c>
      <c r="D13" s="21">
        <v>9417930</v>
      </c>
      <c r="E13" s="22">
        <v>23114784</v>
      </c>
      <c r="F13" s="22">
        <f t="shared" si="0"/>
        <v>10450405.800000001</v>
      </c>
      <c r="G13" s="22">
        <v>7902632.2000000002</v>
      </c>
      <c r="H13" s="22">
        <v>1413395.2</v>
      </c>
      <c r="I13" s="22">
        <v>1134378.3999999999</v>
      </c>
      <c r="J13" s="23">
        <f t="shared" si="1"/>
        <v>0.34188648269436567</v>
      </c>
      <c r="K13" s="23">
        <f t="shared" si="2"/>
        <v>0.40303328813282446</v>
      </c>
      <c r="L13" s="24">
        <f t="shared" si="3"/>
        <v>0.45210916961196784</v>
      </c>
      <c r="M13" s="5"/>
    </row>
    <row r="14" spans="1:13" ht="38.25" x14ac:dyDescent="0.25">
      <c r="A14" s="18"/>
      <c r="B14" s="20">
        <v>3043985</v>
      </c>
      <c r="C14" s="20" t="s">
        <v>329</v>
      </c>
      <c r="D14" s="21">
        <v>12796215</v>
      </c>
      <c r="E14" s="22">
        <v>33503995</v>
      </c>
      <c r="F14" s="22">
        <f t="shared" si="0"/>
        <v>7068082.6000000006</v>
      </c>
      <c r="G14" s="22">
        <v>5327181.4000000004</v>
      </c>
      <c r="H14" s="22">
        <v>1014110.5</v>
      </c>
      <c r="I14" s="22">
        <v>726790.7</v>
      </c>
      <c r="J14" s="23">
        <f t="shared" si="1"/>
        <v>0.15900137879079795</v>
      </c>
      <c r="K14" s="23">
        <f t="shared" si="2"/>
        <v>0.18926972440152287</v>
      </c>
      <c r="L14" s="24">
        <f t="shared" si="3"/>
        <v>0.21096238224725142</v>
      </c>
      <c r="M14" s="5"/>
    </row>
    <row r="15" spans="1:13" ht="76.5" x14ac:dyDescent="0.25">
      <c r="A15" s="18"/>
      <c r="B15" s="20">
        <v>3043987</v>
      </c>
      <c r="C15" s="20" t="s">
        <v>330</v>
      </c>
      <c r="D15" s="21">
        <v>60769581</v>
      </c>
      <c r="E15" s="22">
        <v>17060333</v>
      </c>
      <c r="F15" s="22">
        <f t="shared" si="0"/>
        <v>9066244.3000000007</v>
      </c>
      <c r="G15" s="22">
        <v>7560774.7000000002</v>
      </c>
      <c r="H15" s="22">
        <v>1021401.3</v>
      </c>
      <c r="I15" s="22">
        <v>484068.3</v>
      </c>
      <c r="J15" s="23">
        <f t="shared" si="1"/>
        <v>0.44317861204702158</v>
      </c>
      <c r="K15" s="23">
        <f t="shared" si="2"/>
        <v>0.50304856300284406</v>
      </c>
      <c r="L15" s="24">
        <f t="shared" si="3"/>
        <v>0.5314224698896558</v>
      </c>
      <c r="M15" s="5"/>
    </row>
    <row r="16" spans="1:13" ht="89.25" x14ac:dyDescent="0.25">
      <c r="A16" s="18"/>
      <c r="B16" s="20">
        <v>3043988</v>
      </c>
      <c r="C16" s="20" t="s">
        <v>331</v>
      </c>
      <c r="D16" s="21">
        <v>10020429</v>
      </c>
      <c r="E16" s="22">
        <v>13333159</v>
      </c>
      <c r="F16" s="22">
        <f t="shared" si="0"/>
        <v>8603494.2000000011</v>
      </c>
      <c r="G16" s="22">
        <v>7673625.0999999996</v>
      </c>
      <c r="H16" s="22">
        <v>897493.8</v>
      </c>
      <c r="I16" s="22">
        <v>32375.3</v>
      </c>
      <c r="J16" s="23">
        <f t="shared" si="1"/>
        <v>0.57552940754700366</v>
      </c>
      <c r="K16" s="23">
        <f t="shared" si="2"/>
        <v>0.64284232266336883</v>
      </c>
      <c r="L16" s="24">
        <f t="shared" si="3"/>
        <v>0.64527050191181257</v>
      </c>
      <c r="M16" s="5"/>
    </row>
    <row r="17" spans="1:13" ht="38.25" x14ac:dyDescent="0.25">
      <c r="A17" s="18"/>
      <c r="B17" s="20">
        <v>3043994</v>
      </c>
      <c r="C17" s="20" t="s">
        <v>332</v>
      </c>
      <c r="D17" s="21">
        <v>13569900</v>
      </c>
      <c r="E17" s="22">
        <v>31578734</v>
      </c>
      <c r="F17" s="22">
        <f t="shared" si="0"/>
        <v>19525312.199999999</v>
      </c>
      <c r="G17" s="22">
        <v>16049633.6</v>
      </c>
      <c r="H17" s="22">
        <v>2989296.4</v>
      </c>
      <c r="I17" s="22">
        <v>486382.2</v>
      </c>
      <c r="J17" s="23">
        <f t="shared" si="1"/>
        <v>0.50824183135397383</v>
      </c>
      <c r="K17" s="23">
        <f t="shared" si="2"/>
        <v>0.60290352361814126</v>
      </c>
      <c r="L17" s="24">
        <f t="shared" si="3"/>
        <v>0.61830573068572026</v>
      </c>
      <c r="M17" s="5"/>
    </row>
    <row r="18" spans="1:13" ht="25.5" x14ac:dyDescent="0.25">
      <c r="A18" s="18"/>
      <c r="B18" s="20">
        <v>3043997</v>
      </c>
      <c r="C18" s="20" t="s">
        <v>333</v>
      </c>
      <c r="D18" s="21">
        <v>7092593</v>
      </c>
      <c r="E18" s="22">
        <v>15988388</v>
      </c>
      <c r="F18" s="22">
        <f t="shared" si="0"/>
        <v>7052044.4000000004</v>
      </c>
      <c r="G18" s="22">
        <v>5260947</v>
      </c>
      <c r="H18" s="22">
        <v>1629165.9</v>
      </c>
      <c r="I18" s="22">
        <v>161931.5</v>
      </c>
      <c r="J18" s="23">
        <f t="shared" si="1"/>
        <v>0.32904799408170482</v>
      </c>
      <c r="K18" s="23">
        <f t="shared" si="2"/>
        <v>0.43094481444908644</v>
      </c>
      <c r="L18" s="24">
        <f t="shared" si="3"/>
        <v>0.44107288364530561</v>
      </c>
      <c r="M18" s="5"/>
    </row>
    <row r="19" spans="1:13" x14ac:dyDescent="0.25">
      <c r="A19" s="18"/>
      <c r="B19" s="20">
        <v>9000000</v>
      </c>
      <c r="C19" s="20" t="s">
        <v>160</v>
      </c>
      <c r="D19" s="21">
        <v>24284512</v>
      </c>
      <c r="E19" s="22">
        <v>50117247</v>
      </c>
      <c r="F19" s="22">
        <f t="shared" si="0"/>
        <v>25156050.099999998</v>
      </c>
      <c r="G19" s="22">
        <v>21556430.699999999</v>
      </c>
      <c r="H19" s="22">
        <v>3021680.7</v>
      </c>
      <c r="I19" s="22">
        <v>577938.69999999995</v>
      </c>
      <c r="J19" s="23">
        <f t="shared" si="1"/>
        <v>0.43012000838753173</v>
      </c>
      <c r="K19" s="23">
        <f t="shared" si="2"/>
        <v>0.49041224072024542</v>
      </c>
      <c r="L19" s="24">
        <f t="shared" si="3"/>
        <v>0.50194397349878372</v>
      </c>
      <c r="M19" s="5"/>
    </row>
    <row r="20" spans="1:13" ht="15.75" thickBot="1" x14ac:dyDescent="0.3">
      <c r="A20" s="47" t="s">
        <v>161</v>
      </c>
      <c r="B20" s="49"/>
      <c r="C20" s="49"/>
      <c r="D20" s="50">
        <f ca="1">OFFSET(D20,-MATCH("PROYECTOS",$A$8:$A$50,0)-1,0)-(OFFSET(D20,-MATCH("PROYECTOS",$A$8:$A$50,0),0))</f>
        <v>89551502</v>
      </c>
      <c r="E20" s="51">
        <f t="shared" ref="E20:I20" ca="1" si="4">OFFSET(E20,-MATCH("PROYECTOS",$A$8:$A$50,0)-1,0)-(OFFSET(E20,-MATCH("PROYECTOS",$A$8:$A$50,0),0))</f>
        <v>94224903</v>
      </c>
      <c r="F20" s="51">
        <f t="shared" ca="1" si="4"/>
        <v>40021002.5</v>
      </c>
      <c r="G20" s="51">
        <f t="shared" ca="1" si="4"/>
        <v>31760249.100000024</v>
      </c>
      <c r="H20" s="51">
        <f t="shared" ca="1" si="4"/>
        <v>6003161.3000000007</v>
      </c>
      <c r="I20" s="51">
        <f t="shared" ca="1" si="4"/>
        <v>2257592.1000000006</v>
      </c>
      <c r="J20" s="52">
        <f t="shared" ca="1" si="1"/>
        <v>0.33706852529208786</v>
      </c>
      <c r="K20" s="52">
        <f t="shared" ca="1" si="2"/>
        <v>0.40077950942544371</v>
      </c>
      <c r="L20" s="53">
        <f t="shared" ca="1" si="3"/>
        <v>0.42473912124908236</v>
      </c>
      <c r="M20" s="5"/>
    </row>
    <row r="21" spans="1:13" ht="15.75" thickBot="1" x14ac:dyDescent="0.3"/>
    <row r="22" spans="1:13" ht="15.75" thickBot="1" x14ac:dyDescent="0.3">
      <c r="A22" s="82" t="s">
        <v>209</v>
      </c>
      <c r="B22" s="83"/>
      <c r="C22" s="83"/>
      <c r="D22" s="84"/>
    </row>
    <row r="23" spans="1:13" ht="15.75" thickBot="1" x14ac:dyDescent="0.3">
      <c r="A23" s="2" t="s">
        <v>347</v>
      </c>
    </row>
    <row r="24" spans="1:13" ht="45" customHeight="1" x14ac:dyDescent="0.25">
      <c r="A24" s="76" t="s">
        <v>211</v>
      </c>
      <c r="B24" s="77"/>
      <c r="C24" s="77"/>
      <c r="D24" s="87" t="s">
        <v>212</v>
      </c>
    </row>
    <row r="25" spans="1:13" ht="15.75" thickBot="1" x14ac:dyDescent="0.3">
      <c r="A25" s="85"/>
      <c r="B25" s="86"/>
      <c r="C25" s="86"/>
      <c r="D25" s="88"/>
    </row>
    <row r="26" spans="1:13" ht="25.5" x14ac:dyDescent="0.25">
      <c r="A26" s="18"/>
      <c r="B26" s="20">
        <v>3000006</v>
      </c>
      <c r="C26" s="20" t="s">
        <v>323</v>
      </c>
      <c r="D26" s="24">
        <v>0.54800037032762916</v>
      </c>
    </row>
    <row r="27" spans="1:13" ht="25.5" x14ac:dyDescent="0.25">
      <c r="A27" s="18"/>
      <c r="B27" s="20">
        <v>3000007</v>
      </c>
      <c r="C27" s="20" t="s">
        <v>324</v>
      </c>
      <c r="D27" s="24">
        <v>0.57054518818550293</v>
      </c>
    </row>
    <row r="28" spans="1:13" ht="25.5" x14ac:dyDescent="0.25">
      <c r="A28" s="18"/>
      <c r="B28" s="20">
        <v>3000008</v>
      </c>
      <c r="C28" s="20" t="s">
        <v>325</v>
      </c>
      <c r="D28" s="24">
        <v>0.57399937082618424</v>
      </c>
    </row>
    <row r="29" spans="1:13" ht="25.5" x14ac:dyDescent="0.25">
      <c r="A29" s="18"/>
      <c r="B29" s="20">
        <v>3000011</v>
      </c>
      <c r="C29" s="20" t="s">
        <v>326</v>
      </c>
      <c r="D29" s="24">
        <v>0.47230391455228138</v>
      </c>
    </row>
    <row r="30" spans="1:13" ht="25.5" x14ac:dyDescent="0.25">
      <c r="A30" s="18"/>
      <c r="B30" s="20">
        <v>3000016</v>
      </c>
      <c r="C30" s="20" t="s">
        <v>327</v>
      </c>
      <c r="D30" s="24">
        <v>0.52579998841908038</v>
      </c>
    </row>
    <row r="31" spans="1:13" ht="25.5" x14ac:dyDescent="0.25">
      <c r="A31" s="18"/>
      <c r="B31" s="20">
        <v>3000017</v>
      </c>
      <c r="C31" s="20" t="s">
        <v>328</v>
      </c>
      <c r="D31" s="24">
        <v>0.45210916961196784</v>
      </c>
    </row>
    <row r="32" spans="1:13" ht="38.25" x14ac:dyDescent="0.25">
      <c r="A32" s="18"/>
      <c r="B32" s="20">
        <v>3043985</v>
      </c>
      <c r="C32" s="20" t="s">
        <v>329</v>
      </c>
      <c r="D32" s="24">
        <v>0.21096238224725142</v>
      </c>
    </row>
    <row r="33" spans="1:4" ht="76.5" x14ac:dyDescent="0.25">
      <c r="A33" s="18"/>
      <c r="B33" s="20">
        <v>3043987</v>
      </c>
      <c r="C33" s="20" t="s">
        <v>330</v>
      </c>
      <c r="D33" s="24">
        <v>0.5314224698896558</v>
      </c>
    </row>
    <row r="34" spans="1:4" ht="38.25" x14ac:dyDescent="0.25">
      <c r="A34" s="18"/>
      <c r="B34" s="20">
        <v>3043994</v>
      </c>
      <c r="C34" s="20" t="s">
        <v>332</v>
      </c>
      <c r="D34" s="24">
        <v>0.61830573068572026</v>
      </c>
    </row>
    <row r="35" spans="1:4" ht="25.5" x14ac:dyDescent="0.25">
      <c r="A35" s="18"/>
      <c r="B35" s="20">
        <v>3043997</v>
      </c>
      <c r="C35" s="20" t="s">
        <v>333</v>
      </c>
      <c r="D35" s="24">
        <v>0.44107288364530561</v>
      </c>
    </row>
    <row r="36" spans="1:4" ht="15.75" thickBot="1" x14ac:dyDescent="0.3">
      <c r="A36" s="25"/>
      <c r="B36" s="27">
        <v>9000000</v>
      </c>
      <c r="C36" s="27" t="s">
        <v>160</v>
      </c>
      <c r="D36" s="31">
        <v>0.50194397349878372</v>
      </c>
    </row>
  </sheetData>
  <mergeCells count="10">
    <mergeCell ref="A22:D22"/>
    <mergeCell ref="A24:C25"/>
    <mergeCell ref="D24:D25"/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S20"/>
  <sheetViews>
    <sheetView topLeftCell="A10" workbookViewId="0">
      <selection activeCell="A19" sqref="A19:S19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4" width="7.7109375" customWidth="1"/>
    <col min="5" max="5" width="31.42578125" customWidth="1"/>
    <col min="6" max="6" width="4.28515625" style="4" customWidth="1"/>
    <col min="7" max="7" width="11.42578125" customWidth="1"/>
    <col min="8" max="10" width="13.5703125" customWidth="1"/>
    <col min="11" max="13" width="0" hidden="1" customWidth="1"/>
    <col min="17" max="18" width="14" hidden="1" customWidth="1"/>
    <col min="19" max="19" width="0" hidden="1" customWidth="1"/>
  </cols>
  <sheetData>
    <row r="1" spans="1:19" ht="15.75" x14ac:dyDescent="0.25">
      <c r="A1" s="32">
        <v>18</v>
      </c>
      <c r="B1" s="33" t="s">
        <v>72</v>
      </c>
      <c r="C1" s="33" t="s">
        <v>16</v>
      </c>
      <c r="D1" s="33"/>
      <c r="E1" s="33"/>
      <c r="F1" s="36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15.75" thickBot="1" x14ac:dyDescent="0.3">
      <c r="A2" s="2" t="s">
        <v>334</v>
      </c>
    </row>
    <row r="3" spans="1:19" ht="15.75" thickBot="1" x14ac:dyDescent="0.3">
      <c r="A3" s="76" t="s">
        <v>163</v>
      </c>
      <c r="B3" s="77"/>
      <c r="C3" s="77"/>
      <c r="D3" s="77"/>
      <c r="E3" s="77"/>
      <c r="F3" s="77"/>
      <c r="G3" s="77"/>
      <c r="H3" s="76" t="s">
        <v>1</v>
      </c>
      <c r="I3" s="77"/>
      <c r="J3" s="77"/>
      <c r="K3" s="77"/>
      <c r="L3" s="77"/>
      <c r="M3" s="77"/>
      <c r="N3" s="77"/>
      <c r="O3" s="77"/>
      <c r="P3" s="78"/>
      <c r="Q3" s="77" t="s">
        <v>167</v>
      </c>
      <c r="R3" s="77"/>
      <c r="S3" s="78"/>
    </row>
    <row r="4" spans="1:19" ht="45" customHeight="1" x14ac:dyDescent="0.25">
      <c r="A4" s="96" t="s">
        <v>164</v>
      </c>
      <c r="B4" s="92"/>
      <c r="C4" s="92"/>
      <c r="D4" s="92" t="s">
        <v>165</v>
      </c>
      <c r="E4" s="92"/>
      <c r="F4" s="92" t="s">
        <v>166</v>
      </c>
      <c r="G4" s="93"/>
      <c r="H4" s="74" t="s">
        <v>2</v>
      </c>
      <c r="I4" s="72" t="s">
        <v>3</v>
      </c>
      <c r="J4" s="72" t="s">
        <v>76</v>
      </c>
      <c r="K4" s="72" t="s">
        <v>5</v>
      </c>
      <c r="L4" s="72"/>
      <c r="M4" s="72"/>
      <c r="N4" s="72" t="s">
        <v>9</v>
      </c>
      <c r="O4" s="72"/>
      <c r="P4" s="81"/>
      <c r="Q4" s="90" t="s">
        <v>168</v>
      </c>
      <c r="R4" s="72" t="s">
        <v>169</v>
      </c>
      <c r="S4" s="81" t="s">
        <v>170</v>
      </c>
    </row>
    <row r="5" spans="1:19" ht="15.75" thickBot="1" x14ac:dyDescent="0.3">
      <c r="A5" s="97"/>
      <c r="B5" s="94"/>
      <c r="C5" s="94"/>
      <c r="D5" s="94"/>
      <c r="E5" s="94"/>
      <c r="F5" s="94"/>
      <c r="G5" s="95"/>
      <c r="H5" s="75"/>
      <c r="I5" s="73"/>
      <c r="J5" s="73"/>
      <c r="K5" s="9" t="s">
        <v>6</v>
      </c>
      <c r="L5" s="9" t="s">
        <v>7</v>
      </c>
      <c r="M5" s="9" t="s">
        <v>77</v>
      </c>
      <c r="N5" s="9" t="s">
        <v>10</v>
      </c>
      <c r="O5" s="9" t="s">
        <v>7</v>
      </c>
      <c r="P5" s="10" t="s">
        <v>77</v>
      </c>
      <c r="Q5" s="91"/>
      <c r="R5" s="73"/>
      <c r="S5" s="89"/>
    </row>
    <row r="6" spans="1:19" x14ac:dyDescent="0.25">
      <c r="A6" s="11" t="s">
        <v>11</v>
      </c>
      <c r="B6" s="13"/>
      <c r="C6" s="13"/>
      <c r="D6" s="54"/>
      <c r="E6" s="13"/>
      <c r="F6" s="55"/>
      <c r="G6" s="13"/>
      <c r="H6" s="14">
        <v>301296095</v>
      </c>
      <c r="I6" s="15">
        <v>405043083</v>
      </c>
      <c r="J6" s="15">
        <v>194821558.69999999</v>
      </c>
      <c r="K6" s="15">
        <v>159473984.70000002</v>
      </c>
      <c r="L6" s="15">
        <v>27290517.100000001</v>
      </c>
      <c r="M6" s="15">
        <v>8057056.9000000004</v>
      </c>
      <c r="N6" s="16">
        <v>0.39372104201567126</v>
      </c>
      <c r="O6" s="16">
        <v>0.46109786745821313</v>
      </c>
      <c r="P6" s="17">
        <v>0.48098971906156468</v>
      </c>
      <c r="Q6" s="56"/>
      <c r="R6" s="15"/>
      <c r="S6" s="17"/>
    </row>
    <row r="7" spans="1:19" x14ac:dyDescent="0.25">
      <c r="A7" s="40" t="s">
        <v>171</v>
      </c>
      <c r="B7" s="42"/>
      <c r="C7" s="42"/>
      <c r="D7" s="57"/>
      <c r="E7" s="42"/>
      <c r="F7" s="58"/>
      <c r="G7" s="42"/>
      <c r="H7" s="43">
        <f ca="1">SUM(H8:OFFSET(H6,MATCH("PROYECTOS",$A$8:$A$50,0),0))</f>
        <v>211744593</v>
      </c>
      <c r="I7" s="44">
        <f ca="1">SUM(I8:OFFSET(I6,MATCH("PROYECTOS",$A$8:$A$50,0),0))</f>
        <v>310818180</v>
      </c>
      <c r="J7" s="44">
        <f ca="1">SUM(J8:OFFSET(J6,MATCH("PROYECTOS",$A$8:$A$50,0),0))</f>
        <v>154800556.30000001</v>
      </c>
      <c r="K7" s="44">
        <f ca="1">SUM(K8:OFFSET(K6,MATCH("PROYECTOS",$A$8:$A$50,0),0))</f>
        <v>127713735.60000002</v>
      </c>
      <c r="L7" s="44">
        <f ca="1">SUM(L8:OFFSET(L6,MATCH("PROYECTOS",$A$8:$A$50,0),0))</f>
        <v>21287355.799999997</v>
      </c>
      <c r="M7" s="44">
        <f ca="1">SUM(M8:OFFSET(M6,MATCH("PROYECTOS",$A$8:$A$50,0),0))</f>
        <v>5799464.9000000004</v>
      </c>
      <c r="N7" s="45">
        <f ca="1">IFERROR(K7/I7,0)</f>
        <v>0.41089532021582531</v>
      </c>
      <c r="O7" s="45">
        <f ca="1">IFERROR(SUM(K7,L7)/I7,0)</f>
        <v>0.47938344983552778</v>
      </c>
      <c r="P7" s="46">
        <f ca="1">IFERROR(SUM(K7,L7,M7)/I7,0)</f>
        <v>0.49804215538486213</v>
      </c>
      <c r="Q7" s="59"/>
      <c r="R7" s="44"/>
      <c r="S7" s="46"/>
    </row>
    <row r="8" spans="1:19" ht="38.25" x14ac:dyDescent="0.25">
      <c r="A8" s="18"/>
      <c r="B8" s="20">
        <v>5000096</v>
      </c>
      <c r="C8" s="20" t="s">
        <v>335</v>
      </c>
      <c r="D8" s="63">
        <v>3043985</v>
      </c>
      <c r="E8" s="20" t="s">
        <v>329</v>
      </c>
      <c r="F8" s="64">
        <v>60</v>
      </c>
      <c r="G8" s="20" t="s">
        <v>194</v>
      </c>
      <c r="H8" s="21">
        <v>12796215</v>
      </c>
      <c r="I8" s="22">
        <v>33503995</v>
      </c>
      <c r="J8" s="22">
        <f t="shared" ref="J8:J19" si="0">SUM(K8,L8,M8)</f>
        <v>7068082.7000000002</v>
      </c>
      <c r="K8" s="22">
        <v>5327181.4000000004</v>
      </c>
      <c r="L8" s="22">
        <v>1014110.5</v>
      </c>
      <c r="M8" s="22">
        <v>726790.8</v>
      </c>
      <c r="N8" s="23">
        <f t="shared" ref="N8:N20" si="1">IFERROR(K8/I8,0)</f>
        <v>0.15900137879079795</v>
      </c>
      <c r="O8" s="23">
        <f t="shared" ref="O8:O20" si="2">IFERROR(SUM(K8,L8)/I8,0)</f>
        <v>0.18926972440152287</v>
      </c>
      <c r="P8" s="24">
        <f t="shared" ref="P8:P20" si="3">IFERROR(SUM(K8,L8,M8)/I8,0)</f>
        <v>0.21096238523197011</v>
      </c>
      <c r="Q8" s="65">
        <v>0</v>
      </c>
      <c r="R8" s="22">
        <v>0</v>
      </c>
      <c r="S8" s="24">
        <f>IFERROR(R8/Q8,0)</f>
        <v>0</v>
      </c>
    </row>
    <row r="9" spans="1:19" ht="76.5" x14ac:dyDescent="0.25">
      <c r="A9" s="18"/>
      <c r="B9" s="20">
        <v>5000098</v>
      </c>
      <c r="C9" s="20" t="s">
        <v>336</v>
      </c>
      <c r="D9" s="63">
        <v>3043987</v>
      </c>
      <c r="E9" s="20" t="s">
        <v>330</v>
      </c>
      <c r="F9" s="64">
        <v>259</v>
      </c>
      <c r="G9" s="20" t="s">
        <v>294</v>
      </c>
      <c r="H9" s="21">
        <v>60769581</v>
      </c>
      <c r="I9" s="22">
        <v>17060333</v>
      </c>
      <c r="J9" s="22">
        <f t="shared" si="0"/>
        <v>9066244.3000000007</v>
      </c>
      <c r="K9" s="22">
        <v>7560774.7000000002</v>
      </c>
      <c r="L9" s="22">
        <v>1021401.3</v>
      </c>
      <c r="M9" s="22">
        <v>484068.3</v>
      </c>
      <c r="N9" s="23">
        <f t="shared" si="1"/>
        <v>0.44317861204702158</v>
      </c>
      <c r="O9" s="23">
        <f t="shared" si="2"/>
        <v>0.50304856300284406</v>
      </c>
      <c r="P9" s="24">
        <f t="shared" si="3"/>
        <v>0.5314224698896558</v>
      </c>
      <c r="Q9" s="65">
        <v>0</v>
      </c>
      <c r="R9" s="22">
        <v>0</v>
      </c>
      <c r="S9" s="24">
        <f t="shared" ref="S9:S19" si="4">IFERROR(R9/Q9,0)</f>
        <v>0</v>
      </c>
    </row>
    <row r="10" spans="1:19" ht="89.25" x14ac:dyDescent="0.25">
      <c r="A10" s="18"/>
      <c r="B10" s="20">
        <v>5000099</v>
      </c>
      <c r="C10" s="20" t="s">
        <v>337</v>
      </c>
      <c r="D10" s="63">
        <v>3043988</v>
      </c>
      <c r="E10" s="20" t="s">
        <v>331</v>
      </c>
      <c r="F10" s="64">
        <v>56</v>
      </c>
      <c r="G10" s="20" t="s">
        <v>196</v>
      </c>
      <c r="H10" s="21">
        <v>10020429</v>
      </c>
      <c r="I10" s="22">
        <v>13333159</v>
      </c>
      <c r="J10" s="22">
        <f t="shared" si="0"/>
        <v>8603494.2000000011</v>
      </c>
      <c r="K10" s="22">
        <v>7673625.0999999996</v>
      </c>
      <c r="L10" s="22">
        <v>897493.8</v>
      </c>
      <c r="M10" s="22">
        <v>32375.3</v>
      </c>
      <c r="N10" s="23">
        <f t="shared" si="1"/>
        <v>0.57552940754700366</v>
      </c>
      <c r="O10" s="23">
        <f t="shared" si="2"/>
        <v>0.64284232266336883</v>
      </c>
      <c r="P10" s="24">
        <f t="shared" si="3"/>
        <v>0.64527050191181257</v>
      </c>
      <c r="Q10" s="65">
        <v>0</v>
      </c>
      <c r="R10" s="22">
        <v>0</v>
      </c>
      <c r="S10" s="24">
        <f t="shared" si="4"/>
        <v>0</v>
      </c>
    </row>
    <row r="11" spans="1:19" ht="38.25" x14ac:dyDescent="0.25">
      <c r="A11" s="18"/>
      <c r="B11" s="20">
        <v>5000102</v>
      </c>
      <c r="C11" s="20" t="s">
        <v>338</v>
      </c>
      <c r="D11" s="63">
        <v>3043994</v>
      </c>
      <c r="E11" s="20" t="s">
        <v>332</v>
      </c>
      <c r="F11" s="64">
        <v>394</v>
      </c>
      <c r="G11" s="20" t="s">
        <v>295</v>
      </c>
      <c r="H11" s="21">
        <v>13569900</v>
      </c>
      <c r="I11" s="22">
        <v>31578734</v>
      </c>
      <c r="J11" s="22">
        <f t="shared" si="0"/>
        <v>19525312.199999999</v>
      </c>
      <c r="K11" s="22">
        <v>16049633.6</v>
      </c>
      <c r="L11" s="22">
        <v>2989296.4</v>
      </c>
      <c r="M11" s="22">
        <v>486382.2</v>
      </c>
      <c r="N11" s="23">
        <f t="shared" si="1"/>
        <v>0.50824183135397383</v>
      </c>
      <c r="O11" s="23">
        <f t="shared" si="2"/>
        <v>0.60290352361814126</v>
      </c>
      <c r="P11" s="24">
        <f t="shared" si="3"/>
        <v>0.61830573068572026</v>
      </c>
      <c r="Q11" s="65">
        <v>0</v>
      </c>
      <c r="R11" s="22">
        <v>0</v>
      </c>
      <c r="S11" s="24">
        <f t="shared" si="4"/>
        <v>0</v>
      </c>
    </row>
    <row r="12" spans="1:19" ht="38.25" x14ac:dyDescent="0.25">
      <c r="A12" s="18"/>
      <c r="B12" s="20">
        <v>5000103</v>
      </c>
      <c r="C12" s="20" t="s">
        <v>339</v>
      </c>
      <c r="D12" s="63">
        <v>3043997</v>
      </c>
      <c r="E12" s="20" t="s">
        <v>333</v>
      </c>
      <c r="F12" s="64">
        <v>394</v>
      </c>
      <c r="G12" s="20" t="s">
        <v>295</v>
      </c>
      <c r="H12" s="21">
        <v>7092593</v>
      </c>
      <c r="I12" s="22">
        <v>15988388</v>
      </c>
      <c r="J12" s="22">
        <f t="shared" si="0"/>
        <v>7052044.4000000004</v>
      </c>
      <c r="K12" s="22">
        <v>5260947</v>
      </c>
      <c r="L12" s="22">
        <v>1629165.9</v>
      </c>
      <c r="M12" s="22">
        <v>161931.5</v>
      </c>
      <c r="N12" s="23">
        <f t="shared" si="1"/>
        <v>0.32904799408170482</v>
      </c>
      <c r="O12" s="23">
        <f t="shared" si="2"/>
        <v>0.43094481444908644</v>
      </c>
      <c r="P12" s="24">
        <f t="shared" si="3"/>
        <v>0.44107288364530561</v>
      </c>
      <c r="Q12" s="65">
        <v>0</v>
      </c>
      <c r="R12" s="22">
        <v>0</v>
      </c>
      <c r="S12" s="24">
        <f t="shared" si="4"/>
        <v>0</v>
      </c>
    </row>
    <row r="13" spans="1:19" ht="38.25" x14ac:dyDescent="0.25">
      <c r="A13" s="18"/>
      <c r="B13" s="20">
        <v>5000104</v>
      </c>
      <c r="C13" s="20" t="s">
        <v>340</v>
      </c>
      <c r="D13" s="63">
        <v>3000006</v>
      </c>
      <c r="E13" s="20" t="s">
        <v>323</v>
      </c>
      <c r="F13" s="64">
        <v>394</v>
      </c>
      <c r="G13" s="20" t="s">
        <v>295</v>
      </c>
      <c r="H13" s="21">
        <v>11451070</v>
      </c>
      <c r="I13" s="22">
        <v>22218164</v>
      </c>
      <c r="J13" s="22">
        <f t="shared" si="0"/>
        <v>12175562.1</v>
      </c>
      <c r="K13" s="22">
        <v>10065060.800000001</v>
      </c>
      <c r="L13" s="22">
        <v>1739089.7</v>
      </c>
      <c r="M13" s="22">
        <v>371411.6</v>
      </c>
      <c r="N13" s="23">
        <f t="shared" si="1"/>
        <v>0.45301046477107654</v>
      </c>
      <c r="O13" s="23">
        <f t="shared" si="2"/>
        <v>0.53128379554674277</v>
      </c>
      <c r="P13" s="24">
        <f t="shared" si="3"/>
        <v>0.54800037032762916</v>
      </c>
      <c r="Q13" s="65">
        <v>0</v>
      </c>
      <c r="R13" s="22">
        <v>0</v>
      </c>
      <c r="S13" s="24">
        <f t="shared" si="4"/>
        <v>0</v>
      </c>
    </row>
    <row r="14" spans="1:19" ht="38.25" x14ac:dyDescent="0.25">
      <c r="A14" s="18"/>
      <c r="B14" s="20">
        <v>5000105</v>
      </c>
      <c r="C14" s="20" t="s">
        <v>341</v>
      </c>
      <c r="D14" s="63">
        <v>3000007</v>
      </c>
      <c r="E14" s="20" t="s">
        <v>324</v>
      </c>
      <c r="F14" s="64">
        <v>394</v>
      </c>
      <c r="G14" s="20" t="s">
        <v>295</v>
      </c>
      <c r="H14" s="21">
        <v>8224142</v>
      </c>
      <c r="I14" s="22">
        <v>27720520</v>
      </c>
      <c r="J14" s="22">
        <f t="shared" si="0"/>
        <v>15815809.299999999</v>
      </c>
      <c r="K14" s="22">
        <v>12863227.699999999</v>
      </c>
      <c r="L14" s="22">
        <v>1906490.1</v>
      </c>
      <c r="M14" s="22">
        <v>1046091.5</v>
      </c>
      <c r="N14" s="23">
        <f t="shared" si="1"/>
        <v>0.46403269852080692</v>
      </c>
      <c r="O14" s="23">
        <f t="shared" si="2"/>
        <v>0.53280810749581897</v>
      </c>
      <c r="P14" s="24">
        <f t="shared" si="3"/>
        <v>0.57054518818550293</v>
      </c>
      <c r="Q14" s="65">
        <v>0</v>
      </c>
      <c r="R14" s="22">
        <v>0</v>
      </c>
      <c r="S14" s="24">
        <f t="shared" si="4"/>
        <v>0</v>
      </c>
    </row>
    <row r="15" spans="1:19" ht="25.5" x14ac:dyDescent="0.25">
      <c r="A15" s="18"/>
      <c r="B15" s="20">
        <v>5000106</v>
      </c>
      <c r="C15" s="20" t="s">
        <v>325</v>
      </c>
      <c r="D15" s="63">
        <v>3000008</v>
      </c>
      <c r="E15" s="20" t="s">
        <v>325</v>
      </c>
      <c r="F15" s="64">
        <v>394</v>
      </c>
      <c r="G15" s="20" t="s">
        <v>295</v>
      </c>
      <c r="H15" s="21">
        <v>5338784</v>
      </c>
      <c r="I15" s="22">
        <v>14126462</v>
      </c>
      <c r="J15" s="22">
        <f t="shared" si="0"/>
        <v>8108580.2999999998</v>
      </c>
      <c r="K15" s="22">
        <v>6688343.5</v>
      </c>
      <c r="L15" s="22">
        <v>968412</v>
      </c>
      <c r="M15" s="22">
        <v>451824.8</v>
      </c>
      <c r="N15" s="23">
        <f t="shared" si="1"/>
        <v>0.47346203883180377</v>
      </c>
      <c r="O15" s="23">
        <f t="shared" si="2"/>
        <v>0.54201508488112593</v>
      </c>
      <c r="P15" s="24">
        <f t="shared" si="3"/>
        <v>0.57399937082618424</v>
      </c>
      <c r="Q15" s="65">
        <v>0</v>
      </c>
      <c r="R15" s="22">
        <v>0</v>
      </c>
      <c r="S15" s="24">
        <f t="shared" si="4"/>
        <v>0</v>
      </c>
    </row>
    <row r="16" spans="1:19" ht="25.5" x14ac:dyDescent="0.25">
      <c r="A16" s="18"/>
      <c r="B16" s="20">
        <v>5000109</v>
      </c>
      <c r="C16" s="20" t="s">
        <v>342</v>
      </c>
      <c r="D16" s="63">
        <v>3000011</v>
      </c>
      <c r="E16" s="20" t="s">
        <v>326</v>
      </c>
      <c r="F16" s="64">
        <v>438</v>
      </c>
      <c r="G16" s="20" t="s">
        <v>345</v>
      </c>
      <c r="H16" s="21">
        <v>8348471</v>
      </c>
      <c r="I16" s="22">
        <v>15894257</v>
      </c>
      <c r="J16" s="22">
        <f t="shared" si="0"/>
        <v>7506919.7999999998</v>
      </c>
      <c r="K16" s="22">
        <v>6462064.5</v>
      </c>
      <c r="L16" s="22">
        <v>992310.1</v>
      </c>
      <c r="M16" s="22">
        <v>52545.2</v>
      </c>
      <c r="N16" s="23">
        <f t="shared" si="1"/>
        <v>0.40656600053717518</v>
      </c>
      <c r="O16" s="23">
        <f t="shared" si="2"/>
        <v>0.46899799090954675</v>
      </c>
      <c r="P16" s="24">
        <f t="shared" si="3"/>
        <v>0.47230391455228138</v>
      </c>
      <c r="Q16" s="65">
        <v>0</v>
      </c>
      <c r="R16" s="22">
        <v>0</v>
      </c>
      <c r="S16" s="24">
        <f t="shared" si="4"/>
        <v>0</v>
      </c>
    </row>
    <row r="17" spans="1:19" ht="25.5" x14ac:dyDescent="0.25">
      <c r="A17" s="18"/>
      <c r="B17" s="20">
        <v>5000114</v>
      </c>
      <c r="C17" s="20" t="s">
        <v>343</v>
      </c>
      <c r="D17" s="63">
        <v>3000016</v>
      </c>
      <c r="E17" s="20" t="s">
        <v>327</v>
      </c>
      <c r="F17" s="64">
        <v>394</v>
      </c>
      <c r="G17" s="20" t="s">
        <v>295</v>
      </c>
      <c r="H17" s="21">
        <v>40430966</v>
      </c>
      <c r="I17" s="22">
        <v>46162137</v>
      </c>
      <c r="J17" s="22">
        <f t="shared" si="0"/>
        <v>24272051.100000001</v>
      </c>
      <c r="K17" s="22">
        <v>20303814.399999999</v>
      </c>
      <c r="L17" s="22">
        <v>3694510.1</v>
      </c>
      <c r="M17" s="22">
        <v>273726.59999999998</v>
      </c>
      <c r="N17" s="23">
        <f t="shared" si="1"/>
        <v>0.43983696855282067</v>
      </c>
      <c r="O17" s="23">
        <f t="shared" si="2"/>
        <v>0.51987031059675592</v>
      </c>
      <c r="P17" s="24">
        <f t="shared" si="3"/>
        <v>0.52579998841908038</v>
      </c>
      <c r="Q17" s="65">
        <v>0</v>
      </c>
      <c r="R17" s="22">
        <v>0</v>
      </c>
      <c r="S17" s="24">
        <f t="shared" si="4"/>
        <v>0</v>
      </c>
    </row>
    <row r="18" spans="1:19" ht="25.5" x14ac:dyDescent="0.25">
      <c r="A18" s="18"/>
      <c r="B18" s="20">
        <v>5000115</v>
      </c>
      <c r="C18" s="20" t="s">
        <v>344</v>
      </c>
      <c r="D18" s="63">
        <v>3000017</v>
      </c>
      <c r="E18" s="20" t="s">
        <v>328</v>
      </c>
      <c r="F18" s="64">
        <v>394</v>
      </c>
      <c r="G18" s="20" t="s">
        <v>295</v>
      </c>
      <c r="H18" s="21">
        <v>9417930</v>
      </c>
      <c r="I18" s="22">
        <v>23114784</v>
      </c>
      <c r="J18" s="22">
        <f t="shared" si="0"/>
        <v>10450405.800000001</v>
      </c>
      <c r="K18" s="22">
        <v>7902632.2000000002</v>
      </c>
      <c r="L18" s="22">
        <v>1413395.2</v>
      </c>
      <c r="M18" s="22">
        <v>1134378.3999999999</v>
      </c>
      <c r="N18" s="23">
        <f t="shared" si="1"/>
        <v>0.34188648269436567</v>
      </c>
      <c r="O18" s="23">
        <f t="shared" si="2"/>
        <v>0.40303328813282446</v>
      </c>
      <c r="P18" s="24">
        <f t="shared" si="3"/>
        <v>0.45210916961196784</v>
      </c>
      <c r="Q18" s="65">
        <v>0</v>
      </c>
      <c r="R18" s="22">
        <v>0</v>
      </c>
      <c r="S18" s="24">
        <f t="shared" si="4"/>
        <v>0</v>
      </c>
    </row>
    <row r="19" spans="1:19" x14ac:dyDescent="0.25">
      <c r="A19" s="18"/>
      <c r="B19" s="20">
        <v>9000000</v>
      </c>
      <c r="C19" s="20" t="s">
        <v>192</v>
      </c>
      <c r="D19" s="63">
        <v>9000000</v>
      </c>
      <c r="E19" s="20" t="s">
        <v>193</v>
      </c>
      <c r="F19" s="64"/>
      <c r="G19" s="20" t="s">
        <v>205</v>
      </c>
      <c r="H19" s="21">
        <v>24284512</v>
      </c>
      <c r="I19" s="22">
        <v>50117247</v>
      </c>
      <c r="J19" s="22">
        <f t="shared" si="0"/>
        <v>25156050.099999998</v>
      </c>
      <c r="K19" s="22">
        <v>21556430.699999999</v>
      </c>
      <c r="L19" s="22">
        <v>3021680.7</v>
      </c>
      <c r="M19" s="22">
        <v>577938.69999999995</v>
      </c>
      <c r="N19" s="23">
        <f t="shared" si="1"/>
        <v>0.43012000838753173</v>
      </c>
      <c r="O19" s="23">
        <f t="shared" si="2"/>
        <v>0.49041224072024542</v>
      </c>
      <c r="P19" s="24">
        <f t="shared" si="3"/>
        <v>0.50194397349878372</v>
      </c>
      <c r="Q19" s="65">
        <v>0</v>
      </c>
      <c r="R19" s="22">
        <v>0</v>
      </c>
      <c r="S19" s="24">
        <f t="shared" si="4"/>
        <v>0</v>
      </c>
    </row>
    <row r="20" spans="1:19" ht="15.75" thickBot="1" x14ac:dyDescent="0.3">
      <c r="A20" s="47" t="s">
        <v>161</v>
      </c>
      <c r="B20" s="49"/>
      <c r="C20" s="49"/>
      <c r="D20" s="60"/>
      <c r="E20" s="49"/>
      <c r="F20" s="61"/>
      <c r="G20" s="49"/>
      <c r="H20" s="50">
        <f ca="1">OFFSET(H20,-MATCH("PROYECTOS",$A$8:$A$50,0)-1,0)-(OFFSET(H20,-MATCH("PROYECTOS",$A$8:$A$50,0),0))</f>
        <v>89551502</v>
      </c>
      <c r="I20" s="51">
        <f t="shared" ref="I20:M20" ca="1" si="5">OFFSET(I20,-MATCH("PROYECTOS",$A$8:$A$50,0)-1,0)-(OFFSET(I20,-MATCH("PROYECTOS",$A$8:$A$50,0),0))</f>
        <v>94224903</v>
      </c>
      <c r="J20" s="51">
        <f t="shared" ca="1" si="5"/>
        <v>40021002.399999976</v>
      </c>
      <c r="K20" s="51">
        <f t="shared" ca="1" si="5"/>
        <v>31760249.099999994</v>
      </c>
      <c r="L20" s="51">
        <f t="shared" ca="1" si="5"/>
        <v>6003161.3000000045</v>
      </c>
      <c r="M20" s="51">
        <f t="shared" ca="1" si="5"/>
        <v>2257592</v>
      </c>
      <c r="N20" s="52">
        <f t="shared" ca="1" si="1"/>
        <v>0.33706852529208753</v>
      </c>
      <c r="O20" s="52">
        <f t="shared" ca="1" si="2"/>
        <v>0.40077950942544349</v>
      </c>
      <c r="P20" s="53">
        <f t="shared" ca="1" si="3"/>
        <v>0.42473912018779153</v>
      </c>
      <c r="Q20" s="62"/>
      <c r="R20" s="51"/>
      <c r="S20" s="53"/>
    </row>
  </sheetData>
  <mergeCells count="14">
    <mergeCell ref="F4:G5"/>
    <mergeCell ref="D4:E5"/>
    <mergeCell ref="A4:C5"/>
    <mergeCell ref="A3:G3"/>
    <mergeCell ref="H3:P3"/>
    <mergeCell ref="J4:J5"/>
    <mergeCell ref="I4:I5"/>
    <mergeCell ref="H4:H5"/>
    <mergeCell ref="Q3:S3"/>
    <mergeCell ref="K4:M4"/>
    <mergeCell ref="N4:P4"/>
    <mergeCell ref="S4:S5"/>
    <mergeCell ref="R4:R5"/>
    <mergeCell ref="Q4:Q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M37"/>
  <sheetViews>
    <sheetView topLeftCell="A11" workbookViewId="0">
      <selection activeCell="A35" sqref="A35:L35"/>
    </sheetView>
  </sheetViews>
  <sheetFormatPr baseColWidth="10" defaultColWidth="11.7109375" defaultRowHeight="15" x14ac:dyDescent="0.25"/>
  <cols>
    <col min="1" max="1" width="4.28515625" customWidth="1"/>
    <col min="2" max="2" width="4.28515625" style="4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24</v>
      </c>
      <c r="B1" s="36" t="s">
        <v>72</v>
      </c>
      <c r="C1" s="33" t="s">
        <v>348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349</v>
      </c>
    </row>
    <row r="3" spans="1:13" ht="15.75" thickBot="1" x14ac:dyDescent="0.3">
      <c r="A3" s="76" t="s">
        <v>75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2"/>
      <c r="C6" s="13"/>
      <c r="D6" s="14">
        <v>125809415</v>
      </c>
      <c r="E6" s="15">
        <v>121071990</v>
      </c>
      <c r="F6" s="15">
        <v>52066287</v>
      </c>
      <c r="G6" s="15">
        <v>42854834.800000004</v>
      </c>
      <c r="H6" s="15">
        <v>7254011.7000000011</v>
      </c>
      <c r="I6" s="15">
        <v>1957440.5000000002</v>
      </c>
      <c r="J6" s="16">
        <v>0.35396159590669984</v>
      </c>
      <c r="K6" s="16">
        <v>0.41387645895636149</v>
      </c>
      <c r="L6" s="17">
        <v>0.43004403413208958</v>
      </c>
      <c r="M6" s="5"/>
    </row>
    <row r="7" spans="1:13" x14ac:dyDescent="0.25">
      <c r="A7" s="40" t="s">
        <v>107</v>
      </c>
      <c r="B7" s="41"/>
      <c r="C7" s="42"/>
      <c r="D7" s="43">
        <f ca="1">SUM(D8:OFFSET(D6,MATCH("GOBIERNOS REGIONALES",$A$8:$A$50,0),0))</f>
        <v>98279746</v>
      </c>
      <c r="E7" s="44">
        <f ca="1">SUM(E8:OFFSET(E6,MATCH("GOBIERNOS REGIONALES",$A$8:$A$50,0),0))</f>
        <v>33520408</v>
      </c>
      <c r="F7" s="44">
        <f ca="1">SUM(F8:OFFSET(F6,MATCH("GOBIERNOS REGIONALES",$A$8:$A$50,0),0))</f>
        <v>12902256.4</v>
      </c>
      <c r="G7" s="44">
        <f ca="1">SUM(G8:OFFSET(G6,MATCH("GOBIERNOS REGIONALES",$A$8:$A$50,0),0))</f>
        <v>10767815.300000001</v>
      </c>
      <c r="H7" s="44">
        <f ca="1">SUM(H8:OFFSET(H6,MATCH("GOBIERNOS REGIONALES",$A$8:$A$50,0),0))</f>
        <v>1854597.3</v>
      </c>
      <c r="I7" s="44">
        <f ca="1">SUM(I8:OFFSET(I6,MATCH("GOBIERNOS REGIONALES",$A$8:$A$50,0),0))</f>
        <v>279843.8</v>
      </c>
      <c r="J7" s="45">
        <f ca="1">IFERROR(G7/E7,0)</f>
        <v>0.32123162999686639</v>
      </c>
      <c r="K7" s="45">
        <f ca="1">IFERROR(SUM(G7,H7)/E7,0)</f>
        <v>0.37655903830287513</v>
      </c>
      <c r="L7" s="46">
        <f ca="1">IFERROR(SUM(G7,H7,I7)/E7,0)</f>
        <v>0.38490749873927554</v>
      </c>
      <c r="M7" s="5"/>
    </row>
    <row r="8" spans="1:13" x14ac:dyDescent="0.25">
      <c r="A8" s="18"/>
      <c r="B8" s="19">
        <v>11</v>
      </c>
      <c r="C8" s="20" t="s">
        <v>108</v>
      </c>
      <c r="D8" s="21">
        <v>17632459</v>
      </c>
      <c r="E8" s="22">
        <v>27828505</v>
      </c>
      <c r="F8" s="22">
        <f t="shared" ref="F8:F36" si="0">SUM(G8,H8,I8)</f>
        <v>11887781.9</v>
      </c>
      <c r="G8" s="22">
        <v>9955804.4000000004</v>
      </c>
      <c r="H8" s="22">
        <v>1719340.7</v>
      </c>
      <c r="I8" s="22">
        <v>212636.79999999999</v>
      </c>
      <c r="J8" s="23">
        <f t="shared" ref="J8:J36" si="1">IFERROR(G8/E8,0)</f>
        <v>0.35775563221955331</v>
      </c>
      <c r="K8" s="23">
        <f t="shared" ref="K8:K36" si="2">IFERROR(SUM(G8,H8)/E8,0)</f>
        <v>0.41953906974161925</v>
      </c>
      <c r="L8" s="24">
        <f t="shared" ref="L8:L36" si="3">IFERROR(SUM(G8,H8,I8)/E8,0)</f>
        <v>0.42718004075317739</v>
      </c>
      <c r="M8" s="5"/>
    </row>
    <row r="9" spans="1:13" ht="25.5" x14ac:dyDescent="0.25">
      <c r="A9" s="18"/>
      <c r="B9" s="19">
        <v>136</v>
      </c>
      <c r="C9" s="20" t="s">
        <v>263</v>
      </c>
      <c r="D9" s="21">
        <v>80647287</v>
      </c>
      <c r="E9" s="22">
        <v>5691903</v>
      </c>
      <c r="F9" s="22">
        <f t="shared" si="0"/>
        <v>1014474.5</v>
      </c>
      <c r="G9" s="22">
        <v>812010.9</v>
      </c>
      <c r="H9" s="22">
        <v>135256.6</v>
      </c>
      <c r="I9" s="22">
        <v>67207</v>
      </c>
      <c r="J9" s="23">
        <f t="shared" si="1"/>
        <v>0.14266070591856539</v>
      </c>
      <c r="K9" s="23">
        <f t="shared" si="2"/>
        <v>0.16642368993287482</v>
      </c>
      <c r="L9" s="24">
        <f t="shared" si="3"/>
        <v>0.17823116451562859</v>
      </c>
      <c r="M9" s="5"/>
    </row>
    <row r="10" spans="1:13" x14ac:dyDescent="0.25">
      <c r="A10" s="40" t="s">
        <v>112</v>
      </c>
      <c r="B10" s="41"/>
      <c r="C10" s="42"/>
      <c r="D10" s="43">
        <f ca="1">SUM(D11:OFFSET(D9,(MATCH("GOBIERNOS LOCALES",$A$8:$A$50,0)-MATCH("GOBIERNOS REGIONALES",$A$8:$A$50,0)),0))</f>
        <v>27476089</v>
      </c>
      <c r="E10" s="44">
        <f ca="1">SUM(E11:OFFSET(E9,(MATCH("GOBIERNOS LOCALES",$A$8:$A$50,0)-MATCH("GOBIERNOS REGIONALES",$A$8:$A$50,0)),0))</f>
        <v>86548330</v>
      </c>
      <c r="F10" s="44">
        <f ca="1">SUM(F11:OFFSET(F9,(MATCH("GOBIERNOS LOCALES",$A$8:$A$50,0)-MATCH("GOBIERNOS REGIONALES",$A$8:$A$50,0)),0))</f>
        <v>38518959</v>
      </c>
      <c r="G10" s="44">
        <f ca="1">SUM(G11:OFFSET(G9,(MATCH("GOBIERNOS LOCALES",$A$8:$A$50,0)-MATCH("GOBIERNOS REGIONALES",$A$8:$A$50,0)),0))</f>
        <v>31590142.699999999</v>
      </c>
      <c r="H10" s="44">
        <f ca="1">SUM(H11:OFFSET(H9,(MATCH("GOBIERNOS LOCALES",$A$8:$A$50,0)-MATCH("GOBIERNOS REGIONALES",$A$8:$A$50,0)),0))</f>
        <v>5284426.5000000009</v>
      </c>
      <c r="I10" s="44">
        <f ca="1">SUM(I11:OFFSET(I9,(MATCH("GOBIERNOS LOCALES",$A$8:$A$50,0)-MATCH("GOBIERNOS REGIONALES",$A$8:$A$50,0)),0))</f>
        <v>1644389.8000000003</v>
      </c>
      <c r="J10" s="45">
        <f t="shared" ca="1" si="1"/>
        <v>0.3650000259970354</v>
      </c>
      <c r="K10" s="45">
        <f t="shared" ca="1" si="2"/>
        <v>0.4260575472686764</v>
      </c>
      <c r="L10" s="46">
        <f t="shared" ca="1" si="3"/>
        <v>0.44505721831952161</v>
      </c>
      <c r="M10" s="5"/>
    </row>
    <row r="11" spans="1:13" x14ac:dyDescent="0.25">
      <c r="A11" s="18"/>
      <c r="B11" s="19">
        <v>440</v>
      </c>
      <c r="C11" s="20" t="s">
        <v>113</v>
      </c>
      <c r="D11" s="21">
        <v>21480</v>
      </c>
      <c r="E11" s="22">
        <v>2636054</v>
      </c>
      <c r="F11" s="22">
        <f t="shared" si="0"/>
        <v>535993.1</v>
      </c>
      <c r="G11" s="22">
        <v>523450</v>
      </c>
      <c r="H11" s="22">
        <v>45635.7</v>
      </c>
      <c r="I11" s="22">
        <v>-33092.6</v>
      </c>
      <c r="J11" s="23">
        <f t="shared" si="1"/>
        <v>0.19857332209431219</v>
      </c>
      <c r="K11" s="23">
        <f t="shared" si="2"/>
        <v>0.2158854484771556</v>
      </c>
      <c r="L11" s="24">
        <f t="shared" si="3"/>
        <v>0.20333160853305735</v>
      </c>
      <c r="M11" s="5"/>
    </row>
    <row r="12" spans="1:13" x14ac:dyDescent="0.25">
      <c r="A12" s="18"/>
      <c r="B12" s="19">
        <v>441</v>
      </c>
      <c r="C12" s="20" t="s">
        <v>114</v>
      </c>
      <c r="D12" s="21">
        <v>577474</v>
      </c>
      <c r="E12" s="22">
        <v>2445509</v>
      </c>
      <c r="F12" s="22">
        <f t="shared" si="0"/>
        <v>1177976.6000000001</v>
      </c>
      <c r="G12" s="22">
        <v>966079.3</v>
      </c>
      <c r="H12" s="22">
        <v>169895.7</v>
      </c>
      <c r="I12" s="22">
        <v>42001.599999999999</v>
      </c>
      <c r="J12" s="23">
        <f t="shared" si="1"/>
        <v>0.39504221820488089</v>
      </c>
      <c r="K12" s="23">
        <f t="shared" si="2"/>
        <v>0.46451474928123349</v>
      </c>
      <c r="L12" s="24">
        <f t="shared" si="3"/>
        <v>0.48168974229904699</v>
      </c>
      <c r="M12" s="5"/>
    </row>
    <row r="13" spans="1:13" x14ac:dyDescent="0.25">
      <c r="A13" s="18"/>
      <c r="B13" s="19">
        <v>442</v>
      </c>
      <c r="C13" s="20" t="s">
        <v>115</v>
      </c>
      <c r="D13" s="21">
        <v>1685719</v>
      </c>
      <c r="E13" s="22">
        <v>5139626</v>
      </c>
      <c r="F13" s="22">
        <f t="shared" si="0"/>
        <v>1614746</v>
      </c>
      <c r="G13" s="22">
        <v>1350244.3</v>
      </c>
      <c r="H13" s="22">
        <v>231913.8</v>
      </c>
      <c r="I13" s="22">
        <v>32587.9</v>
      </c>
      <c r="J13" s="23">
        <f t="shared" si="1"/>
        <v>0.26271255924069187</v>
      </c>
      <c r="K13" s="23">
        <f t="shared" si="2"/>
        <v>0.30783525883011725</v>
      </c>
      <c r="L13" s="24">
        <f t="shared" si="3"/>
        <v>0.31417577854886719</v>
      </c>
      <c r="M13" s="5"/>
    </row>
    <row r="14" spans="1:13" x14ac:dyDescent="0.25">
      <c r="A14" s="18"/>
      <c r="B14" s="19">
        <v>443</v>
      </c>
      <c r="C14" s="20" t="s">
        <v>116</v>
      </c>
      <c r="D14" s="21">
        <v>1795184</v>
      </c>
      <c r="E14" s="22">
        <v>3929098</v>
      </c>
      <c r="F14" s="22">
        <f t="shared" si="0"/>
        <v>2167605.7999999998</v>
      </c>
      <c r="G14" s="22">
        <v>1745807.1</v>
      </c>
      <c r="H14" s="22">
        <v>288898.7</v>
      </c>
      <c r="I14" s="22">
        <v>132900</v>
      </c>
      <c r="J14" s="23">
        <f t="shared" si="1"/>
        <v>0.44432770574824049</v>
      </c>
      <c r="K14" s="23">
        <f t="shared" si="2"/>
        <v>0.51785570123219127</v>
      </c>
      <c r="L14" s="24">
        <f t="shared" si="3"/>
        <v>0.55168025842063495</v>
      </c>
      <c r="M14" s="5"/>
    </row>
    <row r="15" spans="1:13" x14ac:dyDescent="0.25">
      <c r="A15" s="18"/>
      <c r="B15" s="19">
        <v>444</v>
      </c>
      <c r="C15" s="20" t="s">
        <v>117</v>
      </c>
      <c r="D15" s="21">
        <v>379290</v>
      </c>
      <c r="E15" s="22">
        <v>1860813</v>
      </c>
      <c r="F15" s="22">
        <f t="shared" si="0"/>
        <v>959745.9</v>
      </c>
      <c r="G15" s="22">
        <v>644816.4</v>
      </c>
      <c r="H15" s="22">
        <v>190114.5</v>
      </c>
      <c r="I15" s="22">
        <v>124815</v>
      </c>
      <c r="J15" s="23">
        <f t="shared" si="1"/>
        <v>0.34652401933993371</v>
      </c>
      <c r="K15" s="23">
        <f t="shared" si="2"/>
        <v>0.44869145905579982</v>
      </c>
      <c r="L15" s="24">
        <f t="shared" si="3"/>
        <v>0.51576697927196336</v>
      </c>
      <c r="M15" s="5"/>
    </row>
    <row r="16" spans="1:13" x14ac:dyDescent="0.25">
      <c r="A16" s="18"/>
      <c r="B16" s="19">
        <v>445</v>
      </c>
      <c r="C16" s="20" t="s">
        <v>118</v>
      </c>
      <c r="D16" s="21">
        <v>3689934</v>
      </c>
      <c r="E16" s="22">
        <v>6183658</v>
      </c>
      <c r="F16" s="22">
        <f t="shared" si="0"/>
        <v>3573653.1</v>
      </c>
      <c r="G16" s="22">
        <v>2797517.1</v>
      </c>
      <c r="H16" s="22">
        <v>492670.8</v>
      </c>
      <c r="I16" s="22">
        <v>283465.2</v>
      </c>
      <c r="J16" s="23">
        <f t="shared" si="1"/>
        <v>0.45240488720430527</v>
      </c>
      <c r="K16" s="23">
        <f t="shared" si="2"/>
        <v>0.53207792216193073</v>
      </c>
      <c r="L16" s="24">
        <f t="shared" si="3"/>
        <v>0.57791894377082309</v>
      </c>
      <c r="M16" s="5"/>
    </row>
    <row r="17" spans="1:13" x14ac:dyDescent="0.25">
      <c r="A17" s="18"/>
      <c r="B17" s="19">
        <v>446</v>
      </c>
      <c r="C17" s="20" t="s">
        <v>119</v>
      </c>
      <c r="D17" s="21">
        <v>2681270</v>
      </c>
      <c r="E17" s="22">
        <v>5731907</v>
      </c>
      <c r="F17" s="22">
        <f t="shared" si="0"/>
        <v>2426294.6999999997</v>
      </c>
      <c r="G17" s="22">
        <v>2065185.9</v>
      </c>
      <c r="H17" s="22">
        <v>304744</v>
      </c>
      <c r="I17" s="22">
        <v>56364.800000000003</v>
      </c>
      <c r="J17" s="23">
        <f t="shared" si="1"/>
        <v>0.36029647724570546</v>
      </c>
      <c r="K17" s="23">
        <f t="shared" si="2"/>
        <v>0.41346272715171406</v>
      </c>
      <c r="L17" s="24">
        <f t="shared" si="3"/>
        <v>0.42329624329215387</v>
      </c>
      <c r="M17" s="5"/>
    </row>
    <row r="18" spans="1:13" x14ac:dyDescent="0.25">
      <c r="A18" s="18"/>
      <c r="B18" s="19">
        <v>447</v>
      </c>
      <c r="C18" s="20" t="s">
        <v>120</v>
      </c>
      <c r="D18" s="21">
        <v>56000</v>
      </c>
      <c r="E18" s="22">
        <v>917018</v>
      </c>
      <c r="F18" s="22">
        <f t="shared" si="0"/>
        <v>429410.3</v>
      </c>
      <c r="G18" s="22">
        <v>335951.6</v>
      </c>
      <c r="H18" s="22">
        <v>49146.7</v>
      </c>
      <c r="I18" s="22">
        <v>44312</v>
      </c>
      <c r="J18" s="23">
        <f t="shared" si="1"/>
        <v>0.36635224172262704</v>
      </c>
      <c r="K18" s="23">
        <f t="shared" si="2"/>
        <v>0.41994628240667031</v>
      </c>
      <c r="L18" s="24">
        <f t="shared" si="3"/>
        <v>0.46826812559840697</v>
      </c>
      <c r="M18" s="5"/>
    </row>
    <row r="19" spans="1:13" x14ac:dyDescent="0.25">
      <c r="A19" s="18"/>
      <c r="B19" s="19">
        <v>448</v>
      </c>
      <c r="C19" s="20" t="s">
        <v>121</v>
      </c>
      <c r="D19" s="21">
        <v>0</v>
      </c>
      <c r="E19" s="22">
        <v>1569242</v>
      </c>
      <c r="F19" s="22">
        <f t="shared" si="0"/>
        <v>591284.29999999993</v>
      </c>
      <c r="G19" s="22">
        <v>465316.6</v>
      </c>
      <c r="H19" s="22">
        <v>106967.2</v>
      </c>
      <c r="I19" s="22">
        <v>19000.5</v>
      </c>
      <c r="J19" s="23">
        <f t="shared" si="1"/>
        <v>0.29652316213815333</v>
      </c>
      <c r="K19" s="23">
        <f t="shared" si="2"/>
        <v>0.36468804684044903</v>
      </c>
      <c r="L19" s="24">
        <f t="shared" si="3"/>
        <v>0.37679612194932327</v>
      </c>
      <c r="M19" s="5"/>
    </row>
    <row r="20" spans="1:13" x14ac:dyDescent="0.25">
      <c r="A20" s="18"/>
      <c r="B20" s="19">
        <v>449</v>
      </c>
      <c r="C20" s="20" t="s">
        <v>122</v>
      </c>
      <c r="D20" s="21">
        <v>2536806</v>
      </c>
      <c r="E20" s="22">
        <v>3571227</v>
      </c>
      <c r="F20" s="22">
        <f t="shared" si="0"/>
        <v>2553667.6</v>
      </c>
      <c r="G20" s="22">
        <v>2298885.1</v>
      </c>
      <c r="H20" s="22">
        <v>243876.4</v>
      </c>
      <c r="I20" s="22">
        <v>10906.1</v>
      </c>
      <c r="J20" s="23">
        <f t="shared" si="1"/>
        <v>0.64372415979157871</v>
      </c>
      <c r="K20" s="23">
        <f t="shared" si="2"/>
        <v>0.71201340603663665</v>
      </c>
      <c r="L20" s="24">
        <f t="shared" si="3"/>
        <v>0.71506728639764428</v>
      </c>
      <c r="M20" s="5"/>
    </row>
    <row r="21" spans="1:13" x14ac:dyDescent="0.25">
      <c r="A21" s="18"/>
      <c r="B21" s="19">
        <v>450</v>
      </c>
      <c r="C21" s="20" t="s">
        <v>123</v>
      </c>
      <c r="D21" s="21">
        <v>373049</v>
      </c>
      <c r="E21" s="22">
        <v>3657119</v>
      </c>
      <c r="F21" s="22">
        <f t="shared" si="0"/>
        <v>1529458.9000000001</v>
      </c>
      <c r="G21" s="22">
        <v>1212767.8</v>
      </c>
      <c r="H21" s="22">
        <v>227859.5</v>
      </c>
      <c r="I21" s="22">
        <v>88831.6</v>
      </c>
      <c r="J21" s="23">
        <f t="shared" si="1"/>
        <v>0.33161835860413624</v>
      </c>
      <c r="K21" s="23">
        <f t="shared" si="2"/>
        <v>0.3939240970829771</v>
      </c>
      <c r="L21" s="24">
        <f t="shared" si="3"/>
        <v>0.41821414616259417</v>
      </c>
      <c r="M21" s="5"/>
    </row>
    <row r="22" spans="1:13" x14ac:dyDescent="0.25">
      <c r="A22" s="18"/>
      <c r="B22" s="19">
        <v>451</v>
      </c>
      <c r="C22" s="20" t="s">
        <v>124</v>
      </c>
      <c r="D22" s="21">
        <v>268264</v>
      </c>
      <c r="E22" s="22">
        <v>2969719</v>
      </c>
      <c r="F22" s="22">
        <f t="shared" si="0"/>
        <v>1887933.9999999998</v>
      </c>
      <c r="G22" s="22">
        <v>1506907.7</v>
      </c>
      <c r="H22" s="22">
        <v>292540.59999999998</v>
      </c>
      <c r="I22" s="22">
        <v>88485.7</v>
      </c>
      <c r="J22" s="23">
        <f t="shared" si="1"/>
        <v>0.50742433880107851</v>
      </c>
      <c r="K22" s="23">
        <f t="shared" si="2"/>
        <v>0.60593217742150007</v>
      </c>
      <c r="L22" s="24">
        <f t="shared" si="3"/>
        <v>0.63572816148598565</v>
      </c>
      <c r="M22" s="5"/>
    </row>
    <row r="23" spans="1:13" x14ac:dyDescent="0.25">
      <c r="A23" s="18"/>
      <c r="B23" s="19">
        <v>452</v>
      </c>
      <c r="C23" s="20" t="s">
        <v>125</v>
      </c>
      <c r="D23" s="21">
        <v>2664771</v>
      </c>
      <c r="E23" s="22">
        <v>3520278</v>
      </c>
      <c r="F23" s="22">
        <f t="shared" si="0"/>
        <v>2339141.7000000002</v>
      </c>
      <c r="G23" s="22">
        <v>1901054.3</v>
      </c>
      <c r="H23" s="22">
        <v>395092.3</v>
      </c>
      <c r="I23" s="22">
        <v>42995.1</v>
      </c>
      <c r="J23" s="23">
        <f t="shared" si="1"/>
        <v>0.54002959425363561</v>
      </c>
      <c r="K23" s="23">
        <f t="shared" si="2"/>
        <v>0.65226286105813236</v>
      </c>
      <c r="L23" s="24">
        <f t="shared" si="3"/>
        <v>0.66447641351052389</v>
      </c>
      <c r="M23" s="5"/>
    </row>
    <row r="24" spans="1:13" x14ac:dyDescent="0.25">
      <c r="A24" s="18"/>
      <c r="B24" s="19">
        <v>453</v>
      </c>
      <c r="C24" s="20" t="s">
        <v>126</v>
      </c>
      <c r="D24" s="21">
        <v>2319504</v>
      </c>
      <c r="E24" s="22">
        <v>6358584</v>
      </c>
      <c r="F24" s="22">
        <f t="shared" si="0"/>
        <v>2991465.2</v>
      </c>
      <c r="G24" s="22">
        <v>2389021.2000000002</v>
      </c>
      <c r="H24" s="22">
        <v>520995.2</v>
      </c>
      <c r="I24" s="22">
        <v>81448.800000000003</v>
      </c>
      <c r="J24" s="23">
        <f t="shared" si="1"/>
        <v>0.37571591410917904</v>
      </c>
      <c r="K24" s="23">
        <f t="shared" si="2"/>
        <v>0.45765164067974889</v>
      </c>
      <c r="L24" s="24">
        <f t="shared" si="3"/>
        <v>0.4704609076486212</v>
      </c>
      <c r="M24" s="5"/>
    </row>
    <row r="25" spans="1:13" x14ac:dyDescent="0.25">
      <c r="A25" s="18"/>
      <c r="B25" s="19">
        <v>454</v>
      </c>
      <c r="C25" s="20" t="s">
        <v>127</v>
      </c>
      <c r="D25" s="21">
        <v>82815</v>
      </c>
      <c r="E25" s="22">
        <v>1143373</v>
      </c>
      <c r="F25" s="22">
        <f t="shared" si="0"/>
        <v>420880.9</v>
      </c>
      <c r="G25" s="22">
        <v>286603.5</v>
      </c>
      <c r="H25" s="22">
        <v>114548.4</v>
      </c>
      <c r="I25" s="22">
        <v>19729</v>
      </c>
      <c r="J25" s="23">
        <f t="shared" si="1"/>
        <v>0.25066491862235685</v>
      </c>
      <c r="K25" s="23">
        <f t="shared" si="2"/>
        <v>0.35084954778536842</v>
      </c>
      <c r="L25" s="24">
        <f t="shared" si="3"/>
        <v>0.36810463427070605</v>
      </c>
      <c r="M25" s="5"/>
    </row>
    <row r="26" spans="1:13" x14ac:dyDescent="0.25">
      <c r="A26" s="18"/>
      <c r="B26" s="19">
        <v>455</v>
      </c>
      <c r="C26" s="20" t="s">
        <v>128</v>
      </c>
      <c r="D26" s="21">
        <v>142262</v>
      </c>
      <c r="E26" s="22">
        <v>937623</v>
      </c>
      <c r="F26" s="22">
        <f t="shared" si="0"/>
        <v>211052.6</v>
      </c>
      <c r="G26" s="22">
        <v>151032.79999999999</v>
      </c>
      <c r="H26" s="22">
        <v>37645.699999999997</v>
      </c>
      <c r="I26" s="22">
        <v>22374.1</v>
      </c>
      <c r="J26" s="23">
        <f t="shared" si="1"/>
        <v>0.16108051956916586</v>
      </c>
      <c r="K26" s="23">
        <f t="shared" si="2"/>
        <v>0.20123066520339197</v>
      </c>
      <c r="L26" s="24">
        <f t="shared" si="3"/>
        <v>0.22509324110010101</v>
      </c>
      <c r="M26" s="5"/>
    </row>
    <row r="27" spans="1:13" x14ac:dyDescent="0.25">
      <c r="A27" s="18"/>
      <c r="B27" s="19">
        <v>456</v>
      </c>
      <c r="C27" s="20" t="s">
        <v>129</v>
      </c>
      <c r="D27" s="21">
        <v>44744</v>
      </c>
      <c r="E27" s="22">
        <v>1442085</v>
      </c>
      <c r="F27" s="22">
        <f t="shared" si="0"/>
        <v>453718</v>
      </c>
      <c r="G27" s="22">
        <v>362818.5</v>
      </c>
      <c r="H27" s="22">
        <v>86802.7</v>
      </c>
      <c r="I27" s="22">
        <v>4096.8</v>
      </c>
      <c r="J27" s="23">
        <f t="shared" si="1"/>
        <v>0.25159300596012024</v>
      </c>
      <c r="K27" s="23">
        <f t="shared" si="2"/>
        <v>0.31178550501530772</v>
      </c>
      <c r="L27" s="24">
        <f t="shared" si="3"/>
        <v>0.31462639164820383</v>
      </c>
      <c r="M27" s="5"/>
    </row>
    <row r="28" spans="1:13" x14ac:dyDescent="0.25">
      <c r="A28" s="18"/>
      <c r="B28" s="19">
        <v>457</v>
      </c>
      <c r="C28" s="20" t="s">
        <v>130</v>
      </c>
      <c r="D28" s="21">
        <v>585352</v>
      </c>
      <c r="E28" s="22">
        <v>4907507</v>
      </c>
      <c r="F28" s="22">
        <f t="shared" si="0"/>
        <v>1647024.3</v>
      </c>
      <c r="G28" s="22">
        <v>1262459</v>
      </c>
      <c r="H28" s="22">
        <v>195547</v>
      </c>
      <c r="I28" s="22">
        <v>189018.3</v>
      </c>
      <c r="J28" s="23">
        <f t="shared" si="1"/>
        <v>0.25725057549586788</v>
      </c>
      <c r="K28" s="23">
        <f t="shared" si="2"/>
        <v>0.29709708004491892</v>
      </c>
      <c r="L28" s="24">
        <f t="shared" si="3"/>
        <v>0.33561323498876316</v>
      </c>
      <c r="M28" s="5"/>
    </row>
    <row r="29" spans="1:13" x14ac:dyDescent="0.25">
      <c r="A29" s="18"/>
      <c r="B29" s="19">
        <v>458</v>
      </c>
      <c r="C29" s="20" t="s">
        <v>131</v>
      </c>
      <c r="D29" s="21">
        <v>2776583</v>
      </c>
      <c r="E29" s="22">
        <v>6901271</v>
      </c>
      <c r="F29" s="22">
        <f t="shared" si="0"/>
        <v>2833264.7</v>
      </c>
      <c r="G29" s="22">
        <v>2348475.2000000002</v>
      </c>
      <c r="H29" s="22">
        <v>439941.9</v>
      </c>
      <c r="I29" s="22">
        <v>44847.6</v>
      </c>
      <c r="J29" s="23">
        <f t="shared" si="1"/>
        <v>0.34029604112054146</v>
      </c>
      <c r="K29" s="23">
        <f t="shared" si="2"/>
        <v>0.40404399421497866</v>
      </c>
      <c r="L29" s="24">
        <f t="shared" si="3"/>
        <v>0.41054244935461892</v>
      </c>
      <c r="M29" s="5"/>
    </row>
    <row r="30" spans="1:13" x14ac:dyDescent="0.25">
      <c r="A30" s="18"/>
      <c r="B30" s="19">
        <v>459</v>
      </c>
      <c r="C30" s="20" t="s">
        <v>132</v>
      </c>
      <c r="D30" s="21">
        <v>1271621</v>
      </c>
      <c r="E30" s="22">
        <v>3685682</v>
      </c>
      <c r="F30" s="22">
        <f t="shared" si="0"/>
        <v>1469866.2</v>
      </c>
      <c r="G30" s="22">
        <v>1145101.8999999999</v>
      </c>
      <c r="H30" s="22">
        <v>214478.7</v>
      </c>
      <c r="I30" s="22">
        <v>110285.6</v>
      </c>
      <c r="J30" s="23">
        <f t="shared" si="1"/>
        <v>0.31068928355729003</v>
      </c>
      <c r="K30" s="23">
        <f t="shared" si="2"/>
        <v>0.36888168865355175</v>
      </c>
      <c r="L30" s="24">
        <f t="shared" si="3"/>
        <v>0.39880440037963122</v>
      </c>
      <c r="M30" s="5"/>
    </row>
    <row r="31" spans="1:13" x14ac:dyDescent="0.25">
      <c r="A31" s="18"/>
      <c r="B31" s="19">
        <v>460</v>
      </c>
      <c r="C31" s="20" t="s">
        <v>133</v>
      </c>
      <c r="D31" s="21">
        <v>25000</v>
      </c>
      <c r="E31" s="22">
        <v>2307335</v>
      </c>
      <c r="F31" s="22">
        <f t="shared" si="0"/>
        <v>324075.40000000002</v>
      </c>
      <c r="G31" s="22">
        <v>275136.7</v>
      </c>
      <c r="H31" s="22">
        <v>34888.699999999997</v>
      </c>
      <c r="I31" s="22">
        <v>14050</v>
      </c>
      <c r="J31" s="23">
        <f t="shared" si="1"/>
        <v>0.11924436633605437</v>
      </c>
      <c r="K31" s="23">
        <f t="shared" si="2"/>
        <v>0.13436514420316079</v>
      </c>
      <c r="L31" s="24">
        <f t="shared" si="3"/>
        <v>0.14045442035941899</v>
      </c>
      <c r="M31" s="5"/>
    </row>
    <row r="32" spans="1:13" x14ac:dyDescent="0.25">
      <c r="A32" s="18"/>
      <c r="B32" s="19">
        <v>461</v>
      </c>
      <c r="C32" s="20" t="s">
        <v>134</v>
      </c>
      <c r="D32" s="21">
        <v>1301871</v>
      </c>
      <c r="E32" s="22">
        <v>2830276</v>
      </c>
      <c r="F32" s="22">
        <f t="shared" si="0"/>
        <v>1979896</v>
      </c>
      <c r="G32" s="22">
        <v>1710588.8</v>
      </c>
      <c r="H32" s="22">
        <v>183046.7</v>
      </c>
      <c r="I32" s="22">
        <v>86260.5</v>
      </c>
      <c r="J32" s="23">
        <f t="shared" si="1"/>
        <v>0.60438939523919222</v>
      </c>
      <c r="K32" s="23">
        <f t="shared" si="2"/>
        <v>0.66906390048179043</v>
      </c>
      <c r="L32" s="24">
        <f t="shared" si="3"/>
        <v>0.69954167014100388</v>
      </c>
      <c r="M32" s="5"/>
    </row>
    <row r="33" spans="1:13" x14ac:dyDescent="0.25">
      <c r="A33" s="18"/>
      <c r="B33" s="19">
        <v>462</v>
      </c>
      <c r="C33" s="20" t="s">
        <v>135</v>
      </c>
      <c r="D33" s="21">
        <v>623569</v>
      </c>
      <c r="E33" s="22">
        <v>2604181</v>
      </c>
      <c r="F33" s="22">
        <f t="shared" si="0"/>
        <v>893903.9</v>
      </c>
      <c r="G33" s="22">
        <v>764793.2</v>
      </c>
      <c r="H33" s="22">
        <v>116601.3</v>
      </c>
      <c r="I33" s="22">
        <v>12509.4</v>
      </c>
      <c r="J33" s="23">
        <f t="shared" si="1"/>
        <v>0.29367897239093593</v>
      </c>
      <c r="K33" s="23">
        <f t="shared" si="2"/>
        <v>0.33845362515124716</v>
      </c>
      <c r="L33" s="24">
        <f t="shared" si="3"/>
        <v>0.34325720831232548</v>
      </c>
      <c r="M33" s="5"/>
    </row>
    <row r="34" spans="1:13" x14ac:dyDescent="0.25">
      <c r="A34" s="18"/>
      <c r="B34" s="19">
        <v>463</v>
      </c>
      <c r="C34" s="20" t="s">
        <v>136</v>
      </c>
      <c r="D34" s="21">
        <v>485339</v>
      </c>
      <c r="E34" s="22">
        <v>5923634</v>
      </c>
      <c r="F34" s="22">
        <f t="shared" si="0"/>
        <v>1392108.1</v>
      </c>
      <c r="G34" s="22">
        <v>1121974.1000000001</v>
      </c>
      <c r="H34" s="22">
        <v>169746.3</v>
      </c>
      <c r="I34" s="22">
        <v>100387.7</v>
      </c>
      <c r="J34" s="23">
        <f t="shared" si="1"/>
        <v>0.18940638466184778</v>
      </c>
      <c r="K34" s="23">
        <f t="shared" si="2"/>
        <v>0.2180621557645189</v>
      </c>
      <c r="L34" s="24">
        <f t="shared" si="3"/>
        <v>0.23500913459541897</v>
      </c>
      <c r="M34" s="5"/>
    </row>
    <row r="35" spans="1:13" ht="25.5" x14ac:dyDescent="0.25">
      <c r="A35" s="18"/>
      <c r="B35" s="19">
        <v>464</v>
      </c>
      <c r="C35" s="20" t="s">
        <v>137</v>
      </c>
      <c r="D35" s="21">
        <v>1088188</v>
      </c>
      <c r="E35" s="22">
        <v>3375511</v>
      </c>
      <c r="F35" s="22">
        <f t="shared" si="0"/>
        <v>2114791.7000000002</v>
      </c>
      <c r="G35" s="22">
        <v>1958154.6</v>
      </c>
      <c r="H35" s="22">
        <v>130828</v>
      </c>
      <c r="I35" s="22">
        <v>25809.1</v>
      </c>
      <c r="J35" s="23">
        <f t="shared" si="1"/>
        <v>0.58010612319142196</v>
      </c>
      <c r="K35" s="23">
        <f t="shared" si="2"/>
        <v>0.61886410679745973</v>
      </c>
      <c r="L35" s="24">
        <f t="shared" si="3"/>
        <v>0.6265100898797249</v>
      </c>
      <c r="M35" s="5"/>
    </row>
    <row r="36" spans="1:13" ht="15.75" thickBot="1" x14ac:dyDescent="0.3">
      <c r="A36" s="47" t="s">
        <v>138</v>
      </c>
      <c r="B36" s="48"/>
      <c r="C36" s="49"/>
      <c r="D36" s="50">
        <v>53580</v>
      </c>
      <c r="E36" s="51">
        <v>1003252</v>
      </c>
      <c r="F36" s="51">
        <f t="shared" si="0"/>
        <v>645071.69999999995</v>
      </c>
      <c r="G36" s="51">
        <v>496876.79999999999</v>
      </c>
      <c r="H36" s="51">
        <v>114987.9</v>
      </c>
      <c r="I36" s="51">
        <v>33207</v>
      </c>
      <c r="J36" s="52">
        <f t="shared" si="1"/>
        <v>0.49526619433601926</v>
      </c>
      <c r="K36" s="52">
        <f t="shared" si="2"/>
        <v>0.60988136579842345</v>
      </c>
      <c r="L36" s="53">
        <f t="shared" si="3"/>
        <v>0.6429807266768468</v>
      </c>
      <c r="M36" s="5"/>
    </row>
    <row r="37" spans="1:13" x14ac:dyDescent="0.25">
      <c r="D37" s="6"/>
      <c r="E37" s="6"/>
      <c r="F37" s="6"/>
      <c r="G37" s="6"/>
      <c r="H37" s="6"/>
      <c r="I37" s="6"/>
      <c r="J37" s="5"/>
      <c r="K37" s="5"/>
      <c r="L37" s="5"/>
      <c r="M37" s="5"/>
    </row>
  </sheetData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P100"/>
  <sheetViews>
    <sheetView workbookViewId="0">
      <selection activeCell="N2" sqref="N2"/>
    </sheetView>
  </sheetViews>
  <sheetFormatPr baseColWidth="10" defaultColWidth="11.7109375" defaultRowHeight="15" x14ac:dyDescent="0.25"/>
  <cols>
    <col min="1" max="1" width="4.28515625" customWidth="1"/>
    <col min="2" max="2" width="4.28515625" style="35" customWidth="1"/>
    <col min="3" max="3" width="31.42578125" customWidth="1"/>
    <col min="4" max="6" width="13.5703125" customWidth="1"/>
    <col min="7" max="9" width="0" hidden="1" customWidth="1"/>
  </cols>
  <sheetData>
    <row r="1" spans="1:16" ht="15.75" x14ac:dyDescent="0.25">
      <c r="A1" s="32">
        <v>24</v>
      </c>
      <c r="B1" s="34" t="s">
        <v>72</v>
      </c>
      <c r="C1" s="33" t="s">
        <v>348</v>
      </c>
      <c r="D1" s="33"/>
      <c r="E1" s="33"/>
      <c r="F1" s="33"/>
      <c r="G1" s="33"/>
      <c r="H1" s="33"/>
      <c r="I1" s="33"/>
      <c r="J1" s="33"/>
      <c r="K1" s="33"/>
      <c r="L1" s="33"/>
    </row>
    <row r="2" spans="1:16" ht="15.75" thickBot="1" x14ac:dyDescent="0.3">
      <c r="A2" s="2" t="s">
        <v>350</v>
      </c>
      <c r="N2" s="1" t="s">
        <v>360</v>
      </c>
    </row>
    <row r="3" spans="1:16" ht="15.75" thickBot="1" x14ac:dyDescent="0.3">
      <c r="A3" s="76" t="s">
        <v>79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6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6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  <c r="O5" s="6"/>
      <c r="P5" s="66"/>
    </row>
    <row r="6" spans="1:16" x14ac:dyDescent="0.25">
      <c r="A6" s="11" t="s">
        <v>11</v>
      </c>
      <c r="B6" s="37"/>
      <c r="C6" s="13"/>
      <c r="D6" s="14">
        <f ca="1">SUM(D7:OFFSET(D7,50,0))</f>
        <v>125809415</v>
      </c>
      <c r="E6" s="15">
        <f ca="1">SUM(E7:OFFSET(E7,50,0))</f>
        <v>121071990</v>
      </c>
      <c r="F6" s="15">
        <f ca="1">SUM(F7:OFFSET(F7,50,0))</f>
        <v>52066287</v>
      </c>
      <c r="G6" s="15">
        <f ca="1">SUM(G7:OFFSET(G7,50,0))</f>
        <v>42854834.800000004</v>
      </c>
      <c r="H6" s="15">
        <f ca="1">SUM(H7:OFFSET(H7,50,0))</f>
        <v>7254011.7000000011</v>
      </c>
      <c r="I6" s="15">
        <f ca="1">SUM(I7:OFFSET(I7,50,0))</f>
        <v>1957440.5000000002</v>
      </c>
      <c r="J6" s="16">
        <f ca="1">IFERROR(G6/E6,0)</f>
        <v>0.35396159590669984</v>
      </c>
      <c r="K6" s="16">
        <f ca="1">IFERROR(SUM(G6,H6)/E6,0)</f>
        <v>0.41387645895636149</v>
      </c>
      <c r="L6" s="17">
        <f ca="1">IFERROR(SUM(G6,H6,I6)/E6,0)</f>
        <v>0.43004403413208958</v>
      </c>
      <c r="M6" s="5"/>
      <c r="O6" s="6" t="s">
        <v>206</v>
      </c>
      <c r="P6" s="66" t="s">
        <v>207</v>
      </c>
    </row>
    <row r="7" spans="1:16" x14ac:dyDescent="0.25">
      <c r="A7" s="18"/>
      <c r="B7" s="38">
        <v>1</v>
      </c>
      <c r="C7" s="20" t="s">
        <v>82</v>
      </c>
      <c r="D7" s="21">
        <v>21480</v>
      </c>
      <c r="E7" s="22">
        <v>2636054</v>
      </c>
      <c r="F7" s="22">
        <f t="shared" ref="F7:F31" si="0">SUM(G7,H7,I7)</f>
        <v>535993.1</v>
      </c>
      <c r="G7" s="22">
        <v>523450</v>
      </c>
      <c r="H7" s="22">
        <v>45635.7</v>
      </c>
      <c r="I7" s="22">
        <v>-33092.6</v>
      </c>
      <c r="J7" s="23">
        <f t="shared" ref="J7:J31" si="1">IFERROR(G7/E7,0)</f>
        <v>0.19857332209431219</v>
      </c>
      <c r="K7" s="23">
        <f t="shared" ref="K7:K31" si="2">IFERROR(SUM(G7,H7)/E7,0)</f>
        <v>0.2158854484771556</v>
      </c>
      <c r="L7" s="24">
        <f t="shared" ref="L7:L31" si="3">IFERROR(SUM(G7,H7,I7)/E7,0)</f>
        <v>0.20333160853305735</v>
      </c>
      <c r="M7" s="5"/>
      <c r="N7" t="s">
        <v>92</v>
      </c>
      <c r="O7" s="6">
        <v>2553667.6</v>
      </c>
      <c r="P7" s="66">
        <v>0.71506728639764428</v>
      </c>
    </row>
    <row r="8" spans="1:16" x14ac:dyDescent="0.25">
      <c r="A8" s="18"/>
      <c r="B8" s="38">
        <v>2</v>
      </c>
      <c r="C8" s="20" t="s">
        <v>83</v>
      </c>
      <c r="D8" s="21">
        <v>577474</v>
      </c>
      <c r="E8" s="22">
        <v>2445509</v>
      </c>
      <c r="F8" s="22">
        <f t="shared" si="0"/>
        <v>1177976.6000000001</v>
      </c>
      <c r="G8" s="22">
        <v>966079.3</v>
      </c>
      <c r="H8" s="22">
        <v>169895.7</v>
      </c>
      <c r="I8" s="22">
        <v>42001.599999999999</v>
      </c>
      <c r="J8" s="23">
        <f t="shared" si="1"/>
        <v>0.39504221820488089</v>
      </c>
      <c r="K8" s="23">
        <f t="shared" si="2"/>
        <v>0.46451474928123349</v>
      </c>
      <c r="L8" s="24">
        <f t="shared" si="3"/>
        <v>0.48168974229904699</v>
      </c>
      <c r="M8" s="5"/>
      <c r="N8" t="s">
        <v>105</v>
      </c>
      <c r="O8" s="6">
        <v>1979896</v>
      </c>
      <c r="P8" s="66">
        <v>0.69954167014100388</v>
      </c>
    </row>
    <row r="9" spans="1:16" x14ac:dyDescent="0.25">
      <c r="A9" s="18"/>
      <c r="B9" s="38">
        <v>3</v>
      </c>
      <c r="C9" s="20" t="s">
        <v>84</v>
      </c>
      <c r="D9" s="21">
        <v>1685719</v>
      </c>
      <c r="E9" s="22">
        <v>5139626</v>
      </c>
      <c r="F9" s="22">
        <f t="shared" si="0"/>
        <v>1614746</v>
      </c>
      <c r="G9" s="22">
        <v>1350244.3</v>
      </c>
      <c r="H9" s="22">
        <v>231913.8</v>
      </c>
      <c r="I9" s="22">
        <v>32587.9</v>
      </c>
      <c r="J9" s="23">
        <f t="shared" si="1"/>
        <v>0.26271255924069187</v>
      </c>
      <c r="K9" s="23">
        <f t="shared" si="2"/>
        <v>0.30783525883011725</v>
      </c>
      <c r="L9" s="24">
        <f t="shared" si="3"/>
        <v>0.31417577854886719</v>
      </c>
      <c r="M9" s="5"/>
      <c r="N9" t="s">
        <v>95</v>
      </c>
      <c r="O9" s="6">
        <v>2339141.7000000002</v>
      </c>
      <c r="P9" s="66">
        <v>0.65451444909115031</v>
      </c>
    </row>
    <row r="10" spans="1:16" x14ac:dyDescent="0.25">
      <c r="A10" s="18"/>
      <c r="B10" s="38">
        <v>4</v>
      </c>
      <c r="C10" s="20" t="s">
        <v>85</v>
      </c>
      <c r="D10" s="21">
        <v>1795184</v>
      </c>
      <c r="E10" s="22">
        <v>3929098</v>
      </c>
      <c r="F10" s="22">
        <f t="shared" si="0"/>
        <v>2167605.7999999998</v>
      </c>
      <c r="G10" s="22">
        <v>1745807.1</v>
      </c>
      <c r="H10" s="22">
        <v>288898.7</v>
      </c>
      <c r="I10" s="22">
        <v>132900</v>
      </c>
      <c r="J10" s="23">
        <f t="shared" si="1"/>
        <v>0.44432770574824049</v>
      </c>
      <c r="K10" s="23">
        <f t="shared" si="2"/>
        <v>0.51785570123219127</v>
      </c>
      <c r="L10" s="24">
        <f t="shared" si="3"/>
        <v>0.55168025842063495</v>
      </c>
      <c r="M10" s="5"/>
      <c r="N10" t="s">
        <v>94</v>
      </c>
      <c r="O10" s="6">
        <v>1887933.9999999998</v>
      </c>
      <c r="P10" s="66">
        <v>0.63572816148598565</v>
      </c>
    </row>
    <row r="11" spans="1:16" x14ac:dyDescent="0.25">
      <c r="A11" s="18"/>
      <c r="B11" s="38">
        <v>5</v>
      </c>
      <c r="C11" s="20" t="s">
        <v>86</v>
      </c>
      <c r="D11" s="21">
        <v>379290</v>
      </c>
      <c r="E11" s="22">
        <v>1860813</v>
      </c>
      <c r="F11" s="22">
        <f t="shared" si="0"/>
        <v>959745.9</v>
      </c>
      <c r="G11" s="22">
        <v>644816.4</v>
      </c>
      <c r="H11" s="22">
        <v>190114.5</v>
      </c>
      <c r="I11" s="22">
        <v>124815</v>
      </c>
      <c r="J11" s="23">
        <f t="shared" si="1"/>
        <v>0.34652401933993371</v>
      </c>
      <c r="K11" s="23">
        <f t="shared" si="2"/>
        <v>0.44869145905579982</v>
      </c>
      <c r="L11" s="24">
        <f t="shared" si="3"/>
        <v>0.51576697927196336</v>
      </c>
      <c r="M11" s="5"/>
      <c r="N11" t="s">
        <v>88</v>
      </c>
      <c r="O11" s="6">
        <v>2114791.7000000002</v>
      </c>
      <c r="P11" s="66">
        <v>0.6265100898797249</v>
      </c>
    </row>
    <row r="12" spans="1:16" x14ac:dyDescent="0.25">
      <c r="A12" s="18"/>
      <c r="B12" s="38">
        <v>6</v>
      </c>
      <c r="C12" s="20" t="s">
        <v>87</v>
      </c>
      <c r="D12" s="21">
        <v>3689934</v>
      </c>
      <c r="E12" s="22">
        <v>6183658</v>
      </c>
      <c r="F12" s="22">
        <f t="shared" si="0"/>
        <v>3573653.1</v>
      </c>
      <c r="G12" s="22">
        <v>2797517.1</v>
      </c>
      <c r="H12" s="22">
        <v>492670.8</v>
      </c>
      <c r="I12" s="22">
        <v>283465.2</v>
      </c>
      <c r="J12" s="23">
        <f t="shared" si="1"/>
        <v>0.45240488720430527</v>
      </c>
      <c r="K12" s="23">
        <f t="shared" si="2"/>
        <v>0.53207792216193073</v>
      </c>
      <c r="L12" s="24">
        <f t="shared" si="3"/>
        <v>0.57791894377082309</v>
      </c>
      <c r="M12" s="5"/>
      <c r="N12" t="s">
        <v>87</v>
      </c>
      <c r="O12" s="6">
        <v>3573653.1</v>
      </c>
      <c r="P12" s="66">
        <v>0.57791894377082309</v>
      </c>
    </row>
    <row r="13" spans="1:16" x14ac:dyDescent="0.25">
      <c r="A13" s="18"/>
      <c r="B13" s="38">
        <v>7</v>
      </c>
      <c r="C13" s="20" t="s">
        <v>88</v>
      </c>
      <c r="D13" s="21">
        <v>1088188</v>
      </c>
      <c r="E13" s="22">
        <v>3375511</v>
      </c>
      <c r="F13" s="22">
        <f t="shared" si="0"/>
        <v>2114791.7000000002</v>
      </c>
      <c r="G13" s="22">
        <v>1958154.6</v>
      </c>
      <c r="H13" s="22">
        <v>130828</v>
      </c>
      <c r="I13" s="22">
        <v>25809.1</v>
      </c>
      <c r="J13" s="23">
        <f t="shared" si="1"/>
        <v>0.58010612319142196</v>
      </c>
      <c r="K13" s="23">
        <f t="shared" si="2"/>
        <v>0.61886410679745973</v>
      </c>
      <c r="L13" s="24">
        <f t="shared" si="3"/>
        <v>0.6265100898797249</v>
      </c>
      <c r="M13" s="5"/>
      <c r="N13" t="s">
        <v>85</v>
      </c>
      <c r="O13" s="6">
        <v>2167605.7999999998</v>
      </c>
      <c r="P13" s="66">
        <v>0.55168025842063495</v>
      </c>
    </row>
    <row r="14" spans="1:16" x14ac:dyDescent="0.25">
      <c r="A14" s="18"/>
      <c r="B14" s="38">
        <v>8</v>
      </c>
      <c r="C14" s="20" t="s">
        <v>89</v>
      </c>
      <c r="D14" s="21">
        <v>2681270</v>
      </c>
      <c r="E14" s="22">
        <v>5731907</v>
      </c>
      <c r="F14" s="22">
        <f t="shared" si="0"/>
        <v>2426294.7999999998</v>
      </c>
      <c r="G14" s="22">
        <v>2065185.9</v>
      </c>
      <c r="H14" s="22">
        <v>304744.09999999998</v>
      </c>
      <c r="I14" s="22">
        <v>56364.800000000003</v>
      </c>
      <c r="J14" s="23">
        <f t="shared" si="1"/>
        <v>0.36029647724570546</v>
      </c>
      <c r="K14" s="23">
        <f t="shared" si="2"/>
        <v>0.41346274459791482</v>
      </c>
      <c r="L14" s="24">
        <f t="shared" si="3"/>
        <v>0.42329626073835458</v>
      </c>
      <c r="M14" s="5"/>
      <c r="N14" t="s">
        <v>86</v>
      </c>
      <c r="O14" s="6">
        <v>959745.9</v>
      </c>
      <c r="P14" s="66">
        <v>0.51576697927196336</v>
      </c>
    </row>
    <row r="15" spans="1:16" x14ac:dyDescent="0.25">
      <c r="A15" s="18"/>
      <c r="B15" s="38">
        <v>9</v>
      </c>
      <c r="C15" s="20" t="s">
        <v>90</v>
      </c>
      <c r="D15" s="21">
        <v>56000</v>
      </c>
      <c r="E15" s="22">
        <v>917018</v>
      </c>
      <c r="F15" s="22">
        <f t="shared" si="0"/>
        <v>429410.3</v>
      </c>
      <c r="G15" s="22">
        <v>335951.6</v>
      </c>
      <c r="H15" s="22">
        <v>49146.7</v>
      </c>
      <c r="I15" s="22">
        <v>44312</v>
      </c>
      <c r="J15" s="23">
        <f t="shared" si="1"/>
        <v>0.36635224172262704</v>
      </c>
      <c r="K15" s="23">
        <f t="shared" si="2"/>
        <v>0.41994628240667031</v>
      </c>
      <c r="L15" s="24">
        <f t="shared" si="3"/>
        <v>0.46826812559840697</v>
      </c>
      <c r="M15" s="5"/>
      <c r="N15" t="s">
        <v>83</v>
      </c>
      <c r="O15" s="6">
        <v>1177976.6000000001</v>
      </c>
      <c r="P15" s="66">
        <v>0.48168974229904699</v>
      </c>
    </row>
    <row r="16" spans="1:16" x14ac:dyDescent="0.25">
      <c r="A16" s="18"/>
      <c r="B16" s="38">
        <v>10</v>
      </c>
      <c r="C16" s="20" t="s">
        <v>91</v>
      </c>
      <c r="D16" s="21">
        <v>0</v>
      </c>
      <c r="E16" s="22">
        <v>1569242</v>
      </c>
      <c r="F16" s="22">
        <f t="shared" si="0"/>
        <v>591284.29999999993</v>
      </c>
      <c r="G16" s="22">
        <v>465316.6</v>
      </c>
      <c r="H16" s="22">
        <v>106967.2</v>
      </c>
      <c r="I16" s="22">
        <v>19000.5</v>
      </c>
      <c r="J16" s="23">
        <f t="shared" si="1"/>
        <v>0.29652316213815333</v>
      </c>
      <c r="K16" s="23">
        <f t="shared" si="2"/>
        <v>0.36468804684044903</v>
      </c>
      <c r="L16" s="24">
        <f t="shared" si="3"/>
        <v>0.37679612194932327</v>
      </c>
      <c r="M16" s="5"/>
      <c r="N16" t="s">
        <v>97</v>
      </c>
      <c r="O16" s="6">
        <v>2991465.2</v>
      </c>
      <c r="P16" s="66">
        <v>0.4704609076486212</v>
      </c>
    </row>
    <row r="17" spans="1:16" x14ac:dyDescent="0.25">
      <c r="A17" s="18"/>
      <c r="B17" s="38">
        <v>11</v>
      </c>
      <c r="C17" s="20" t="s">
        <v>92</v>
      </c>
      <c r="D17" s="21">
        <v>2536806</v>
      </c>
      <c r="E17" s="22">
        <v>3571227</v>
      </c>
      <c r="F17" s="22">
        <f t="shared" si="0"/>
        <v>2553667.6</v>
      </c>
      <c r="G17" s="22">
        <v>2298885.1</v>
      </c>
      <c r="H17" s="22">
        <v>243876.4</v>
      </c>
      <c r="I17" s="22">
        <v>10906.1</v>
      </c>
      <c r="J17" s="23">
        <f t="shared" si="1"/>
        <v>0.64372415979157871</v>
      </c>
      <c r="K17" s="23">
        <f t="shared" si="2"/>
        <v>0.71201340603663665</v>
      </c>
      <c r="L17" s="24">
        <f t="shared" si="3"/>
        <v>0.71506728639764428</v>
      </c>
      <c r="M17" s="5"/>
      <c r="N17" t="s">
        <v>90</v>
      </c>
      <c r="O17" s="6">
        <v>429410.3</v>
      </c>
      <c r="P17" s="66">
        <v>0.46826812559840697</v>
      </c>
    </row>
    <row r="18" spans="1:16" x14ac:dyDescent="0.25">
      <c r="A18" s="18"/>
      <c r="B18" s="38">
        <v>12</v>
      </c>
      <c r="C18" s="20" t="s">
        <v>93</v>
      </c>
      <c r="D18" s="21">
        <v>373049</v>
      </c>
      <c r="E18" s="22">
        <v>3657119</v>
      </c>
      <c r="F18" s="22">
        <f t="shared" si="0"/>
        <v>1529458.9000000001</v>
      </c>
      <c r="G18" s="22">
        <v>1212767.8</v>
      </c>
      <c r="H18" s="22">
        <v>227859.5</v>
      </c>
      <c r="I18" s="22">
        <v>88831.6</v>
      </c>
      <c r="J18" s="23">
        <f t="shared" si="1"/>
        <v>0.33161835860413624</v>
      </c>
      <c r="K18" s="23">
        <f t="shared" si="2"/>
        <v>0.3939240970829771</v>
      </c>
      <c r="L18" s="24">
        <f t="shared" si="3"/>
        <v>0.41821414616259417</v>
      </c>
      <c r="M18" s="5"/>
      <c r="N18" t="s">
        <v>102</v>
      </c>
      <c r="O18" s="6">
        <v>3478336.4</v>
      </c>
      <c r="P18" s="66">
        <v>0.44304695627009394</v>
      </c>
    </row>
    <row r="19" spans="1:16" x14ac:dyDescent="0.25">
      <c r="A19" s="18"/>
      <c r="B19" s="38">
        <v>13</v>
      </c>
      <c r="C19" s="20" t="s">
        <v>94</v>
      </c>
      <c r="D19" s="21">
        <v>268264</v>
      </c>
      <c r="E19" s="22">
        <v>2969719</v>
      </c>
      <c r="F19" s="22">
        <f t="shared" si="0"/>
        <v>1887933.9999999998</v>
      </c>
      <c r="G19" s="22">
        <v>1506907.7</v>
      </c>
      <c r="H19" s="22">
        <v>292540.59999999998</v>
      </c>
      <c r="I19" s="22">
        <v>88485.7</v>
      </c>
      <c r="J19" s="23">
        <f t="shared" si="1"/>
        <v>0.50742433880107851</v>
      </c>
      <c r="K19" s="23">
        <f t="shared" si="2"/>
        <v>0.60593217742150007</v>
      </c>
      <c r="L19" s="24">
        <f t="shared" si="3"/>
        <v>0.63572816148598565</v>
      </c>
      <c r="M19" s="5"/>
      <c r="N19" t="s">
        <v>89</v>
      </c>
      <c r="O19" s="6">
        <v>2426294.7999999998</v>
      </c>
      <c r="P19" s="66">
        <v>0.42329626073835458</v>
      </c>
    </row>
    <row r="20" spans="1:16" x14ac:dyDescent="0.25">
      <c r="A20" s="18"/>
      <c r="B20" s="38">
        <v>14</v>
      </c>
      <c r="C20" s="20" t="s">
        <v>95</v>
      </c>
      <c r="D20" s="21">
        <v>2718351</v>
      </c>
      <c r="E20" s="22">
        <v>3573858</v>
      </c>
      <c r="F20" s="22">
        <f t="shared" si="0"/>
        <v>2339141.7000000002</v>
      </c>
      <c r="G20" s="22">
        <v>1901054.3</v>
      </c>
      <c r="H20" s="22">
        <v>395092.3</v>
      </c>
      <c r="I20" s="22">
        <v>42995.1</v>
      </c>
      <c r="J20" s="23">
        <f t="shared" si="1"/>
        <v>0.53193336165007121</v>
      </c>
      <c r="K20" s="23">
        <f t="shared" si="2"/>
        <v>0.64248400468065603</v>
      </c>
      <c r="L20" s="24">
        <f t="shared" si="3"/>
        <v>0.65451444909115031</v>
      </c>
      <c r="M20" s="5"/>
      <c r="N20" t="s">
        <v>93</v>
      </c>
      <c r="O20" s="6">
        <v>1529458.9000000001</v>
      </c>
      <c r="P20" s="66">
        <v>0.41821414616259417</v>
      </c>
    </row>
    <row r="21" spans="1:16" x14ac:dyDescent="0.25">
      <c r="A21" s="18"/>
      <c r="B21" s="38">
        <v>15</v>
      </c>
      <c r="C21" s="20" t="s">
        <v>96</v>
      </c>
      <c r="D21" s="21">
        <v>98765085</v>
      </c>
      <c r="E21" s="22">
        <v>39444042</v>
      </c>
      <c r="F21" s="22">
        <f t="shared" si="0"/>
        <v>14294364.300000001</v>
      </c>
      <c r="G21" s="22">
        <v>11889789.4</v>
      </c>
      <c r="H21" s="22">
        <v>2024343.5</v>
      </c>
      <c r="I21" s="22">
        <v>380231.4</v>
      </c>
      <c r="J21" s="23">
        <f t="shared" si="1"/>
        <v>0.30143435604292279</v>
      </c>
      <c r="K21" s="23">
        <f t="shared" si="2"/>
        <v>0.35275626417799677</v>
      </c>
      <c r="L21" s="24">
        <f t="shared" si="3"/>
        <v>0.36239603182655572</v>
      </c>
      <c r="M21" s="5"/>
      <c r="N21" t="s">
        <v>103</v>
      </c>
      <c r="O21" s="6">
        <v>1469866.2</v>
      </c>
      <c r="P21" s="66">
        <v>0.39880440037963122</v>
      </c>
    </row>
    <row r="22" spans="1:16" x14ac:dyDescent="0.25">
      <c r="A22" s="18"/>
      <c r="B22" s="38">
        <v>16</v>
      </c>
      <c r="C22" s="20" t="s">
        <v>97</v>
      </c>
      <c r="D22" s="21">
        <v>2319504</v>
      </c>
      <c r="E22" s="22">
        <v>6358584</v>
      </c>
      <c r="F22" s="22">
        <f t="shared" si="0"/>
        <v>2991465.2</v>
      </c>
      <c r="G22" s="22">
        <v>2389021.2000000002</v>
      </c>
      <c r="H22" s="22">
        <v>520995.2</v>
      </c>
      <c r="I22" s="22">
        <v>81448.800000000003</v>
      </c>
      <c r="J22" s="23">
        <f t="shared" si="1"/>
        <v>0.37571591410917904</v>
      </c>
      <c r="K22" s="23">
        <f t="shared" si="2"/>
        <v>0.45765164067974889</v>
      </c>
      <c r="L22" s="24">
        <f t="shared" si="3"/>
        <v>0.4704609076486212</v>
      </c>
      <c r="M22" s="5"/>
      <c r="N22" t="s">
        <v>91</v>
      </c>
      <c r="O22" s="6">
        <v>591284.29999999993</v>
      </c>
      <c r="P22" s="66">
        <v>0.37679612194932327</v>
      </c>
    </row>
    <row r="23" spans="1:16" x14ac:dyDescent="0.25">
      <c r="A23" s="18"/>
      <c r="B23" s="38">
        <v>17</v>
      </c>
      <c r="C23" s="20" t="s">
        <v>98</v>
      </c>
      <c r="D23" s="21">
        <v>82815</v>
      </c>
      <c r="E23" s="22">
        <v>1143373</v>
      </c>
      <c r="F23" s="22">
        <f t="shared" si="0"/>
        <v>420880.9</v>
      </c>
      <c r="G23" s="22">
        <v>286603.5</v>
      </c>
      <c r="H23" s="22">
        <v>114548.4</v>
      </c>
      <c r="I23" s="22">
        <v>19729</v>
      </c>
      <c r="J23" s="23">
        <f t="shared" si="1"/>
        <v>0.25066491862235685</v>
      </c>
      <c r="K23" s="23">
        <f t="shared" si="2"/>
        <v>0.35084954778536842</v>
      </c>
      <c r="L23" s="24">
        <f t="shared" si="3"/>
        <v>0.36810463427070605</v>
      </c>
      <c r="M23" s="5"/>
      <c r="N23" t="s">
        <v>98</v>
      </c>
      <c r="O23" s="6">
        <v>420880.9</v>
      </c>
      <c r="P23" s="66">
        <v>0.36810463427070605</v>
      </c>
    </row>
    <row r="24" spans="1:16" x14ac:dyDescent="0.25">
      <c r="A24" s="18"/>
      <c r="B24" s="38">
        <v>18</v>
      </c>
      <c r="C24" s="20" t="s">
        <v>99</v>
      </c>
      <c r="D24" s="21">
        <v>142262</v>
      </c>
      <c r="E24" s="22">
        <v>937623</v>
      </c>
      <c r="F24" s="22">
        <f t="shared" si="0"/>
        <v>211052.6</v>
      </c>
      <c r="G24" s="22">
        <v>151032.79999999999</v>
      </c>
      <c r="H24" s="22">
        <v>37645.699999999997</v>
      </c>
      <c r="I24" s="22">
        <v>22374.1</v>
      </c>
      <c r="J24" s="23">
        <f t="shared" si="1"/>
        <v>0.16108051956916586</v>
      </c>
      <c r="K24" s="23">
        <f t="shared" si="2"/>
        <v>0.20123066520339197</v>
      </c>
      <c r="L24" s="24">
        <f t="shared" si="3"/>
        <v>0.22509324110010101</v>
      </c>
      <c r="M24" s="5"/>
      <c r="N24" t="s">
        <v>96</v>
      </c>
      <c r="O24" s="6">
        <v>14294364.300000001</v>
      </c>
      <c r="P24" s="66">
        <v>0.36239603182655572</v>
      </c>
    </row>
    <row r="25" spans="1:16" x14ac:dyDescent="0.25">
      <c r="A25" s="18"/>
      <c r="B25" s="38">
        <v>19</v>
      </c>
      <c r="C25" s="20" t="s">
        <v>100</v>
      </c>
      <c r="D25" s="21">
        <v>44744</v>
      </c>
      <c r="E25" s="22">
        <v>1442085</v>
      </c>
      <c r="F25" s="22">
        <f t="shared" si="0"/>
        <v>453718</v>
      </c>
      <c r="G25" s="22">
        <v>362818.5</v>
      </c>
      <c r="H25" s="22">
        <v>86802.7</v>
      </c>
      <c r="I25" s="22">
        <v>4096.8</v>
      </c>
      <c r="J25" s="23">
        <f t="shared" si="1"/>
        <v>0.25159300596012024</v>
      </c>
      <c r="K25" s="23">
        <f t="shared" si="2"/>
        <v>0.31178550501530772</v>
      </c>
      <c r="L25" s="24">
        <f t="shared" si="3"/>
        <v>0.31462639164820383</v>
      </c>
      <c r="M25" s="5"/>
      <c r="N25" t="s">
        <v>106</v>
      </c>
      <c r="O25" s="6">
        <v>893903.9</v>
      </c>
      <c r="P25" s="66">
        <v>0.34325720831232548</v>
      </c>
    </row>
    <row r="26" spans="1:16" x14ac:dyDescent="0.25">
      <c r="A26" s="18"/>
      <c r="B26" s="38">
        <v>20</v>
      </c>
      <c r="C26" s="20" t="s">
        <v>101</v>
      </c>
      <c r="D26" s="21">
        <v>585352</v>
      </c>
      <c r="E26" s="22">
        <v>4907507</v>
      </c>
      <c r="F26" s="22">
        <f t="shared" si="0"/>
        <v>1647024.3</v>
      </c>
      <c r="G26" s="22">
        <v>1262459</v>
      </c>
      <c r="H26" s="22">
        <v>195547</v>
      </c>
      <c r="I26" s="22">
        <v>189018.3</v>
      </c>
      <c r="J26" s="23">
        <f t="shared" si="1"/>
        <v>0.25725057549586788</v>
      </c>
      <c r="K26" s="23">
        <f t="shared" si="2"/>
        <v>0.29709708004491892</v>
      </c>
      <c r="L26" s="24">
        <f t="shared" si="3"/>
        <v>0.33561323498876316</v>
      </c>
      <c r="M26" s="5"/>
      <c r="N26" t="s">
        <v>101</v>
      </c>
      <c r="O26" s="6">
        <v>1647024.3</v>
      </c>
      <c r="P26" s="66">
        <v>0.33561323498876316</v>
      </c>
    </row>
    <row r="27" spans="1:16" x14ac:dyDescent="0.25">
      <c r="A27" s="18"/>
      <c r="B27" s="38">
        <v>21</v>
      </c>
      <c r="C27" s="20" t="s">
        <v>102</v>
      </c>
      <c r="D27" s="21">
        <v>2776583</v>
      </c>
      <c r="E27" s="22">
        <v>7850943</v>
      </c>
      <c r="F27" s="22">
        <f t="shared" si="0"/>
        <v>3478336.4</v>
      </c>
      <c r="G27" s="22">
        <v>2845352</v>
      </c>
      <c r="H27" s="22">
        <v>554929.80000000005</v>
      </c>
      <c r="I27" s="22">
        <v>78054.600000000006</v>
      </c>
      <c r="J27" s="23">
        <f t="shared" si="1"/>
        <v>0.36242168615922954</v>
      </c>
      <c r="K27" s="23">
        <f t="shared" si="2"/>
        <v>0.43310488943812225</v>
      </c>
      <c r="L27" s="24">
        <f t="shared" si="3"/>
        <v>0.44304695627009394</v>
      </c>
      <c r="M27" s="5"/>
      <c r="N27" t="s">
        <v>100</v>
      </c>
      <c r="O27" s="6">
        <v>453718</v>
      </c>
      <c r="P27" s="66">
        <v>0.31462639164820383</v>
      </c>
    </row>
    <row r="28" spans="1:16" x14ac:dyDescent="0.25">
      <c r="A28" s="18"/>
      <c r="B28" s="38">
        <v>22</v>
      </c>
      <c r="C28" s="20" t="s">
        <v>103</v>
      </c>
      <c r="D28" s="21">
        <v>1271621</v>
      </c>
      <c r="E28" s="22">
        <v>3685682</v>
      </c>
      <c r="F28" s="22">
        <f t="shared" si="0"/>
        <v>1469866.2</v>
      </c>
      <c r="G28" s="22">
        <v>1145101.8999999999</v>
      </c>
      <c r="H28" s="22">
        <v>214478.7</v>
      </c>
      <c r="I28" s="22">
        <v>110285.6</v>
      </c>
      <c r="J28" s="23">
        <f t="shared" si="1"/>
        <v>0.31068928355729003</v>
      </c>
      <c r="K28" s="23">
        <f t="shared" si="2"/>
        <v>0.36888168865355175</v>
      </c>
      <c r="L28" s="24">
        <f t="shared" si="3"/>
        <v>0.39880440037963122</v>
      </c>
      <c r="M28" s="5"/>
      <c r="N28" t="s">
        <v>84</v>
      </c>
      <c r="O28" s="6">
        <v>1614746</v>
      </c>
      <c r="P28" s="66">
        <v>0.31417577854886719</v>
      </c>
    </row>
    <row r="29" spans="1:16" x14ac:dyDescent="0.25">
      <c r="A29" s="18"/>
      <c r="B29" s="38">
        <v>23</v>
      </c>
      <c r="C29" s="20" t="s">
        <v>104</v>
      </c>
      <c r="D29" s="21">
        <v>25000</v>
      </c>
      <c r="E29" s="22">
        <v>2307335</v>
      </c>
      <c r="F29" s="22">
        <f t="shared" si="0"/>
        <v>324075.40000000002</v>
      </c>
      <c r="G29" s="22">
        <v>275136.7</v>
      </c>
      <c r="H29" s="22">
        <v>34888.699999999997</v>
      </c>
      <c r="I29" s="22">
        <v>14050</v>
      </c>
      <c r="J29" s="23">
        <f t="shared" si="1"/>
        <v>0.11924436633605437</v>
      </c>
      <c r="K29" s="23">
        <f t="shared" si="2"/>
        <v>0.13436514420316079</v>
      </c>
      <c r="L29" s="24">
        <f t="shared" si="3"/>
        <v>0.14045442035941899</v>
      </c>
      <c r="M29" s="5"/>
      <c r="N29" t="s">
        <v>99</v>
      </c>
      <c r="O29" s="6">
        <v>211052.6</v>
      </c>
      <c r="P29" s="66">
        <v>0.22509324110010101</v>
      </c>
    </row>
    <row r="30" spans="1:16" x14ac:dyDescent="0.25">
      <c r="A30" s="18"/>
      <c r="B30" s="38">
        <v>24</v>
      </c>
      <c r="C30" s="20" t="s">
        <v>105</v>
      </c>
      <c r="D30" s="21">
        <v>1301871</v>
      </c>
      <c r="E30" s="22">
        <v>2830276</v>
      </c>
      <c r="F30" s="22">
        <f t="shared" si="0"/>
        <v>1979896</v>
      </c>
      <c r="G30" s="22">
        <v>1710588.8</v>
      </c>
      <c r="H30" s="22">
        <v>183046.7</v>
      </c>
      <c r="I30" s="22">
        <v>86260.5</v>
      </c>
      <c r="J30" s="23">
        <f t="shared" si="1"/>
        <v>0.60438939523919222</v>
      </c>
      <c r="K30" s="23">
        <f t="shared" si="2"/>
        <v>0.66906390048179043</v>
      </c>
      <c r="L30" s="24">
        <f t="shared" si="3"/>
        <v>0.69954167014100388</v>
      </c>
      <c r="M30" s="5"/>
      <c r="N30" t="s">
        <v>82</v>
      </c>
      <c r="O30" s="6">
        <v>535993.1</v>
      </c>
      <c r="P30" s="66">
        <v>0.20333160853305735</v>
      </c>
    </row>
    <row r="31" spans="1:16" ht="15.75" thickBot="1" x14ac:dyDescent="0.3">
      <c r="A31" s="25"/>
      <c r="B31" s="39">
        <v>25</v>
      </c>
      <c r="C31" s="27" t="s">
        <v>106</v>
      </c>
      <c r="D31" s="28">
        <v>623569</v>
      </c>
      <c r="E31" s="29">
        <v>2604181</v>
      </c>
      <c r="F31" s="29">
        <f t="shared" si="0"/>
        <v>893903.9</v>
      </c>
      <c r="G31" s="29">
        <v>764793.2</v>
      </c>
      <c r="H31" s="29">
        <v>116601.3</v>
      </c>
      <c r="I31" s="29">
        <v>12509.4</v>
      </c>
      <c r="J31" s="30">
        <f t="shared" si="1"/>
        <v>0.29367897239093593</v>
      </c>
      <c r="K31" s="30">
        <f t="shared" si="2"/>
        <v>0.33845362515124716</v>
      </c>
      <c r="L31" s="31">
        <f t="shared" si="3"/>
        <v>0.34325720831232548</v>
      </c>
      <c r="M31" s="5"/>
      <c r="N31" t="s">
        <v>104</v>
      </c>
      <c r="O31" s="6">
        <v>324075.40000000002</v>
      </c>
      <c r="P31" s="66">
        <v>0.14045442035941899</v>
      </c>
    </row>
    <row r="32" spans="1:16" x14ac:dyDescent="0.25">
      <c r="O32" s="6"/>
      <c r="P32" s="66"/>
    </row>
    <row r="33" spans="15:16" x14ac:dyDescent="0.25">
      <c r="O33" s="6"/>
      <c r="P33" s="66"/>
    </row>
    <row r="34" spans="15:16" x14ac:dyDescent="0.25">
      <c r="O34" s="6"/>
      <c r="P34" s="66"/>
    </row>
    <row r="35" spans="15:16" x14ac:dyDescent="0.25">
      <c r="O35" s="6"/>
      <c r="P35" s="66"/>
    </row>
    <row r="36" spans="15:16" x14ac:dyDescent="0.25">
      <c r="O36" s="6"/>
      <c r="P36" s="66"/>
    </row>
    <row r="37" spans="15:16" x14ac:dyDescent="0.25">
      <c r="O37" s="6"/>
      <c r="P37" s="66"/>
    </row>
    <row r="38" spans="15:16" x14ac:dyDescent="0.25">
      <c r="O38" s="6"/>
      <c r="P38" s="66"/>
    </row>
    <row r="39" spans="15:16" x14ac:dyDescent="0.25">
      <c r="O39" s="6"/>
      <c r="P39" s="66"/>
    </row>
    <row r="40" spans="15:16" x14ac:dyDescent="0.25">
      <c r="O40" s="6"/>
      <c r="P40" s="66"/>
    </row>
    <row r="41" spans="15:16" x14ac:dyDescent="0.25">
      <c r="O41" s="6"/>
      <c r="P41" s="66"/>
    </row>
    <row r="42" spans="15:16" x14ac:dyDescent="0.25">
      <c r="O42" s="6"/>
      <c r="P42" s="66"/>
    </row>
    <row r="43" spans="15:16" x14ac:dyDescent="0.25">
      <c r="O43" s="6"/>
      <c r="P43" s="66"/>
    </row>
    <row r="44" spans="15:16" x14ac:dyDescent="0.25">
      <c r="O44" s="6"/>
      <c r="P44" s="66"/>
    </row>
    <row r="45" spans="15:16" x14ac:dyDescent="0.25">
      <c r="O45" s="6"/>
      <c r="P45" s="66"/>
    </row>
    <row r="46" spans="15:16" x14ac:dyDescent="0.25">
      <c r="O46" s="6"/>
      <c r="P46" s="66"/>
    </row>
    <row r="47" spans="15:16" x14ac:dyDescent="0.25">
      <c r="O47" s="6"/>
      <c r="P47" s="66"/>
    </row>
    <row r="48" spans="15:16" x14ac:dyDescent="0.25">
      <c r="O48" s="6"/>
      <c r="P48" s="66"/>
    </row>
    <row r="49" spans="15:16" x14ac:dyDescent="0.25">
      <c r="O49" s="6"/>
      <c r="P49" s="66"/>
    </row>
    <row r="50" spans="15:16" x14ac:dyDescent="0.25">
      <c r="O50" s="6"/>
      <c r="P50" s="66"/>
    </row>
    <row r="51" spans="15:16" x14ac:dyDescent="0.25">
      <c r="O51" s="6"/>
      <c r="P51" s="66"/>
    </row>
    <row r="52" spans="15:16" x14ac:dyDescent="0.25">
      <c r="O52" s="6"/>
      <c r="P52" s="66"/>
    </row>
    <row r="53" spans="15:16" x14ac:dyDescent="0.25">
      <c r="O53" s="6"/>
      <c r="P53" s="66"/>
    </row>
    <row r="54" spans="15:16" x14ac:dyDescent="0.25">
      <c r="O54" s="6"/>
      <c r="P54" s="66"/>
    </row>
    <row r="55" spans="15:16" x14ac:dyDescent="0.25">
      <c r="O55" s="6"/>
      <c r="P55" s="66"/>
    </row>
    <row r="56" spans="15:16" x14ac:dyDescent="0.25">
      <c r="O56" s="6"/>
      <c r="P56" s="66"/>
    </row>
    <row r="57" spans="15:16" x14ac:dyDescent="0.25">
      <c r="O57" s="6"/>
      <c r="P57" s="66"/>
    </row>
    <row r="58" spans="15:16" x14ac:dyDescent="0.25">
      <c r="O58" s="6"/>
      <c r="P58" s="66"/>
    </row>
    <row r="59" spans="15:16" x14ac:dyDescent="0.25">
      <c r="O59" s="6"/>
      <c r="P59" s="66"/>
    </row>
    <row r="60" spans="15:16" x14ac:dyDescent="0.25">
      <c r="O60" s="6"/>
      <c r="P60" s="66"/>
    </row>
    <row r="61" spans="15:16" x14ac:dyDescent="0.25">
      <c r="O61" s="6"/>
      <c r="P61" s="66"/>
    </row>
    <row r="62" spans="15:16" x14ac:dyDescent="0.25">
      <c r="O62" s="6"/>
      <c r="P62" s="66"/>
    </row>
    <row r="63" spans="15:16" x14ac:dyDescent="0.25">
      <c r="O63" s="6"/>
      <c r="P63" s="66"/>
    </row>
    <row r="64" spans="15:16" x14ac:dyDescent="0.25">
      <c r="O64" s="6"/>
      <c r="P64" s="66"/>
    </row>
    <row r="65" spans="15:16" x14ac:dyDescent="0.25">
      <c r="O65" s="6"/>
      <c r="P65" s="66"/>
    </row>
    <row r="66" spans="15:16" x14ac:dyDescent="0.25">
      <c r="O66" s="6"/>
      <c r="P66" s="66"/>
    </row>
    <row r="67" spans="15:16" x14ac:dyDescent="0.25">
      <c r="O67" s="6"/>
      <c r="P67" s="66"/>
    </row>
    <row r="68" spans="15:16" x14ac:dyDescent="0.25">
      <c r="O68" s="6"/>
      <c r="P68" s="66"/>
    </row>
    <row r="69" spans="15:16" x14ac:dyDescent="0.25">
      <c r="O69" s="6"/>
      <c r="P69" s="66"/>
    </row>
    <row r="70" spans="15:16" x14ac:dyDescent="0.25">
      <c r="O70" s="6"/>
      <c r="P70" s="66"/>
    </row>
    <row r="71" spans="15:16" x14ac:dyDescent="0.25">
      <c r="O71" s="6"/>
      <c r="P71" s="66"/>
    </row>
    <row r="72" spans="15:16" x14ac:dyDescent="0.25">
      <c r="O72" s="6"/>
      <c r="P72" s="66"/>
    </row>
    <row r="73" spans="15:16" x14ac:dyDescent="0.25">
      <c r="O73" s="6"/>
      <c r="P73" s="66"/>
    </row>
    <row r="74" spans="15:16" x14ac:dyDescent="0.25">
      <c r="O74" s="6"/>
      <c r="P74" s="66"/>
    </row>
    <row r="75" spans="15:16" x14ac:dyDescent="0.25">
      <c r="O75" s="6"/>
      <c r="P75" s="66"/>
    </row>
    <row r="76" spans="15:16" x14ac:dyDescent="0.25">
      <c r="O76" s="6"/>
      <c r="P76" s="66"/>
    </row>
    <row r="77" spans="15:16" x14ac:dyDescent="0.25">
      <c r="O77" s="6"/>
      <c r="P77" s="66"/>
    </row>
    <row r="78" spans="15:16" x14ac:dyDescent="0.25">
      <c r="O78" s="6"/>
      <c r="P78" s="66"/>
    </row>
    <row r="79" spans="15:16" x14ac:dyDescent="0.25">
      <c r="O79" s="6"/>
      <c r="P79" s="66"/>
    </row>
    <row r="80" spans="15:16" x14ac:dyDescent="0.25">
      <c r="O80" s="6"/>
      <c r="P80" s="66"/>
    </row>
    <row r="81" spans="15:16" x14ac:dyDescent="0.25">
      <c r="O81" s="6"/>
      <c r="P81" s="66"/>
    </row>
    <row r="82" spans="15:16" x14ac:dyDescent="0.25">
      <c r="O82" s="6"/>
      <c r="P82" s="66"/>
    </row>
    <row r="83" spans="15:16" x14ac:dyDescent="0.25">
      <c r="O83" s="6"/>
      <c r="P83" s="66"/>
    </row>
    <row r="84" spans="15:16" x14ac:dyDescent="0.25">
      <c r="O84" s="6"/>
      <c r="P84" s="66"/>
    </row>
    <row r="85" spans="15:16" x14ac:dyDescent="0.25">
      <c r="O85" s="6"/>
      <c r="P85" s="66"/>
    </row>
    <row r="86" spans="15:16" x14ac:dyDescent="0.25">
      <c r="O86" s="6"/>
      <c r="P86" s="66"/>
    </row>
    <row r="87" spans="15:16" x14ac:dyDescent="0.25">
      <c r="O87" s="6"/>
      <c r="P87" s="66"/>
    </row>
    <row r="88" spans="15:16" x14ac:dyDescent="0.25">
      <c r="O88" s="6"/>
      <c r="P88" s="66"/>
    </row>
    <row r="89" spans="15:16" x14ac:dyDescent="0.25">
      <c r="O89" s="6"/>
      <c r="P89" s="66"/>
    </row>
    <row r="90" spans="15:16" x14ac:dyDescent="0.25">
      <c r="O90" s="6"/>
      <c r="P90" s="66"/>
    </row>
    <row r="91" spans="15:16" x14ac:dyDescent="0.25">
      <c r="O91" s="6"/>
      <c r="P91" s="66"/>
    </row>
    <row r="92" spans="15:16" x14ac:dyDescent="0.25">
      <c r="O92" s="6"/>
      <c r="P92" s="66"/>
    </row>
    <row r="93" spans="15:16" x14ac:dyDescent="0.25">
      <c r="O93" s="6"/>
      <c r="P93" s="66"/>
    </row>
    <row r="94" spans="15:16" x14ac:dyDescent="0.25">
      <c r="O94" s="6"/>
      <c r="P94" s="66"/>
    </row>
    <row r="95" spans="15:16" x14ac:dyDescent="0.25">
      <c r="O95" s="6"/>
      <c r="P95" s="66"/>
    </row>
    <row r="96" spans="15:16" x14ac:dyDescent="0.25">
      <c r="O96" s="6"/>
      <c r="P96" s="66"/>
    </row>
    <row r="97" spans="15:16" x14ac:dyDescent="0.25">
      <c r="O97" s="6"/>
      <c r="P97" s="66"/>
    </row>
    <row r="98" spans="15:16" x14ac:dyDescent="0.25">
      <c r="O98" s="6"/>
      <c r="P98" s="66"/>
    </row>
    <row r="99" spans="15:16" x14ac:dyDescent="0.25">
      <c r="O99" s="6"/>
      <c r="P99" s="66"/>
    </row>
    <row r="100" spans="15:16" x14ac:dyDescent="0.25">
      <c r="O100" s="6"/>
      <c r="P100" s="66"/>
    </row>
  </sheetData>
  <sortState ref="N6:P100">
    <sortCondition descending="1" ref="P5:P100"/>
  </sortState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M21"/>
  <sheetViews>
    <sheetView topLeftCell="A11" workbookViewId="0">
      <selection activeCell="A21" sqref="A21:D21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24</v>
      </c>
      <c r="B1" s="33" t="s">
        <v>72</v>
      </c>
      <c r="C1" s="33" t="s">
        <v>348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351</v>
      </c>
    </row>
    <row r="3" spans="1:13" ht="15.75" thickBot="1" x14ac:dyDescent="0.3">
      <c r="A3" s="76" t="s">
        <v>81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3"/>
      <c r="C6" s="13"/>
      <c r="D6" s="14">
        <v>125809415</v>
      </c>
      <c r="E6" s="15">
        <v>121071990</v>
      </c>
      <c r="F6" s="15">
        <v>52066287</v>
      </c>
      <c r="G6" s="15">
        <v>42854834.800000004</v>
      </c>
      <c r="H6" s="15">
        <v>7254011.7000000011</v>
      </c>
      <c r="I6" s="15">
        <v>1957440.5000000002</v>
      </c>
      <c r="J6" s="16">
        <v>0.35396159590669984</v>
      </c>
      <c r="K6" s="16">
        <v>0.41387645895636149</v>
      </c>
      <c r="L6" s="17">
        <v>0.43004403413208958</v>
      </c>
      <c r="M6" s="5"/>
    </row>
    <row r="7" spans="1:13" x14ac:dyDescent="0.25">
      <c r="A7" s="40" t="s">
        <v>139</v>
      </c>
      <c r="B7" s="42"/>
      <c r="C7" s="42"/>
      <c r="D7" s="43">
        <f ca="1">SUM(D8:OFFSET(D6,MATCH("PROYECTOS",$A$8:$A$50,0),0))</f>
        <v>124570730</v>
      </c>
      <c r="E7" s="44">
        <f ca="1">SUM(E8:OFFSET(E6,MATCH("PROYECTOS",$A$8:$A$50,0),0))</f>
        <v>115243619</v>
      </c>
      <c r="F7" s="44">
        <f ca="1">SUM(F8:OFFSET(F6,MATCH("PROYECTOS",$A$8:$A$50,0),0))</f>
        <v>51047361.700000003</v>
      </c>
      <c r="G7" s="44">
        <f ca="1">SUM(G8:OFFSET(G6,MATCH("PROYECTOS",$A$8:$A$50,0),0))</f>
        <v>42091634.399999999</v>
      </c>
      <c r="H7" s="44">
        <f ca="1">SUM(H8:OFFSET(H6,MATCH("PROYECTOS",$A$8:$A$50,0),0))</f>
        <v>7031493.6999999993</v>
      </c>
      <c r="I7" s="44">
        <f ca="1">SUM(I8:OFFSET(I6,MATCH("PROYECTOS",$A$8:$A$50,0),0))</f>
        <v>1924233.6</v>
      </c>
      <c r="J7" s="45">
        <f ca="1">IFERROR(G7/E7,0)</f>
        <v>0.36524047721895991</v>
      </c>
      <c r="K7" s="45">
        <f ca="1">IFERROR(SUM(G7,H7)/E7,0)</f>
        <v>0.42625464668894159</v>
      </c>
      <c r="L7" s="46">
        <f ca="1">IFERROR(SUM(G7,H7,I7)/E7,0)</f>
        <v>0.44295174121527714</v>
      </c>
      <c r="M7" s="5"/>
    </row>
    <row r="8" spans="1:13" ht="25.5" x14ac:dyDescent="0.25">
      <c r="A8" s="18"/>
      <c r="B8" s="20">
        <v>3000004</v>
      </c>
      <c r="C8" s="20" t="s">
        <v>352</v>
      </c>
      <c r="D8" s="21">
        <v>18553296</v>
      </c>
      <c r="E8" s="22">
        <v>26146924</v>
      </c>
      <c r="F8" s="22">
        <f t="shared" ref="F8:F11" si="0">SUM(G8,H8,I8)</f>
        <v>13623084</v>
      </c>
      <c r="G8" s="22">
        <v>10855877.6</v>
      </c>
      <c r="H8" s="22">
        <v>2185382.4</v>
      </c>
      <c r="I8" s="22">
        <v>581824</v>
      </c>
      <c r="J8" s="23">
        <f t="shared" ref="J8:J12" si="1">IFERROR(G8/E8,0)</f>
        <v>0.41518756087714176</v>
      </c>
      <c r="K8" s="23">
        <f t="shared" ref="K8:K12" si="2">IFERROR(SUM(G8,H8)/E8,0)</f>
        <v>0.49876842109611058</v>
      </c>
      <c r="L8" s="24">
        <f t="shared" ref="L8:L12" si="3">IFERROR(SUM(G8,H8,I8)/E8,0)</f>
        <v>0.52102052233754148</v>
      </c>
      <c r="M8" s="5"/>
    </row>
    <row r="9" spans="1:13" ht="25.5" x14ac:dyDescent="0.25">
      <c r="A9" s="18"/>
      <c r="B9" s="20">
        <v>3044198</v>
      </c>
      <c r="C9" s="20" t="s">
        <v>353</v>
      </c>
      <c r="D9" s="21">
        <v>19890581</v>
      </c>
      <c r="E9" s="22">
        <v>20860848</v>
      </c>
      <c r="F9" s="22">
        <f t="shared" si="0"/>
        <v>2851866.4000000004</v>
      </c>
      <c r="G9" s="22">
        <v>2613564.1</v>
      </c>
      <c r="H9" s="22">
        <v>191650.2</v>
      </c>
      <c r="I9" s="22">
        <v>46652.1</v>
      </c>
      <c r="J9" s="23">
        <f t="shared" si="1"/>
        <v>0.12528561159162849</v>
      </c>
      <c r="K9" s="23">
        <f t="shared" si="2"/>
        <v>0.13447268778335378</v>
      </c>
      <c r="L9" s="24">
        <f t="shared" si="3"/>
        <v>0.13670903503059897</v>
      </c>
      <c r="M9" s="5"/>
    </row>
    <row r="10" spans="1:13" ht="38.25" x14ac:dyDescent="0.25">
      <c r="A10" s="18"/>
      <c r="B10" s="20">
        <v>3044203</v>
      </c>
      <c r="C10" s="20" t="s">
        <v>354</v>
      </c>
      <c r="D10" s="21">
        <v>3804648</v>
      </c>
      <c r="E10" s="22">
        <v>3913053</v>
      </c>
      <c r="F10" s="22">
        <f t="shared" si="0"/>
        <v>2389645.5</v>
      </c>
      <c r="G10" s="22">
        <v>1900514.3</v>
      </c>
      <c r="H10" s="22">
        <v>349852</v>
      </c>
      <c r="I10" s="22">
        <v>139279.20000000001</v>
      </c>
      <c r="J10" s="23">
        <f t="shared" si="1"/>
        <v>0.48568580594231664</v>
      </c>
      <c r="K10" s="23">
        <f t="shared" si="2"/>
        <v>0.5750922106089541</v>
      </c>
      <c r="L10" s="24">
        <f t="shared" si="3"/>
        <v>0.61068569733146982</v>
      </c>
      <c r="M10" s="5"/>
    </row>
    <row r="11" spans="1:13" x14ac:dyDescent="0.25">
      <c r="A11" s="18"/>
      <c r="B11" s="20">
        <v>9000000</v>
      </c>
      <c r="C11" s="20" t="s">
        <v>160</v>
      </c>
      <c r="D11" s="21">
        <v>82322205</v>
      </c>
      <c r="E11" s="22">
        <v>64322794</v>
      </c>
      <c r="F11" s="22">
        <f t="shared" si="0"/>
        <v>32182765.800000001</v>
      </c>
      <c r="G11" s="22">
        <v>26721678.399999999</v>
      </c>
      <c r="H11" s="22">
        <v>4304609.0999999996</v>
      </c>
      <c r="I11" s="22">
        <v>1156478.3</v>
      </c>
      <c r="J11" s="23">
        <f t="shared" si="1"/>
        <v>0.41543093417241794</v>
      </c>
      <c r="K11" s="23">
        <f t="shared" si="2"/>
        <v>0.48235291986849949</v>
      </c>
      <c r="L11" s="24">
        <f t="shared" si="3"/>
        <v>0.50033221193718669</v>
      </c>
      <c r="M11" s="5"/>
    </row>
    <row r="12" spans="1:13" ht="15.75" thickBot="1" x14ac:dyDescent="0.3">
      <c r="A12" s="47" t="s">
        <v>161</v>
      </c>
      <c r="B12" s="49"/>
      <c r="C12" s="49"/>
      <c r="D12" s="50">
        <f ca="1">OFFSET(D12,-MATCH("PROYECTOS",$A$8:$A$50,0)-1,0)-(OFFSET(D12,-MATCH("PROYECTOS",$A$8:$A$50,0),0))</f>
        <v>1238685</v>
      </c>
      <c r="E12" s="51">
        <f t="shared" ref="E12:I12" ca="1" si="4">OFFSET(E12,-MATCH("PROYECTOS",$A$8:$A$50,0)-1,0)-(OFFSET(E12,-MATCH("PROYECTOS",$A$8:$A$50,0),0))</f>
        <v>5828371</v>
      </c>
      <c r="F12" s="51">
        <f t="shared" ca="1" si="4"/>
        <v>1018925.299999997</v>
      </c>
      <c r="G12" s="51">
        <f t="shared" ca="1" si="4"/>
        <v>763200.40000000596</v>
      </c>
      <c r="H12" s="51">
        <f t="shared" ca="1" si="4"/>
        <v>222518.00000000186</v>
      </c>
      <c r="I12" s="51">
        <f t="shared" ca="1" si="4"/>
        <v>33206.90000000014</v>
      </c>
      <c r="J12" s="52">
        <f t="shared" ca="1" si="1"/>
        <v>0.13094574796285377</v>
      </c>
      <c r="K12" s="52">
        <f t="shared" ca="1" si="2"/>
        <v>0.1691241686570755</v>
      </c>
      <c r="L12" s="53">
        <f t="shared" ca="1" si="3"/>
        <v>0.17482162683192404</v>
      </c>
      <c r="M12" s="5"/>
    </row>
    <row r="13" spans="1:13" ht="15.75" thickBot="1" x14ac:dyDescent="0.3"/>
    <row r="14" spans="1:13" ht="15.75" thickBot="1" x14ac:dyDescent="0.3">
      <c r="A14" s="82" t="s">
        <v>209</v>
      </c>
      <c r="B14" s="83"/>
      <c r="C14" s="83"/>
      <c r="D14" s="84"/>
    </row>
    <row r="15" spans="1:13" ht="15.75" thickBot="1" x14ac:dyDescent="0.3">
      <c r="A15" s="2" t="s">
        <v>361</v>
      </c>
    </row>
    <row r="16" spans="1:13" ht="45" customHeight="1" x14ac:dyDescent="0.25">
      <c r="A16" s="76" t="s">
        <v>211</v>
      </c>
      <c r="B16" s="77"/>
      <c r="C16" s="77"/>
      <c r="D16" s="87" t="s">
        <v>212</v>
      </c>
    </row>
    <row r="17" spans="1:4" ht="15.75" thickBot="1" x14ac:dyDescent="0.3">
      <c r="A17" s="85"/>
      <c r="B17" s="86"/>
      <c r="C17" s="86"/>
      <c r="D17" s="88"/>
    </row>
    <row r="18" spans="1:4" ht="25.5" x14ac:dyDescent="0.25">
      <c r="A18" s="18"/>
      <c r="B18" s="20">
        <v>3000004</v>
      </c>
      <c r="C18" s="20" t="s">
        <v>352</v>
      </c>
      <c r="D18" s="24">
        <v>0.52102052233754148</v>
      </c>
    </row>
    <row r="19" spans="1:4" ht="25.5" x14ac:dyDescent="0.25">
      <c r="A19" s="18"/>
      <c r="B19" s="20">
        <v>3044198</v>
      </c>
      <c r="C19" s="20" t="s">
        <v>353</v>
      </c>
      <c r="D19" s="24">
        <v>0.13670903503059897</v>
      </c>
    </row>
    <row r="20" spans="1:4" ht="38.25" x14ac:dyDescent="0.25">
      <c r="A20" s="18"/>
      <c r="B20" s="20">
        <v>3044203</v>
      </c>
      <c r="C20" s="20" t="s">
        <v>354</v>
      </c>
      <c r="D20" s="24">
        <v>0.61068569733146982</v>
      </c>
    </row>
    <row r="21" spans="1:4" ht="15.75" thickBot="1" x14ac:dyDescent="0.3">
      <c r="A21" s="25"/>
      <c r="B21" s="27">
        <v>9000000</v>
      </c>
      <c r="C21" s="27" t="s">
        <v>160</v>
      </c>
      <c r="D21" s="31">
        <v>0.50033221193718669</v>
      </c>
    </row>
  </sheetData>
  <mergeCells count="10">
    <mergeCell ref="A14:D14"/>
    <mergeCell ref="A16:C17"/>
    <mergeCell ref="D16:D17"/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S12"/>
  <sheetViews>
    <sheetView workbookViewId="0">
      <selection activeCell="A11" sqref="A11:S11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4" width="7.7109375" customWidth="1"/>
    <col min="5" max="5" width="31.42578125" customWidth="1"/>
    <col min="6" max="6" width="4.28515625" style="4" customWidth="1"/>
    <col min="7" max="7" width="11.42578125" customWidth="1"/>
    <col min="8" max="10" width="13.5703125" customWidth="1"/>
    <col min="11" max="13" width="0" hidden="1" customWidth="1"/>
    <col min="17" max="18" width="14" hidden="1" customWidth="1"/>
    <col min="19" max="19" width="0" hidden="1" customWidth="1"/>
  </cols>
  <sheetData>
    <row r="1" spans="1:19" ht="15.75" x14ac:dyDescent="0.25">
      <c r="A1" s="32">
        <v>24</v>
      </c>
      <c r="B1" s="33" t="s">
        <v>72</v>
      </c>
      <c r="C1" s="33" t="s">
        <v>348</v>
      </c>
      <c r="D1" s="33"/>
      <c r="E1" s="33"/>
      <c r="F1" s="36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15.75" thickBot="1" x14ac:dyDescent="0.3">
      <c r="A2" s="2" t="s">
        <v>355</v>
      </c>
    </row>
    <row r="3" spans="1:19" ht="15.75" thickBot="1" x14ac:dyDescent="0.3">
      <c r="A3" s="76" t="s">
        <v>163</v>
      </c>
      <c r="B3" s="77"/>
      <c r="C3" s="77"/>
      <c r="D3" s="77"/>
      <c r="E3" s="77"/>
      <c r="F3" s="77"/>
      <c r="G3" s="77"/>
      <c r="H3" s="76" t="s">
        <v>1</v>
      </c>
      <c r="I3" s="77"/>
      <c r="J3" s="77"/>
      <c r="K3" s="77"/>
      <c r="L3" s="77"/>
      <c r="M3" s="77"/>
      <c r="N3" s="77"/>
      <c r="O3" s="77"/>
      <c r="P3" s="78"/>
      <c r="Q3" s="77" t="s">
        <v>167</v>
      </c>
      <c r="R3" s="77"/>
      <c r="S3" s="78"/>
    </row>
    <row r="4" spans="1:19" ht="45" customHeight="1" x14ac:dyDescent="0.25">
      <c r="A4" s="96" t="s">
        <v>164</v>
      </c>
      <c r="B4" s="92"/>
      <c r="C4" s="92"/>
      <c r="D4" s="92" t="s">
        <v>165</v>
      </c>
      <c r="E4" s="92"/>
      <c r="F4" s="92" t="s">
        <v>166</v>
      </c>
      <c r="G4" s="93"/>
      <c r="H4" s="74" t="s">
        <v>2</v>
      </c>
      <c r="I4" s="72" t="s">
        <v>3</v>
      </c>
      <c r="J4" s="72" t="s">
        <v>76</v>
      </c>
      <c r="K4" s="72" t="s">
        <v>5</v>
      </c>
      <c r="L4" s="72"/>
      <c r="M4" s="72"/>
      <c r="N4" s="72" t="s">
        <v>9</v>
      </c>
      <c r="O4" s="72"/>
      <c r="P4" s="81"/>
      <c r="Q4" s="90" t="s">
        <v>168</v>
      </c>
      <c r="R4" s="72" t="s">
        <v>169</v>
      </c>
      <c r="S4" s="81" t="s">
        <v>170</v>
      </c>
    </row>
    <row r="5" spans="1:19" ht="15.75" thickBot="1" x14ac:dyDescent="0.3">
      <c r="A5" s="97"/>
      <c r="B5" s="94"/>
      <c r="C5" s="94"/>
      <c r="D5" s="94"/>
      <c r="E5" s="94"/>
      <c r="F5" s="94"/>
      <c r="G5" s="95"/>
      <c r="H5" s="75"/>
      <c r="I5" s="73"/>
      <c r="J5" s="73"/>
      <c r="K5" s="9" t="s">
        <v>6</v>
      </c>
      <c r="L5" s="9" t="s">
        <v>7</v>
      </c>
      <c r="M5" s="9" t="s">
        <v>77</v>
      </c>
      <c r="N5" s="9" t="s">
        <v>10</v>
      </c>
      <c r="O5" s="9" t="s">
        <v>7</v>
      </c>
      <c r="P5" s="10" t="s">
        <v>77</v>
      </c>
      <c r="Q5" s="91"/>
      <c r="R5" s="73"/>
      <c r="S5" s="89"/>
    </row>
    <row r="6" spans="1:19" x14ac:dyDescent="0.25">
      <c r="A6" s="11" t="s">
        <v>11</v>
      </c>
      <c r="B6" s="13"/>
      <c r="C6" s="13"/>
      <c r="D6" s="54"/>
      <c r="E6" s="13"/>
      <c r="F6" s="55"/>
      <c r="G6" s="13"/>
      <c r="H6" s="14">
        <v>125809415</v>
      </c>
      <c r="I6" s="15">
        <v>121071990</v>
      </c>
      <c r="J6" s="15">
        <v>52066287</v>
      </c>
      <c r="K6" s="15">
        <v>42854834.800000004</v>
      </c>
      <c r="L6" s="15">
        <v>7254011.7000000011</v>
      </c>
      <c r="M6" s="15">
        <v>1957440.5000000002</v>
      </c>
      <c r="N6" s="16">
        <v>0.35396159590669984</v>
      </c>
      <c r="O6" s="16">
        <v>0.41387645895636149</v>
      </c>
      <c r="P6" s="17">
        <v>0.43004403413208958</v>
      </c>
      <c r="Q6" s="56"/>
      <c r="R6" s="15"/>
      <c r="S6" s="17"/>
    </row>
    <row r="7" spans="1:19" x14ac:dyDescent="0.25">
      <c r="A7" s="40" t="s">
        <v>171</v>
      </c>
      <c r="B7" s="42"/>
      <c r="C7" s="42"/>
      <c r="D7" s="57"/>
      <c r="E7" s="42"/>
      <c r="F7" s="58"/>
      <c r="G7" s="42"/>
      <c r="H7" s="43">
        <f ca="1">SUM(H8:OFFSET(H6,MATCH("PROYECTOS",$A$8:$A$50,0),0))</f>
        <v>124570730</v>
      </c>
      <c r="I7" s="44">
        <f ca="1">SUM(I8:OFFSET(I6,MATCH("PROYECTOS",$A$8:$A$50,0),0))</f>
        <v>115243619</v>
      </c>
      <c r="J7" s="44">
        <f ca="1">SUM(J8:OFFSET(J6,MATCH("PROYECTOS",$A$8:$A$50,0),0))</f>
        <v>51047361.700000003</v>
      </c>
      <c r="K7" s="44">
        <f ca="1">SUM(K8:OFFSET(K6,MATCH("PROYECTOS",$A$8:$A$50,0),0))</f>
        <v>42091634.399999999</v>
      </c>
      <c r="L7" s="44">
        <f ca="1">SUM(L8:OFFSET(L6,MATCH("PROYECTOS",$A$8:$A$50,0),0))</f>
        <v>7031493.6999999993</v>
      </c>
      <c r="M7" s="44">
        <f ca="1">SUM(M8:OFFSET(M6,MATCH("PROYECTOS",$A$8:$A$50,0),0))</f>
        <v>1924233.6</v>
      </c>
      <c r="N7" s="45">
        <f ca="1">IFERROR(K7/I7,0)</f>
        <v>0.36524047721895991</v>
      </c>
      <c r="O7" s="45">
        <f ca="1">IFERROR(SUM(K7,L7)/I7,0)</f>
        <v>0.42625464668894159</v>
      </c>
      <c r="P7" s="46">
        <f ca="1">IFERROR(SUM(K7,L7,M7)/I7,0)</f>
        <v>0.44295174121527714</v>
      </c>
      <c r="Q7" s="59"/>
      <c r="R7" s="44"/>
      <c r="S7" s="46"/>
    </row>
    <row r="8" spans="1:19" ht="25.5" x14ac:dyDescent="0.25">
      <c r="A8" s="18"/>
      <c r="B8" s="20">
        <v>5000121</v>
      </c>
      <c r="C8" s="20" t="s">
        <v>356</v>
      </c>
      <c r="D8" s="63">
        <v>3044198</v>
      </c>
      <c r="E8" s="20" t="s">
        <v>353</v>
      </c>
      <c r="F8" s="64">
        <v>86</v>
      </c>
      <c r="G8" s="20" t="s">
        <v>359</v>
      </c>
      <c r="H8" s="21">
        <v>19890581</v>
      </c>
      <c r="I8" s="22">
        <v>20860848</v>
      </c>
      <c r="J8" s="22">
        <f t="shared" ref="J8:J11" si="0">SUM(K8,L8,M8)</f>
        <v>2851866.4000000004</v>
      </c>
      <c r="K8" s="22">
        <v>2613564.1</v>
      </c>
      <c r="L8" s="22">
        <v>191650.2</v>
      </c>
      <c r="M8" s="22">
        <v>46652.1</v>
      </c>
      <c r="N8" s="23">
        <f t="shared" ref="N8:N12" si="1">IFERROR(K8/I8,0)</f>
        <v>0.12528561159162849</v>
      </c>
      <c r="O8" s="23">
        <f t="shared" ref="O8:O12" si="2">IFERROR(SUM(K8,L8)/I8,0)</f>
        <v>0.13447268778335378</v>
      </c>
      <c r="P8" s="24">
        <f t="shared" ref="P8:P12" si="3">IFERROR(SUM(K8,L8,M8)/I8,0)</f>
        <v>0.13670903503059897</v>
      </c>
      <c r="Q8" s="65">
        <v>0</v>
      </c>
      <c r="R8" s="22">
        <v>0</v>
      </c>
      <c r="S8" s="24">
        <f>IFERROR(R8/Q8,0)</f>
        <v>0</v>
      </c>
    </row>
    <row r="9" spans="1:19" ht="38.25" x14ac:dyDescent="0.25">
      <c r="A9" s="18"/>
      <c r="B9" s="20">
        <v>5000126</v>
      </c>
      <c r="C9" s="20" t="s">
        <v>357</v>
      </c>
      <c r="D9" s="63">
        <v>3044203</v>
      </c>
      <c r="E9" s="20" t="s">
        <v>354</v>
      </c>
      <c r="F9" s="64">
        <v>86</v>
      </c>
      <c r="G9" s="20" t="s">
        <v>359</v>
      </c>
      <c r="H9" s="21">
        <v>3804648</v>
      </c>
      <c r="I9" s="22">
        <v>3913053</v>
      </c>
      <c r="J9" s="22">
        <f t="shared" si="0"/>
        <v>2389645.5</v>
      </c>
      <c r="K9" s="22">
        <v>1900514.3</v>
      </c>
      <c r="L9" s="22">
        <v>349852</v>
      </c>
      <c r="M9" s="22">
        <v>139279.20000000001</v>
      </c>
      <c r="N9" s="23">
        <f t="shared" si="1"/>
        <v>0.48568580594231664</v>
      </c>
      <c r="O9" s="23">
        <f t="shared" si="2"/>
        <v>0.5750922106089541</v>
      </c>
      <c r="P9" s="24">
        <f t="shared" si="3"/>
        <v>0.61068569733146982</v>
      </c>
      <c r="Q9" s="65">
        <v>0</v>
      </c>
      <c r="R9" s="22">
        <v>0</v>
      </c>
      <c r="S9" s="24">
        <f t="shared" ref="S9:S11" si="4">IFERROR(R9/Q9,0)</f>
        <v>0</v>
      </c>
    </row>
    <row r="10" spans="1:19" ht="25.5" x14ac:dyDescent="0.25">
      <c r="A10" s="18"/>
      <c r="B10" s="20">
        <v>5000132</v>
      </c>
      <c r="C10" s="20" t="s">
        <v>358</v>
      </c>
      <c r="D10" s="63">
        <v>3000004</v>
      </c>
      <c r="E10" s="20" t="s">
        <v>352</v>
      </c>
      <c r="F10" s="64">
        <v>259</v>
      </c>
      <c r="G10" s="20" t="s">
        <v>294</v>
      </c>
      <c r="H10" s="21">
        <v>18553296</v>
      </c>
      <c r="I10" s="22">
        <v>26146924</v>
      </c>
      <c r="J10" s="22">
        <f t="shared" si="0"/>
        <v>13623084</v>
      </c>
      <c r="K10" s="22">
        <v>10855877.6</v>
      </c>
      <c r="L10" s="22">
        <v>2185382.4</v>
      </c>
      <c r="M10" s="22">
        <v>581824</v>
      </c>
      <c r="N10" s="23">
        <f t="shared" si="1"/>
        <v>0.41518756087714176</v>
      </c>
      <c r="O10" s="23">
        <f t="shared" si="2"/>
        <v>0.49876842109611058</v>
      </c>
      <c r="P10" s="24">
        <f t="shared" si="3"/>
        <v>0.52102052233754148</v>
      </c>
      <c r="Q10" s="65">
        <v>0</v>
      </c>
      <c r="R10" s="22">
        <v>0</v>
      </c>
      <c r="S10" s="24">
        <f t="shared" si="4"/>
        <v>0</v>
      </c>
    </row>
    <row r="11" spans="1:19" x14ac:dyDescent="0.25">
      <c r="A11" s="18"/>
      <c r="B11" s="20">
        <v>9000000</v>
      </c>
      <c r="C11" s="20" t="s">
        <v>192</v>
      </c>
      <c r="D11" s="63">
        <v>9000000</v>
      </c>
      <c r="E11" s="20" t="s">
        <v>193</v>
      </c>
      <c r="F11" s="64"/>
      <c r="G11" s="20" t="s">
        <v>205</v>
      </c>
      <c r="H11" s="21">
        <v>82322205</v>
      </c>
      <c r="I11" s="22">
        <v>64322794</v>
      </c>
      <c r="J11" s="22">
        <f t="shared" si="0"/>
        <v>32182765.800000001</v>
      </c>
      <c r="K11" s="22">
        <v>26721678.399999999</v>
      </c>
      <c r="L11" s="22">
        <v>4304609.0999999996</v>
      </c>
      <c r="M11" s="22">
        <v>1156478.3</v>
      </c>
      <c r="N11" s="23">
        <f t="shared" si="1"/>
        <v>0.41543093417241794</v>
      </c>
      <c r="O11" s="23">
        <f t="shared" si="2"/>
        <v>0.48235291986849949</v>
      </c>
      <c r="P11" s="24">
        <f t="shared" si="3"/>
        <v>0.50033221193718669</v>
      </c>
      <c r="Q11" s="65">
        <v>0</v>
      </c>
      <c r="R11" s="22">
        <v>0</v>
      </c>
      <c r="S11" s="24">
        <f t="shared" si="4"/>
        <v>0</v>
      </c>
    </row>
    <row r="12" spans="1:19" ht="15.75" thickBot="1" x14ac:dyDescent="0.3">
      <c r="A12" s="47" t="s">
        <v>161</v>
      </c>
      <c r="B12" s="49"/>
      <c r="C12" s="49"/>
      <c r="D12" s="60"/>
      <c r="E12" s="49"/>
      <c r="F12" s="61"/>
      <c r="G12" s="49"/>
      <c r="H12" s="50">
        <f ca="1">OFFSET(H12,-MATCH("PROYECTOS",$A$8:$A$50,0)-1,0)-(OFFSET(H12,-MATCH("PROYECTOS",$A$8:$A$50,0),0))</f>
        <v>1238685</v>
      </c>
      <c r="I12" s="51">
        <f t="shared" ref="I12:M12" ca="1" si="5">OFFSET(I12,-MATCH("PROYECTOS",$A$8:$A$50,0)-1,0)-(OFFSET(I12,-MATCH("PROYECTOS",$A$8:$A$50,0),0))</f>
        <v>5828371</v>
      </c>
      <c r="J12" s="51">
        <f t="shared" ca="1" si="5"/>
        <v>1018925.299999997</v>
      </c>
      <c r="K12" s="51">
        <f t="shared" ca="1" si="5"/>
        <v>763200.40000000596</v>
      </c>
      <c r="L12" s="51">
        <f t="shared" ca="1" si="5"/>
        <v>222518.00000000186</v>
      </c>
      <c r="M12" s="51">
        <f t="shared" ca="1" si="5"/>
        <v>33206.90000000014</v>
      </c>
      <c r="N12" s="52">
        <f t="shared" ca="1" si="1"/>
        <v>0.13094574796285377</v>
      </c>
      <c r="O12" s="52">
        <f t="shared" ca="1" si="2"/>
        <v>0.1691241686570755</v>
      </c>
      <c r="P12" s="53">
        <f t="shared" ca="1" si="3"/>
        <v>0.17482162683192404</v>
      </c>
      <c r="Q12" s="62"/>
      <c r="R12" s="51"/>
      <c r="S12" s="53"/>
    </row>
  </sheetData>
  <mergeCells count="14">
    <mergeCell ref="F4:G5"/>
    <mergeCell ref="D4:E5"/>
    <mergeCell ref="A4:C5"/>
    <mergeCell ref="A3:G3"/>
    <mergeCell ref="H3:P3"/>
    <mergeCell ref="J4:J5"/>
    <mergeCell ref="I4:I5"/>
    <mergeCell ref="H4:H5"/>
    <mergeCell ref="Q3:S3"/>
    <mergeCell ref="K4:M4"/>
    <mergeCell ref="N4:P4"/>
    <mergeCell ref="S4:S5"/>
    <mergeCell ref="R4:R5"/>
    <mergeCell ref="Q4:Q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M12"/>
  <sheetViews>
    <sheetView workbookViewId="0">
      <selection activeCell="A10" sqref="A10:L10"/>
    </sheetView>
  </sheetViews>
  <sheetFormatPr baseColWidth="10" defaultColWidth="11.7109375" defaultRowHeight="15" x14ac:dyDescent="0.25"/>
  <cols>
    <col min="1" max="1" width="4.28515625" customWidth="1"/>
    <col min="2" max="2" width="4.28515625" style="4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30</v>
      </c>
      <c r="B1" s="36" t="s">
        <v>72</v>
      </c>
      <c r="C1" s="33" t="s">
        <v>18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362</v>
      </c>
    </row>
    <row r="3" spans="1:13" ht="15.75" thickBot="1" x14ac:dyDescent="0.3">
      <c r="A3" s="76" t="s">
        <v>75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2"/>
      <c r="C6" s="13"/>
      <c r="D6" s="14">
        <v>2272756572</v>
      </c>
      <c r="E6" s="15">
        <v>2688683264</v>
      </c>
      <c r="F6" s="15">
        <v>1877680692</v>
      </c>
      <c r="G6" s="15">
        <v>1645065078.8999999</v>
      </c>
      <c r="H6" s="15">
        <v>219033608.09999999</v>
      </c>
      <c r="I6" s="15">
        <v>13582004.999999998</v>
      </c>
      <c r="J6" s="16">
        <v>0.61184785167019207</v>
      </c>
      <c r="K6" s="16">
        <v>0.69331286133969838</v>
      </c>
      <c r="L6" s="17">
        <v>0.69836440652609344</v>
      </c>
      <c r="M6" s="5"/>
    </row>
    <row r="7" spans="1:13" x14ac:dyDescent="0.25">
      <c r="A7" s="40" t="s">
        <v>107</v>
      </c>
      <c r="B7" s="41"/>
      <c r="C7" s="42"/>
      <c r="D7" s="43">
        <f ca="1">SUM(D8:OFFSET(D6,MATCH("GOBIERNOS REGIONALES",$A$8:$A$50,0),0))</f>
        <v>2226891652</v>
      </c>
      <c r="E7" s="44">
        <f ca="1">SUM(E8:OFFSET(E6,MATCH("GOBIERNOS REGIONALES",$A$8:$A$50,0),0))</f>
        <v>2634259594</v>
      </c>
      <c r="F7" s="44">
        <f ca="1">SUM(F8:OFFSET(F6,MATCH("GOBIERNOS REGIONALES",$A$8:$A$50,0),0))</f>
        <v>1856402218.7</v>
      </c>
      <c r="G7" s="44">
        <f ca="1">SUM(G8:OFFSET(G6,MATCH("GOBIERNOS REGIONALES",$A$8:$A$50,0),0))</f>
        <v>1626330770</v>
      </c>
      <c r="H7" s="44">
        <f ca="1">SUM(H8:OFFSET(H6,MATCH("GOBIERNOS REGIONALES",$A$8:$A$50,0),0))</f>
        <v>217144989.19999999</v>
      </c>
      <c r="I7" s="44">
        <f ca="1">SUM(I8:OFFSET(I6,MATCH("GOBIERNOS REGIONALES",$A$8:$A$50,0),0))</f>
        <v>12926459.5</v>
      </c>
      <c r="J7" s="45">
        <f ca="1">IFERROR(G7/E7,0)</f>
        <v>0.61737680436061082</v>
      </c>
      <c r="K7" s="45">
        <f ca="1">IFERROR(SUM(G7,H7)/E7,0)</f>
        <v>0.69980793214110248</v>
      </c>
      <c r="L7" s="46">
        <f ca="1">IFERROR(SUM(G7,H7,I7)/E7,0)</f>
        <v>0.70471498819945078</v>
      </c>
      <c r="M7" s="5"/>
    </row>
    <row r="8" spans="1:13" x14ac:dyDescent="0.25">
      <c r="A8" s="18"/>
      <c r="B8" s="19">
        <v>7</v>
      </c>
      <c r="C8" s="20" t="s">
        <v>365</v>
      </c>
      <c r="D8" s="21">
        <v>2226891652</v>
      </c>
      <c r="E8" s="22">
        <v>2634259594</v>
      </c>
      <c r="F8" s="22">
        <f t="shared" ref="F8:F11" si="0">SUM(G8,H8,I8)</f>
        <v>1856402218.7</v>
      </c>
      <c r="G8" s="22">
        <v>1626330770</v>
      </c>
      <c r="H8" s="22">
        <v>217144989.19999999</v>
      </c>
      <c r="I8" s="22">
        <v>12926459.5</v>
      </c>
      <c r="J8" s="23">
        <f t="shared" ref="J8:J11" si="1">IFERROR(G8/E8,0)</f>
        <v>0.61737680436061082</v>
      </c>
      <c r="K8" s="23">
        <f t="shared" ref="K8:K11" si="2">IFERROR(SUM(G8,H8)/E8,0)</f>
        <v>0.69980793214110248</v>
      </c>
      <c r="L8" s="24">
        <f t="shared" ref="L8:L11" si="3">IFERROR(SUM(G8,H8,I8)/E8,0)</f>
        <v>0.70471498819945078</v>
      </c>
      <c r="M8" s="5"/>
    </row>
    <row r="9" spans="1:13" x14ac:dyDescent="0.25">
      <c r="A9" s="40" t="s">
        <v>112</v>
      </c>
      <c r="B9" s="41"/>
      <c r="C9" s="42"/>
      <c r="D9" s="43">
        <f ca="1">SUM(D10:OFFSET(D8,(MATCH("GOBIERNOS LOCALES",$A$8:$A$50,0)-MATCH("GOBIERNOS REGIONALES",$A$8:$A$50,0)),0))</f>
        <v>0</v>
      </c>
      <c r="E9" s="44">
        <f ca="1">SUM(E10:OFFSET(E8,(MATCH("GOBIERNOS LOCALES",$A$8:$A$50,0)-MATCH("GOBIERNOS REGIONALES",$A$8:$A$50,0)),0))</f>
        <v>1494877</v>
      </c>
      <c r="F9" s="44">
        <f ca="1">SUM(F10:OFFSET(F8,(MATCH("GOBIERNOS LOCALES",$A$8:$A$50,0)-MATCH("GOBIERNOS REGIONALES",$A$8:$A$50,0)),0))</f>
        <v>0</v>
      </c>
      <c r="G9" s="44">
        <f ca="1">SUM(G10:OFFSET(G8,(MATCH("GOBIERNOS LOCALES",$A$8:$A$50,0)-MATCH("GOBIERNOS REGIONALES",$A$8:$A$50,0)),0))</f>
        <v>0</v>
      </c>
      <c r="H9" s="44">
        <f ca="1">SUM(H10:OFFSET(H8,(MATCH("GOBIERNOS LOCALES",$A$8:$A$50,0)-MATCH("GOBIERNOS REGIONALES",$A$8:$A$50,0)),0))</f>
        <v>0</v>
      </c>
      <c r="I9" s="44">
        <f ca="1">SUM(I10:OFFSET(I8,(MATCH("GOBIERNOS LOCALES",$A$8:$A$50,0)-MATCH("GOBIERNOS REGIONALES",$A$8:$A$50,0)),0))</f>
        <v>0</v>
      </c>
      <c r="J9" s="45">
        <f t="shared" ca="1" si="1"/>
        <v>0</v>
      </c>
      <c r="K9" s="45">
        <f t="shared" ca="1" si="2"/>
        <v>0</v>
      </c>
      <c r="L9" s="46">
        <f t="shared" ca="1" si="3"/>
        <v>0</v>
      </c>
      <c r="M9" s="5"/>
    </row>
    <row r="10" spans="1:13" x14ac:dyDescent="0.25">
      <c r="A10" s="18"/>
      <c r="B10" s="19">
        <v>452</v>
      </c>
      <c r="C10" s="20" t="s">
        <v>125</v>
      </c>
      <c r="D10" s="21">
        <v>0</v>
      </c>
      <c r="E10" s="22">
        <v>1494877</v>
      </c>
      <c r="F10" s="22">
        <f t="shared" si="0"/>
        <v>0</v>
      </c>
      <c r="G10" s="22">
        <v>0</v>
      </c>
      <c r="H10" s="22">
        <v>0</v>
      </c>
      <c r="I10" s="22">
        <v>0</v>
      </c>
      <c r="J10" s="23">
        <f t="shared" si="1"/>
        <v>0</v>
      </c>
      <c r="K10" s="23">
        <f t="shared" si="2"/>
        <v>0</v>
      </c>
      <c r="L10" s="24">
        <f t="shared" si="3"/>
        <v>0</v>
      </c>
      <c r="M10" s="5"/>
    </row>
    <row r="11" spans="1:13" ht="15.75" thickBot="1" x14ac:dyDescent="0.3">
      <c r="A11" s="47" t="s">
        <v>138</v>
      </c>
      <c r="B11" s="48"/>
      <c r="C11" s="49"/>
      <c r="D11" s="50">
        <v>45864920</v>
      </c>
      <c r="E11" s="51">
        <v>52928793</v>
      </c>
      <c r="F11" s="51">
        <f t="shared" si="0"/>
        <v>21278473.5</v>
      </c>
      <c r="G11" s="51">
        <v>18734309</v>
      </c>
      <c r="H11" s="51">
        <v>1888619</v>
      </c>
      <c r="I11" s="51">
        <v>655545.5</v>
      </c>
      <c r="J11" s="52">
        <f t="shared" si="1"/>
        <v>0.35395307427471473</v>
      </c>
      <c r="K11" s="52">
        <f t="shared" si="2"/>
        <v>0.3896353351568021</v>
      </c>
      <c r="L11" s="53">
        <f t="shared" si="3"/>
        <v>0.40202075834225048</v>
      </c>
      <c r="M11" s="5"/>
    </row>
    <row r="12" spans="1:13" x14ac:dyDescent="0.25">
      <c r="D12" s="6"/>
      <c r="E12" s="6"/>
      <c r="F12" s="6"/>
      <c r="G12" s="6"/>
      <c r="H12" s="6"/>
      <c r="I12" s="6"/>
      <c r="J12" s="5"/>
      <c r="K12" s="5"/>
      <c r="L12" s="5"/>
      <c r="M12" s="5"/>
    </row>
  </sheetData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P100"/>
  <sheetViews>
    <sheetView workbookViewId="0">
      <selection activeCell="N2" sqref="N2"/>
    </sheetView>
  </sheetViews>
  <sheetFormatPr baseColWidth="10" defaultColWidth="11.7109375" defaultRowHeight="15" x14ac:dyDescent="0.25"/>
  <cols>
    <col min="1" max="1" width="4.28515625" customWidth="1"/>
    <col min="2" max="2" width="4.28515625" style="35" customWidth="1"/>
    <col min="3" max="3" width="31.42578125" customWidth="1"/>
    <col min="4" max="6" width="13.5703125" customWidth="1"/>
    <col min="7" max="9" width="0" hidden="1" customWidth="1"/>
  </cols>
  <sheetData>
    <row r="1" spans="1:16" ht="15.75" x14ac:dyDescent="0.25">
      <c r="A1" s="32">
        <v>30</v>
      </c>
      <c r="B1" s="34" t="s">
        <v>72</v>
      </c>
      <c r="C1" s="33" t="s">
        <v>18</v>
      </c>
      <c r="D1" s="33"/>
      <c r="E1" s="33"/>
      <c r="F1" s="33"/>
      <c r="G1" s="33"/>
      <c r="H1" s="33"/>
      <c r="I1" s="33"/>
      <c r="J1" s="33"/>
      <c r="K1" s="33"/>
      <c r="L1" s="33"/>
    </row>
    <row r="2" spans="1:16" ht="15.75" thickBot="1" x14ac:dyDescent="0.3">
      <c r="A2" s="2" t="s">
        <v>363</v>
      </c>
      <c r="N2" s="1" t="s">
        <v>379</v>
      </c>
    </row>
    <row r="3" spans="1:16" ht="15.75" thickBot="1" x14ac:dyDescent="0.3">
      <c r="A3" s="76" t="s">
        <v>79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6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6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  <c r="O5" s="6"/>
      <c r="P5" s="66"/>
    </row>
    <row r="6" spans="1:16" x14ac:dyDescent="0.25">
      <c r="A6" s="11" t="s">
        <v>11</v>
      </c>
      <c r="B6" s="37"/>
      <c r="C6" s="13"/>
      <c r="D6" s="14">
        <f ca="1">SUM(D7:OFFSET(D7,50,0))</f>
        <v>2272756572</v>
      </c>
      <c r="E6" s="15">
        <f ca="1">SUM(E7:OFFSET(E7,50,0))</f>
        <v>2688683264</v>
      </c>
      <c r="F6" s="15">
        <f ca="1">SUM(F7:OFFSET(F7,50,0))</f>
        <v>1877680692</v>
      </c>
      <c r="G6" s="15">
        <f ca="1">SUM(G7:OFFSET(G7,50,0))</f>
        <v>1645065078.8999999</v>
      </c>
      <c r="H6" s="15">
        <f ca="1">SUM(H7:OFFSET(H7,50,0))</f>
        <v>219033608.09999999</v>
      </c>
      <c r="I6" s="15">
        <f ca="1">SUM(I7:OFFSET(I7,50,0))</f>
        <v>13582004.999999998</v>
      </c>
      <c r="J6" s="16">
        <f ca="1">IFERROR(G6/E6,0)</f>
        <v>0.61184785167019207</v>
      </c>
      <c r="K6" s="16">
        <f ca="1">IFERROR(SUM(G6,H6)/E6,0)</f>
        <v>0.69331286133969838</v>
      </c>
      <c r="L6" s="17">
        <f ca="1">IFERROR(SUM(G6,H6,I6)/E6,0)</f>
        <v>0.69836440652609344</v>
      </c>
      <c r="M6" s="5"/>
      <c r="O6" s="6" t="s">
        <v>206</v>
      </c>
      <c r="P6" s="66" t="s">
        <v>207</v>
      </c>
    </row>
    <row r="7" spans="1:16" x14ac:dyDescent="0.25">
      <c r="A7" s="18"/>
      <c r="B7" s="38">
        <v>1</v>
      </c>
      <c r="C7" s="20" t="s">
        <v>82</v>
      </c>
      <c r="D7" s="21">
        <v>56176</v>
      </c>
      <c r="E7" s="22">
        <v>60852</v>
      </c>
      <c r="F7" s="22">
        <f t="shared" ref="F7:F31" si="0">SUM(G7,H7,I7)</f>
        <v>2350</v>
      </c>
      <c r="G7" s="22">
        <v>1430</v>
      </c>
      <c r="H7" s="22">
        <v>620</v>
      </c>
      <c r="I7" s="22">
        <v>300</v>
      </c>
      <c r="J7" s="23">
        <f t="shared" ref="J7:J31" si="1">IFERROR(G7/E7,0)</f>
        <v>2.3499638467100507E-2</v>
      </c>
      <c r="K7" s="23">
        <f t="shared" ref="K7:K31" si="2">IFERROR(SUM(G7,H7)/E7,0)</f>
        <v>3.3688292907381845E-2</v>
      </c>
      <c r="L7" s="24">
        <f t="shared" ref="L7:L31" si="3">IFERROR(SUM(G7,H7,I7)/E7,0)</f>
        <v>3.8618286991388945E-2</v>
      </c>
      <c r="M7" s="5"/>
      <c r="N7" t="s">
        <v>97</v>
      </c>
      <c r="O7" s="6">
        <v>43695819.399999999</v>
      </c>
      <c r="P7" s="66">
        <v>0.90720911169252794</v>
      </c>
    </row>
    <row r="8" spans="1:16" x14ac:dyDescent="0.25">
      <c r="A8" s="18"/>
      <c r="B8" s="38">
        <v>2</v>
      </c>
      <c r="C8" s="20" t="s">
        <v>83</v>
      </c>
      <c r="D8" s="21">
        <v>71774316</v>
      </c>
      <c r="E8" s="22">
        <v>76868046</v>
      </c>
      <c r="F8" s="22">
        <f t="shared" si="0"/>
        <v>60047084.300000004</v>
      </c>
      <c r="G8" s="22">
        <v>53256596</v>
      </c>
      <c r="H8" s="22">
        <v>6330849.5999999996</v>
      </c>
      <c r="I8" s="22">
        <v>459638.7</v>
      </c>
      <c r="J8" s="23">
        <f t="shared" si="1"/>
        <v>0.69283140096991669</v>
      </c>
      <c r="K8" s="23">
        <f t="shared" si="2"/>
        <v>0.7751913662538007</v>
      </c>
      <c r="L8" s="24">
        <f t="shared" si="3"/>
        <v>0.78117094715793878</v>
      </c>
      <c r="M8" s="5"/>
      <c r="N8" t="s">
        <v>103</v>
      </c>
      <c r="O8" s="6">
        <v>64439645</v>
      </c>
      <c r="P8" s="66">
        <v>0.87933098481710159</v>
      </c>
    </row>
    <row r="9" spans="1:16" x14ac:dyDescent="0.25">
      <c r="A9" s="18"/>
      <c r="B9" s="38">
        <v>3</v>
      </c>
      <c r="C9" s="20" t="s">
        <v>84</v>
      </c>
      <c r="D9" s="21">
        <v>30201058</v>
      </c>
      <c r="E9" s="22">
        <v>29897472</v>
      </c>
      <c r="F9" s="22">
        <f t="shared" si="0"/>
        <v>23837617.699999999</v>
      </c>
      <c r="G9" s="22">
        <v>20992475.5</v>
      </c>
      <c r="H9" s="22">
        <v>2735254.4</v>
      </c>
      <c r="I9" s="22">
        <v>109887.8</v>
      </c>
      <c r="J9" s="23">
        <f t="shared" si="1"/>
        <v>0.70214884723363902</v>
      </c>
      <c r="K9" s="23">
        <f t="shared" si="2"/>
        <v>0.79363666265830091</v>
      </c>
      <c r="L9" s="24">
        <f t="shared" si="3"/>
        <v>0.79731215067280603</v>
      </c>
      <c r="M9" s="5"/>
      <c r="N9" t="s">
        <v>102</v>
      </c>
      <c r="O9" s="6">
        <v>79946126.199999988</v>
      </c>
      <c r="P9" s="66">
        <v>0.85302334872712282</v>
      </c>
    </row>
    <row r="10" spans="1:16" x14ac:dyDescent="0.25">
      <c r="A10" s="18"/>
      <c r="B10" s="38">
        <v>4</v>
      </c>
      <c r="C10" s="20" t="s">
        <v>85</v>
      </c>
      <c r="D10" s="21">
        <v>175221783</v>
      </c>
      <c r="E10" s="22">
        <v>221397050</v>
      </c>
      <c r="F10" s="22">
        <f t="shared" si="0"/>
        <v>186800154.69999999</v>
      </c>
      <c r="G10" s="22">
        <v>165630356.5</v>
      </c>
      <c r="H10" s="22">
        <v>20423438.199999999</v>
      </c>
      <c r="I10" s="22">
        <v>746360</v>
      </c>
      <c r="J10" s="23">
        <f t="shared" si="1"/>
        <v>0.74811455934033444</v>
      </c>
      <c r="K10" s="23">
        <f t="shared" si="2"/>
        <v>0.84036257348505772</v>
      </c>
      <c r="L10" s="24">
        <f t="shared" si="3"/>
        <v>0.84373371144737475</v>
      </c>
      <c r="M10" s="5"/>
      <c r="N10" t="s">
        <v>85</v>
      </c>
      <c r="O10" s="6">
        <v>186800154.69999999</v>
      </c>
      <c r="P10" s="66">
        <v>0.84373371144737475</v>
      </c>
    </row>
    <row r="11" spans="1:16" x14ac:dyDescent="0.25">
      <c r="A11" s="18"/>
      <c r="B11" s="38">
        <v>5</v>
      </c>
      <c r="C11" s="20" t="s">
        <v>86</v>
      </c>
      <c r="D11" s="21">
        <v>19668446</v>
      </c>
      <c r="E11" s="22">
        <v>29490675</v>
      </c>
      <c r="F11" s="22">
        <f t="shared" si="0"/>
        <v>23468403.399999999</v>
      </c>
      <c r="G11" s="22">
        <v>20322400.199999999</v>
      </c>
      <c r="H11" s="22">
        <v>2416176.4</v>
      </c>
      <c r="I11" s="22">
        <v>729826.8</v>
      </c>
      <c r="J11" s="23">
        <f t="shared" si="1"/>
        <v>0.68911275174271192</v>
      </c>
      <c r="K11" s="23">
        <f t="shared" si="2"/>
        <v>0.77104293475819041</v>
      </c>
      <c r="L11" s="24">
        <f t="shared" si="3"/>
        <v>0.79579064907805597</v>
      </c>
      <c r="M11" s="5"/>
      <c r="N11" t="s">
        <v>101</v>
      </c>
      <c r="O11" s="6">
        <v>109574798.59999999</v>
      </c>
      <c r="P11" s="66">
        <v>0.83561035074941437</v>
      </c>
    </row>
    <row r="12" spans="1:16" x14ac:dyDescent="0.25">
      <c r="A12" s="18"/>
      <c r="B12" s="38">
        <v>6</v>
      </c>
      <c r="C12" s="20" t="s">
        <v>87</v>
      </c>
      <c r="D12" s="21">
        <v>45817891</v>
      </c>
      <c r="E12" s="22">
        <v>46443330</v>
      </c>
      <c r="F12" s="22">
        <f t="shared" si="0"/>
        <v>35698665.299999997</v>
      </c>
      <c r="G12" s="22">
        <v>30139196.899999999</v>
      </c>
      <c r="H12" s="22">
        <v>4298135.4000000004</v>
      </c>
      <c r="I12" s="22">
        <v>1261333</v>
      </c>
      <c r="J12" s="23">
        <f t="shared" si="1"/>
        <v>0.6489456483848165</v>
      </c>
      <c r="K12" s="23">
        <f t="shared" si="2"/>
        <v>0.74149145420881746</v>
      </c>
      <c r="L12" s="24">
        <f t="shared" si="3"/>
        <v>0.7686499934436225</v>
      </c>
      <c r="M12" s="5"/>
      <c r="N12" t="s">
        <v>94</v>
      </c>
      <c r="O12" s="6">
        <v>74788783.100000009</v>
      </c>
      <c r="P12" s="66">
        <v>0.82030630049033715</v>
      </c>
    </row>
    <row r="13" spans="1:16" x14ac:dyDescent="0.25">
      <c r="A13" s="18"/>
      <c r="B13" s="38">
        <v>7</v>
      </c>
      <c r="C13" s="20" t="s">
        <v>88</v>
      </c>
      <c r="D13" s="21">
        <v>81031105</v>
      </c>
      <c r="E13" s="22">
        <v>80951669</v>
      </c>
      <c r="F13" s="22">
        <f t="shared" si="0"/>
        <v>59681757.700000003</v>
      </c>
      <c r="G13" s="22">
        <v>52583065.700000003</v>
      </c>
      <c r="H13" s="22">
        <v>6991753.7000000002</v>
      </c>
      <c r="I13" s="22">
        <v>106938.3</v>
      </c>
      <c r="J13" s="23">
        <f t="shared" si="1"/>
        <v>0.64956123017056022</v>
      </c>
      <c r="K13" s="23">
        <f t="shared" si="2"/>
        <v>0.73593071194122017</v>
      </c>
      <c r="L13" s="24">
        <f t="shared" si="3"/>
        <v>0.73725172608856282</v>
      </c>
      <c r="M13" s="5"/>
      <c r="N13" t="s">
        <v>89</v>
      </c>
      <c r="O13" s="6">
        <v>99424188.700000018</v>
      </c>
      <c r="P13" s="66">
        <v>0.8175841294972388</v>
      </c>
    </row>
    <row r="14" spans="1:16" x14ac:dyDescent="0.25">
      <c r="A14" s="18"/>
      <c r="B14" s="38">
        <v>8</v>
      </c>
      <c r="C14" s="20" t="s">
        <v>89</v>
      </c>
      <c r="D14" s="21">
        <v>116855776</v>
      </c>
      <c r="E14" s="22">
        <v>121607288</v>
      </c>
      <c r="F14" s="22">
        <f t="shared" si="0"/>
        <v>99424188.700000018</v>
      </c>
      <c r="G14" s="22">
        <v>87276163.400000006</v>
      </c>
      <c r="H14" s="22">
        <v>11496111.9</v>
      </c>
      <c r="I14" s="22">
        <v>651913.4</v>
      </c>
      <c r="J14" s="23">
        <f t="shared" si="1"/>
        <v>0.71768859280868103</v>
      </c>
      <c r="K14" s="23">
        <f t="shared" si="2"/>
        <v>0.81222332085886173</v>
      </c>
      <c r="L14" s="24">
        <f t="shared" si="3"/>
        <v>0.8175841294972388</v>
      </c>
      <c r="M14" s="5"/>
      <c r="N14" t="s">
        <v>84</v>
      </c>
      <c r="O14" s="6">
        <v>23837617.699999999</v>
      </c>
      <c r="P14" s="66">
        <v>0.79731215067280603</v>
      </c>
    </row>
    <row r="15" spans="1:16" x14ac:dyDescent="0.25">
      <c r="A15" s="18"/>
      <c r="B15" s="38">
        <v>9</v>
      </c>
      <c r="C15" s="20" t="s">
        <v>90</v>
      </c>
      <c r="D15" s="21">
        <v>2382928</v>
      </c>
      <c r="E15" s="22">
        <v>2067003</v>
      </c>
      <c r="F15" s="22">
        <f t="shared" si="0"/>
        <v>1017941.6</v>
      </c>
      <c r="G15" s="22">
        <v>872147.1</v>
      </c>
      <c r="H15" s="22">
        <v>139732.9</v>
      </c>
      <c r="I15" s="22">
        <v>6061.6</v>
      </c>
      <c r="J15" s="23">
        <f t="shared" si="1"/>
        <v>0.42193799428447853</v>
      </c>
      <c r="K15" s="23">
        <f t="shared" si="2"/>
        <v>0.4895396862026809</v>
      </c>
      <c r="L15" s="24">
        <f t="shared" si="3"/>
        <v>0.49247224121106742</v>
      </c>
      <c r="M15" s="5"/>
      <c r="N15" t="s">
        <v>86</v>
      </c>
      <c r="O15" s="6">
        <v>23468403.399999999</v>
      </c>
      <c r="P15" s="66">
        <v>0.79579064907805597</v>
      </c>
    </row>
    <row r="16" spans="1:16" x14ac:dyDescent="0.25">
      <c r="A16" s="18"/>
      <c r="B16" s="38">
        <v>10</v>
      </c>
      <c r="C16" s="20" t="s">
        <v>91</v>
      </c>
      <c r="D16" s="21">
        <v>23167947</v>
      </c>
      <c r="E16" s="22">
        <v>24727097</v>
      </c>
      <c r="F16" s="22">
        <f t="shared" si="0"/>
        <v>17700586.600000001</v>
      </c>
      <c r="G16" s="22">
        <v>15758664.4</v>
      </c>
      <c r="H16" s="22">
        <v>1917107.6</v>
      </c>
      <c r="I16" s="22">
        <v>24814.6</v>
      </c>
      <c r="J16" s="23">
        <f t="shared" si="1"/>
        <v>0.63730345701317059</v>
      </c>
      <c r="K16" s="23">
        <f t="shared" si="2"/>
        <v>0.71483409475847492</v>
      </c>
      <c r="L16" s="24">
        <f t="shared" si="3"/>
        <v>0.7158376335078882</v>
      </c>
      <c r="M16" s="5"/>
      <c r="N16" t="s">
        <v>106</v>
      </c>
      <c r="O16" s="6">
        <v>19306090.699999999</v>
      </c>
      <c r="P16" s="66">
        <v>0.78769200106325266</v>
      </c>
    </row>
    <row r="17" spans="1:16" x14ac:dyDescent="0.25">
      <c r="A17" s="18"/>
      <c r="B17" s="38">
        <v>11</v>
      </c>
      <c r="C17" s="20" t="s">
        <v>92</v>
      </c>
      <c r="D17" s="21">
        <v>44231513</v>
      </c>
      <c r="E17" s="22">
        <v>60986188</v>
      </c>
      <c r="F17" s="22">
        <f t="shared" si="0"/>
        <v>42795908.699999996</v>
      </c>
      <c r="G17" s="22">
        <v>37740464.799999997</v>
      </c>
      <c r="H17" s="22">
        <v>5007632.5</v>
      </c>
      <c r="I17" s="22">
        <v>47811.4</v>
      </c>
      <c r="J17" s="23">
        <f t="shared" si="1"/>
        <v>0.61883626502446742</v>
      </c>
      <c r="K17" s="23">
        <f t="shared" si="2"/>
        <v>0.70094719315789988</v>
      </c>
      <c r="L17" s="24">
        <f t="shared" si="3"/>
        <v>0.70173116411211001</v>
      </c>
      <c r="M17" s="5"/>
      <c r="N17" t="s">
        <v>83</v>
      </c>
      <c r="O17" s="6">
        <v>60047084.300000004</v>
      </c>
      <c r="P17" s="66">
        <v>0.78117094715793878</v>
      </c>
    </row>
    <row r="18" spans="1:16" x14ac:dyDescent="0.25">
      <c r="A18" s="18"/>
      <c r="B18" s="38">
        <v>12</v>
      </c>
      <c r="C18" s="20" t="s">
        <v>93</v>
      </c>
      <c r="D18" s="21">
        <v>92108285</v>
      </c>
      <c r="E18" s="22">
        <v>104765342</v>
      </c>
      <c r="F18" s="22">
        <f t="shared" si="0"/>
        <v>76200991.099999994</v>
      </c>
      <c r="G18" s="22">
        <v>65597534.700000003</v>
      </c>
      <c r="H18" s="22">
        <v>9067146.8000000007</v>
      </c>
      <c r="I18" s="22">
        <v>1536309.6</v>
      </c>
      <c r="J18" s="23">
        <f t="shared" si="1"/>
        <v>0.6261377421934059</v>
      </c>
      <c r="K18" s="23">
        <f t="shared" si="2"/>
        <v>0.71268494021620243</v>
      </c>
      <c r="L18" s="24">
        <f t="shared" si="3"/>
        <v>0.7273492325353168</v>
      </c>
      <c r="M18" s="5"/>
      <c r="N18" t="s">
        <v>87</v>
      </c>
      <c r="O18" s="6">
        <v>35698665.299999997</v>
      </c>
      <c r="P18" s="66">
        <v>0.7686499934436225</v>
      </c>
    </row>
    <row r="19" spans="1:16" x14ac:dyDescent="0.25">
      <c r="A19" s="18"/>
      <c r="B19" s="38">
        <v>13</v>
      </c>
      <c r="C19" s="20" t="s">
        <v>94</v>
      </c>
      <c r="D19" s="21">
        <v>81471281</v>
      </c>
      <c r="E19" s="22">
        <v>91171777</v>
      </c>
      <c r="F19" s="22">
        <f t="shared" si="0"/>
        <v>74788783.100000009</v>
      </c>
      <c r="G19" s="22">
        <v>66764262.5</v>
      </c>
      <c r="H19" s="22">
        <v>7820124.4000000004</v>
      </c>
      <c r="I19" s="22">
        <v>204396.2</v>
      </c>
      <c r="J19" s="23">
        <f t="shared" si="1"/>
        <v>0.73229089853102236</v>
      </c>
      <c r="K19" s="23">
        <f t="shared" si="2"/>
        <v>0.81806442030849091</v>
      </c>
      <c r="L19" s="24">
        <f t="shared" si="3"/>
        <v>0.82030630049033715</v>
      </c>
      <c r="M19" s="5"/>
      <c r="N19" t="s">
        <v>88</v>
      </c>
      <c r="O19" s="6">
        <v>59681757.700000003</v>
      </c>
      <c r="P19" s="66">
        <v>0.73725172608856282</v>
      </c>
    </row>
    <row r="20" spans="1:16" x14ac:dyDescent="0.25">
      <c r="A20" s="18"/>
      <c r="B20" s="38">
        <v>14</v>
      </c>
      <c r="C20" s="20" t="s">
        <v>95</v>
      </c>
      <c r="D20" s="21">
        <v>110632974</v>
      </c>
      <c r="E20" s="22">
        <v>117633143</v>
      </c>
      <c r="F20" s="22">
        <f t="shared" si="0"/>
        <v>81395783.099999994</v>
      </c>
      <c r="G20" s="22">
        <v>71650762.099999994</v>
      </c>
      <c r="H20" s="22">
        <v>8509466.6999999993</v>
      </c>
      <c r="I20" s="22">
        <v>1235554.3</v>
      </c>
      <c r="J20" s="23">
        <f t="shared" si="1"/>
        <v>0.60910352535594492</v>
      </c>
      <c r="K20" s="23">
        <f t="shared" si="2"/>
        <v>0.68144254889117428</v>
      </c>
      <c r="L20" s="24">
        <f t="shared" si="3"/>
        <v>0.6919460028369725</v>
      </c>
      <c r="M20" s="5"/>
      <c r="N20" t="s">
        <v>93</v>
      </c>
      <c r="O20" s="6">
        <v>76200991.099999994</v>
      </c>
      <c r="P20" s="66">
        <v>0.7273492325353168</v>
      </c>
    </row>
    <row r="21" spans="1:16" x14ac:dyDescent="0.25">
      <c r="A21" s="18"/>
      <c r="B21" s="38">
        <v>15</v>
      </c>
      <c r="C21" s="20" t="s">
        <v>96</v>
      </c>
      <c r="D21" s="21">
        <v>1004835987</v>
      </c>
      <c r="E21" s="22">
        <v>1246074239</v>
      </c>
      <c r="F21" s="22">
        <f t="shared" si="0"/>
        <v>756445428.10000002</v>
      </c>
      <c r="G21" s="22">
        <v>654702300</v>
      </c>
      <c r="H21" s="22">
        <v>98280842.700000003</v>
      </c>
      <c r="I21" s="22">
        <v>3462285.4</v>
      </c>
      <c r="J21" s="23">
        <f t="shared" si="1"/>
        <v>0.52541195340448732</v>
      </c>
      <c r="K21" s="23">
        <f t="shared" si="2"/>
        <v>0.60428433485976274</v>
      </c>
      <c r="L21" s="24">
        <f t="shared" si="3"/>
        <v>0.6070628895330209</v>
      </c>
      <c r="M21" s="5"/>
      <c r="N21" t="s">
        <v>91</v>
      </c>
      <c r="O21" s="6">
        <v>17700586.600000001</v>
      </c>
      <c r="P21" s="66">
        <v>0.7158376335078882</v>
      </c>
    </row>
    <row r="22" spans="1:16" x14ac:dyDescent="0.25">
      <c r="A22" s="18"/>
      <c r="B22" s="38">
        <v>16</v>
      </c>
      <c r="C22" s="20" t="s">
        <v>97</v>
      </c>
      <c r="D22" s="21">
        <v>47583060</v>
      </c>
      <c r="E22" s="22">
        <v>48165102</v>
      </c>
      <c r="F22" s="22">
        <f t="shared" si="0"/>
        <v>43695819.399999999</v>
      </c>
      <c r="G22" s="22">
        <v>41261408</v>
      </c>
      <c r="H22" s="22">
        <v>2170611.5</v>
      </c>
      <c r="I22" s="22">
        <v>263799.90000000002</v>
      </c>
      <c r="J22" s="23">
        <f t="shared" si="1"/>
        <v>0.85666605668145368</v>
      </c>
      <c r="K22" s="23">
        <f t="shared" si="2"/>
        <v>0.90173211924268326</v>
      </c>
      <c r="L22" s="24">
        <f t="shared" si="3"/>
        <v>0.90720911169252794</v>
      </c>
      <c r="M22" s="5"/>
      <c r="N22" t="s">
        <v>92</v>
      </c>
      <c r="O22" s="6">
        <v>42795908.699999996</v>
      </c>
      <c r="P22" s="66">
        <v>0.70173116411211001</v>
      </c>
    </row>
    <row r="23" spans="1:16" x14ac:dyDescent="0.25">
      <c r="A23" s="18"/>
      <c r="B23" s="38">
        <v>17</v>
      </c>
      <c r="C23" s="20" t="s">
        <v>98</v>
      </c>
      <c r="D23" s="21">
        <v>2300535</v>
      </c>
      <c r="E23" s="22">
        <v>2183342</v>
      </c>
      <c r="F23" s="22">
        <f t="shared" si="0"/>
        <v>1180767.7</v>
      </c>
      <c r="G23" s="22">
        <v>861708.3</v>
      </c>
      <c r="H23" s="22">
        <v>217049.7</v>
      </c>
      <c r="I23" s="22">
        <v>102009.7</v>
      </c>
      <c r="J23" s="23">
        <f t="shared" si="1"/>
        <v>0.39467399060706021</v>
      </c>
      <c r="K23" s="23">
        <f t="shared" si="2"/>
        <v>0.49408567233168232</v>
      </c>
      <c r="L23" s="24">
        <f t="shared" si="3"/>
        <v>0.54080748687104441</v>
      </c>
      <c r="M23" s="5"/>
      <c r="N23" t="s">
        <v>95</v>
      </c>
      <c r="O23" s="6">
        <v>81395783.099999994</v>
      </c>
      <c r="P23" s="66">
        <v>0.6919460028369725</v>
      </c>
    </row>
    <row r="24" spans="1:16" x14ac:dyDescent="0.25">
      <c r="A24" s="18"/>
      <c r="B24" s="38">
        <v>18</v>
      </c>
      <c r="C24" s="20" t="s">
        <v>99</v>
      </c>
      <c r="D24" s="21">
        <v>3389476</v>
      </c>
      <c r="E24" s="22">
        <v>3857797</v>
      </c>
      <c r="F24" s="22">
        <f t="shared" si="0"/>
        <v>762024.59999999986</v>
      </c>
      <c r="G24" s="22">
        <v>644062.69999999995</v>
      </c>
      <c r="H24" s="22">
        <v>62673.7</v>
      </c>
      <c r="I24" s="22">
        <v>55288.2</v>
      </c>
      <c r="J24" s="23">
        <f t="shared" si="1"/>
        <v>0.16695090488172393</v>
      </c>
      <c r="K24" s="23">
        <f t="shared" si="2"/>
        <v>0.18319688672058171</v>
      </c>
      <c r="L24" s="24">
        <f t="shared" si="3"/>
        <v>0.19752843397410488</v>
      </c>
      <c r="M24" s="5"/>
      <c r="N24" t="s">
        <v>96</v>
      </c>
      <c r="O24" s="6">
        <v>756445428.10000002</v>
      </c>
      <c r="P24" s="66">
        <v>0.6070628895330209</v>
      </c>
    </row>
    <row r="25" spans="1:16" x14ac:dyDescent="0.25">
      <c r="A25" s="18"/>
      <c r="B25" s="38">
        <v>19</v>
      </c>
      <c r="C25" s="20" t="s">
        <v>100</v>
      </c>
      <c r="D25" s="21">
        <v>15523109</v>
      </c>
      <c r="E25" s="22">
        <v>21587825</v>
      </c>
      <c r="F25" s="22">
        <f t="shared" si="0"/>
        <v>10414149.599999998</v>
      </c>
      <c r="G25" s="22">
        <v>9015130.1999999993</v>
      </c>
      <c r="H25" s="22">
        <v>1312588.7</v>
      </c>
      <c r="I25" s="22">
        <v>86430.7</v>
      </c>
      <c r="J25" s="23">
        <f t="shared" si="1"/>
        <v>0.41760252364469319</v>
      </c>
      <c r="K25" s="23">
        <f t="shared" si="2"/>
        <v>0.4784047906632557</v>
      </c>
      <c r="L25" s="24">
        <f t="shared" si="3"/>
        <v>0.48240846866231302</v>
      </c>
      <c r="M25" s="5"/>
      <c r="N25" t="s">
        <v>98</v>
      </c>
      <c r="O25" s="6">
        <v>1180767.7</v>
      </c>
      <c r="P25" s="66">
        <v>0.54080748687104441</v>
      </c>
    </row>
    <row r="26" spans="1:16" x14ac:dyDescent="0.25">
      <c r="A26" s="18"/>
      <c r="B26" s="38">
        <v>20</v>
      </c>
      <c r="C26" s="20" t="s">
        <v>101</v>
      </c>
      <c r="D26" s="21">
        <v>73123008</v>
      </c>
      <c r="E26" s="22">
        <v>131131452</v>
      </c>
      <c r="F26" s="22">
        <f t="shared" si="0"/>
        <v>109574798.59999999</v>
      </c>
      <c r="G26" s="22">
        <v>96795459.299999997</v>
      </c>
      <c r="H26" s="22">
        <v>11819302.6</v>
      </c>
      <c r="I26" s="22">
        <v>960036.7</v>
      </c>
      <c r="J26" s="23">
        <f t="shared" si="1"/>
        <v>0.73815593302512961</v>
      </c>
      <c r="K26" s="23">
        <f t="shared" si="2"/>
        <v>0.82828917276078051</v>
      </c>
      <c r="L26" s="24">
        <f t="shared" si="3"/>
        <v>0.83561035074941437</v>
      </c>
      <c r="M26" s="5"/>
      <c r="N26" t="s">
        <v>90</v>
      </c>
      <c r="O26" s="6">
        <v>1017941.6</v>
      </c>
      <c r="P26" s="66">
        <v>0.49247224121106742</v>
      </c>
    </row>
    <row r="27" spans="1:16" x14ac:dyDescent="0.25">
      <c r="A27" s="18"/>
      <c r="B27" s="38">
        <v>21</v>
      </c>
      <c r="C27" s="20" t="s">
        <v>102</v>
      </c>
      <c r="D27" s="21">
        <v>72549634</v>
      </c>
      <c r="E27" s="22">
        <v>93720912</v>
      </c>
      <c r="F27" s="22">
        <f t="shared" si="0"/>
        <v>79946126.199999988</v>
      </c>
      <c r="G27" s="22">
        <v>71825967.799999997</v>
      </c>
      <c r="H27" s="22">
        <v>7438173.2999999998</v>
      </c>
      <c r="I27" s="22">
        <v>681985.1</v>
      </c>
      <c r="J27" s="23">
        <f t="shared" si="1"/>
        <v>0.76638144323648916</v>
      </c>
      <c r="K27" s="23">
        <f t="shared" si="2"/>
        <v>0.8457465832172012</v>
      </c>
      <c r="L27" s="24">
        <f t="shared" si="3"/>
        <v>0.85302334872712282</v>
      </c>
      <c r="M27" s="5"/>
      <c r="N27" t="s">
        <v>100</v>
      </c>
      <c r="O27" s="6">
        <v>10414149.599999998</v>
      </c>
      <c r="P27" s="66">
        <v>0.48240846866231302</v>
      </c>
    </row>
    <row r="28" spans="1:16" x14ac:dyDescent="0.25">
      <c r="A28" s="18"/>
      <c r="B28" s="38">
        <v>22</v>
      </c>
      <c r="C28" s="20" t="s">
        <v>103</v>
      </c>
      <c r="D28" s="21">
        <v>53806634</v>
      </c>
      <c r="E28" s="22">
        <v>73282582</v>
      </c>
      <c r="F28" s="22">
        <f t="shared" si="0"/>
        <v>64439645</v>
      </c>
      <c r="G28" s="22">
        <v>56033912.600000001</v>
      </c>
      <c r="H28" s="22">
        <v>7990241.2999999998</v>
      </c>
      <c r="I28" s="22">
        <v>415491.1</v>
      </c>
      <c r="J28" s="23">
        <f t="shared" si="1"/>
        <v>0.76462797940170835</v>
      </c>
      <c r="K28" s="23">
        <f t="shared" si="2"/>
        <v>0.87366127328865129</v>
      </c>
      <c r="L28" s="24">
        <f t="shared" si="3"/>
        <v>0.87933098481710159</v>
      </c>
      <c r="M28" s="5"/>
      <c r="N28" t="s">
        <v>104</v>
      </c>
      <c r="O28" s="6">
        <v>6311852</v>
      </c>
      <c r="P28" s="66">
        <v>0.26193688525920178</v>
      </c>
    </row>
    <row r="29" spans="1:16" x14ac:dyDescent="0.25">
      <c r="A29" s="18"/>
      <c r="B29" s="38">
        <v>23</v>
      </c>
      <c r="C29" s="20" t="s">
        <v>104</v>
      </c>
      <c r="D29" s="21">
        <v>60269664</v>
      </c>
      <c r="E29" s="22">
        <v>24096843</v>
      </c>
      <c r="F29" s="22">
        <f t="shared" si="0"/>
        <v>6311852</v>
      </c>
      <c r="G29" s="22">
        <v>6009287.2000000002</v>
      </c>
      <c r="H29" s="22">
        <v>234703.5</v>
      </c>
      <c r="I29" s="22">
        <v>67861.3</v>
      </c>
      <c r="J29" s="23">
        <f t="shared" si="1"/>
        <v>0.24938068443239639</v>
      </c>
      <c r="K29" s="23">
        <f t="shared" si="2"/>
        <v>0.25912069477317007</v>
      </c>
      <c r="L29" s="24">
        <f t="shared" si="3"/>
        <v>0.26193688525920178</v>
      </c>
      <c r="M29" s="5"/>
      <c r="N29" t="s">
        <v>105</v>
      </c>
      <c r="O29" s="6">
        <v>2743774.1</v>
      </c>
      <c r="P29" s="66">
        <v>0.22852323937039998</v>
      </c>
    </row>
    <row r="30" spans="1:16" x14ac:dyDescent="0.25">
      <c r="A30" s="18"/>
      <c r="B30" s="38">
        <v>24</v>
      </c>
      <c r="C30" s="20" t="s">
        <v>105</v>
      </c>
      <c r="D30" s="21">
        <v>23006133</v>
      </c>
      <c r="E30" s="22">
        <v>12006543</v>
      </c>
      <c r="F30" s="22">
        <f t="shared" si="0"/>
        <v>2743774.1</v>
      </c>
      <c r="G30" s="22">
        <v>2119967.5</v>
      </c>
      <c r="H30" s="22">
        <v>291236.7</v>
      </c>
      <c r="I30" s="22">
        <v>332569.90000000002</v>
      </c>
      <c r="J30" s="23">
        <f t="shared" si="1"/>
        <v>0.1765676848031944</v>
      </c>
      <c r="K30" s="23">
        <f t="shared" si="2"/>
        <v>0.20082418394703622</v>
      </c>
      <c r="L30" s="24">
        <f t="shared" si="3"/>
        <v>0.22852323937039998</v>
      </c>
      <c r="M30" s="5"/>
      <c r="N30" t="s">
        <v>99</v>
      </c>
      <c r="O30" s="6">
        <v>762024.59999999986</v>
      </c>
      <c r="P30" s="66">
        <v>0.19752843397410488</v>
      </c>
    </row>
    <row r="31" spans="1:16" ht="15.75" thickBot="1" x14ac:dyDescent="0.3">
      <c r="A31" s="25"/>
      <c r="B31" s="39">
        <v>25</v>
      </c>
      <c r="C31" s="27" t="s">
        <v>106</v>
      </c>
      <c r="D31" s="28">
        <v>21747853</v>
      </c>
      <c r="E31" s="29">
        <v>24509695</v>
      </c>
      <c r="F31" s="29">
        <f t="shared" si="0"/>
        <v>19306090.699999999</v>
      </c>
      <c r="G31" s="29">
        <v>17210355.5</v>
      </c>
      <c r="H31" s="29">
        <v>2062633.9</v>
      </c>
      <c r="I31" s="29">
        <v>33101.300000000003</v>
      </c>
      <c r="J31" s="30">
        <f t="shared" si="1"/>
        <v>0.70218562491291714</v>
      </c>
      <c r="K31" s="30">
        <f t="shared" si="2"/>
        <v>0.78634146202145716</v>
      </c>
      <c r="L31" s="31">
        <f t="shared" si="3"/>
        <v>0.78769200106325266</v>
      </c>
      <c r="M31" s="5"/>
      <c r="N31" t="s">
        <v>82</v>
      </c>
      <c r="O31" s="6">
        <v>2350</v>
      </c>
      <c r="P31" s="66">
        <v>3.8618286991388945E-2</v>
      </c>
    </row>
    <row r="32" spans="1:16" x14ac:dyDescent="0.25">
      <c r="O32" s="6"/>
      <c r="P32" s="66"/>
    </row>
    <row r="33" spans="15:16" x14ac:dyDescent="0.25">
      <c r="O33" s="6"/>
      <c r="P33" s="66"/>
    </row>
    <row r="34" spans="15:16" x14ac:dyDescent="0.25">
      <c r="O34" s="6"/>
      <c r="P34" s="66"/>
    </row>
    <row r="35" spans="15:16" x14ac:dyDescent="0.25">
      <c r="O35" s="6"/>
      <c r="P35" s="66"/>
    </row>
    <row r="36" spans="15:16" x14ac:dyDescent="0.25">
      <c r="O36" s="6"/>
      <c r="P36" s="66"/>
    </row>
    <row r="37" spans="15:16" x14ac:dyDescent="0.25">
      <c r="O37" s="6"/>
      <c r="P37" s="66"/>
    </row>
    <row r="38" spans="15:16" x14ac:dyDescent="0.25">
      <c r="O38" s="6"/>
      <c r="P38" s="66"/>
    </row>
    <row r="39" spans="15:16" x14ac:dyDescent="0.25">
      <c r="O39" s="6"/>
      <c r="P39" s="66"/>
    </row>
    <row r="40" spans="15:16" x14ac:dyDescent="0.25">
      <c r="O40" s="6"/>
      <c r="P40" s="66"/>
    </row>
    <row r="41" spans="15:16" x14ac:dyDescent="0.25">
      <c r="O41" s="6"/>
      <c r="P41" s="66"/>
    </row>
    <row r="42" spans="15:16" x14ac:dyDescent="0.25">
      <c r="O42" s="6"/>
      <c r="P42" s="66"/>
    </row>
    <row r="43" spans="15:16" x14ac:dyDescent="0.25">
      <c r="O43" s="6"/>
      <c r="P43" s="66"/>
    </row>
    <row r="44" spans="15:16" x14ac:dyDescent="0.25">
      <c r="O44" s="6"/>
      <c r="P44" s="66"/>
    </row>
    <row r="45" spans="15:16" x14ac:dyDescent="0.25">
      <c r="O45" s="6"/>
      <c r="P45" s="66"/>
    </row>
    <row r="46" spans="15:16" x14ac:dyDescent="0.25">
      <c r="O46" s="6"/>
      <c r="P46" s="66"/>
    </row>
    <row r="47" spans="15:16" x14ac:dyDescent="0.25">
      <c r="O47" s="6"/>
      <c r="P47" s="66"/>
    </row>
    <row r="48" spans="15:16" x14ac:dyDescent="0.25">
      <c r="O48" s="6"/>
      <c r="P48" s="66"/>
    </row>
    <row r="49" spans="15:16" x14ac:dyDescent="0.25">
      <c r="O49" s="6"/>
      <c r="P49" s="66"/>
    </row>
    <row r="50" spans="15:16" x14ac:dyDescent="0.25">
      <c r="O50" s="6"/>
      <c r="P50" s="66"/>
    </row>
    <row r="51" spans="15:16" x14ac:dyDescent="0.25">
      <c r="O51" s="6"/>
      <c r="P51" s="66"/>
    </row>
    <row r="52" spans="15:16" x14ac:dyDescent="0.25">
      <c r="O52" s="6"/>
      <c r="P52" s="66"/>
    </row>
    <row r="53" spans="15:16" x14ac:dyDescent="0.25">
      <c r="O53" s="6"/>
      <c r="P53" s="66"/>
    </row>
    <row r="54" spans="15:16" x14ac:dyDescent="0.25">
      <c r="O54" s="6"/>
      <c r="P54" s="66"/>
    </row>
    <row r="55" spans="15:16" x14ac:dyDescent="0.25">
      <c r="O55" s="6"/>
      <c r="P55" s="66"/>
    </row>
    <row r="56" spans="15:16" x14ac:dyDescent="0.25">
      <c r="O56" s="6"/>
      <c r="P56" s="66"/>
    </row>
    <row r="57" spans="15:16" x14ac:dyDescent="0.25">
      <c r="O57" s="6"/>
      <c r="P57" s="66"/>
    </row>
    <row r="58" spans="15:16" x14ac:dyDescent="0.25">
      <c r="O58" s="6"/>
      <c r="P58" s="66"/>
    </row>
    <row r="59" spans="15:16" x14ac:dyDescent="0.25">
      <c r="O59" s="6"/>
      <c r="P59" s="66"/>
    </row>
    <row r="60" spans="15:16" x14ac:dyDescent="0.25">
      <c r="O60" s="6"/>
      <c r="P60" s="66"/>
    </row>
    <row r="61" spans="15:16" x14ac:dyDescent="0.25">
      <c r="O61" s="6"/>
      <c r="P61" s="66"/>
    </row>
    <row r="62" spans="15:16" x14ac:dyDescent="0.25">
      <c r="O62" s="6"/>
      <c r="P62" s="66"/>
    </row>
    <row r="63" spans="15:16" x14ac:dyDescent="0.25">
      <c r="O63" s="6"/>
      <c r="P63" s="66"/>
    </row>
    <row r="64" spans="15:16" x14ac:dyDescent="0.25">
      <c r="O64" s="6"/>
      <c r="P64" s="66"/>
    </row>
    <row r="65" spans="15:16" x14ac:dyDescent="0.25">
      <c r="O65" s="6"/>
      <c r="P65" s="66"/>
    </row>
    <row r="66" spans="15:16" x14ac:dyDescent="0.25">
      <c r="O66" s="6"/>
      <c r="P66" s="66"/>
    </row>
    <row r="67" spans="15:16" x14ac:dyDescent="0.25">
      <c r="O67" s="6"/>
      <c r="P67" s="66"/>
    </row>
    <row r="68" spans="15:16" x14ac:dyDescent="0.25">
      <c r="O68" s="6"/>
      <c r="P68" s="66"/>
    </row>
    <row r="69" spans="15:16" x14ac:dyDescent="0.25">
      <c r="O69" s="6"/>
      <c r="P69" s="66"/>
    </row>
    <row r="70" spans="15:16" x14ac:dyDescent="0.25">
      <c r="O70" s="6"/>
      <c r="P70" s="66"/>
    </row>
    <row r="71" spans="15:16" x14ac:dyDescent="0.25">
      <c r="O71" s="6"/>
      <c r="P71" s="66"/>
    </row>
    <row r="72" spans="15:16" x14ac:dyDescent="0.25">
      <c r="O72" s="6"/>
      <c r="P72" s="66"/>
    </row>
    <row r="73" spans="15:16" x14ac:dyDescent="0.25">
      <c r="O73" s="6"/>
      <c r="P73" s="66"/>
    </row>
    <row r="74" spans="15:16" x14ac:dyDescent="0.25">
      <c r="O74" s="6"/>
      <c r="P74" s="66"/>
    </row>
    <row r="75" spans="15:16" x14ac:dyDescent="0.25">
      <c r="O75" s="6"/>
      <c r="P75" s="66"/>
    </row>
    <row r="76" spans="15:16" x14ac:dyDescent="0.25">
      <c r="O76" s="6"/>
      <c r="P76" s="66"/>
    </row>
    <row r="77" spans="15:16" x14ac:dyDescent="0.25">
      <c r="O77" s="6"/>
      <c r="P77" s="66"/>
    </row>
    <row r="78" spans="15:16" x14ac:dyDescent="0.25">
      <c r="O78" s="6"/>
      <c r="P78" s="66"/>
    </row>
    <row r="79" spans="15:16" x14ac:dyDescent="0.25">
      <c r="O79" s="6"/>
      <c r="P79" s="66"/>
    </row>
    <row r="80" spans="15:16" x14ac:dyDescent="0.25">
      <c r="O80" s="6"/>
      <c r="P80" s="66"/>
    </row>
    <row r="81" spans="15:16" x14ac:dyDescent="0.25">
      <c r="O81" s="6"/>
      <c r="P81" s="66"/>
    </row>
    <row r="82" spans="15:16" x14ac:dyDescent="0.25">
      <c r="O82" s="6"/>
      <c r="P82" s="66"/>
    </row>
    <row r="83" spans="15:16" x14ac:dyDescent="0.25">
      <c r="O83" s="6"/>
      <c r="P83" s="66"/>
    </row>
    <row r="84" spans="15:16" x14ac:dyDescent="0.25">
      <c r="O84" s="6"/>
      <c r="P84" s="66"/>
    </row>
    <row r="85" spans="15:16" x14ac:dyDescent="0.25">
      <c r="O85" s="6"/>
      <c r="P85" s="66"/>
    </row>
    <row r="86" spans="15:16" x14ac:dyDescent="0.25">
      <c r="O86" s="6"/>
      <c r="P86" s="66"/>
    </row>
    <row r="87" spans="15:16" x14ac:dyDescent="0.25">
      <c r="O87" s="6"/>
      <c r="P87" s="66"/>
    </row>
    <row r="88" spans="15:16" x14ac:dyDescent="0.25">
      <c r="O88" s="6"/>
      <c r="P88" s="66"/>
    </row>
    <row r="89" spans="15:16" x14ac:dyDescent="0.25">
      <c r="O89" s="6"/>
      <c r="P89" s="66"/>
    </row>
    <row r="90" spans="15:16" x14ac:dyDescent="0.25">
      <c r="O90" s="6"/>
      <c r="P90" s="66"/>
    </row>
    <row r="91" spans="15:16" x14ac:dyDescent="0.25">
      <c r="O91" s="6"/>
      <c r="P91" s="66"/>
    </row>
    <row r="92" spans="15:16" x14ac:dyDescent="0.25">
      <c r="O92" s="6"/>
      <c r="P92" s="66"/>
    </row>
    <row r="93" spans="15:16" x14ac:dyDescent="0.25">
      <c r="O93" s="6"/>
      <c r="P93" s="66"/>
    </row>
    <row r="94" spans="15:16" x14ac:dyDescent="0.25">
      <c r="O94" s="6"/>
      <c r="P94" s="66"/>
    </row>
    <row r="95" spans="15:16" x14ac:dyDescent="0.25">
      <c r="O95" s="6"/>
      <c r="P95" s="66"/>
    </row>
    <row r="96" spans="15:16" x14ac:dyDescent="0.25">
      <c r="O96" s="6"/>
      <c r="P96" s="66"/>
    </row>
    <row r="97" spans="15:16" x14ac:dyDescent="0.25">
      <c r="O97" s="6"/>
      <c r="P97" s="66"/>
    </row>
    <row r="98" spans="15:16" x14ac:dyDescent="0.25">
      <c r="O98" s="6"/>
      <c r="P98" s="66"/>
    </row>
    <row r="99" spans="15:16" x14ac:dyDescent="0.25">
      <c r="O99" s="6"/>
      <c r="P99" s="66"/>
    </row>
    <row r="100" spans="15:16" x14ac:dyDescent="0.25">
      <c r="O100" s="6"/>
      <c r="P100" s="66"/>
    </row>
  </sheetData>
  <sortState ref="N6:P100">
    <sortCondition descending="1" ref="P5:P100"/>
  </sortState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M20"/>
  <sheetViews>
    <sheetView topLeftCell="A10" workbookViewId="0">
      <selection activeCell="A20" sqref="A20:D20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30</v>
      </c>
      <c r="B1" s="33" t="s">
        <v>72</v>
      </c>
      <c r="C1" s="33" t="s">
        <v>18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364</v>
      </c>
    </row>
    <row r="3" spans="1:13" ht="15.75" thickBot="1" x14ac:dyDescent="0.3">
      <c r="A3" s="76" t="s">
        <v>81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3"/>
      <c r="C6" s="13"/>
      <c r="D6" s="14">
        <v>2272756572</v>
      </c>
      <c r="E6" s="15">
        <v>2688683264</v>
      </c>
      <c r="F6" s="15">
        <v>1877680692</v>
      </c>
      <c r="G6" s="15">
        <v>1645065078.8999999</v>
      </c>
      <c r="H6" s="15">
        <v>219033608.09999999</v>
      </c>
      <c r="I6" s="15">
        <v>13582004.999999998</v>
      </c>
      <c r="J6" s="16">
        <v>0.61184785167019207</v>
      </c>
      <c r="K6" s="16">
        <v>0.69331286133969838</v>
      </c>
      <c r="L6" s="17">
        <v>0.69836440652609344</v>
      </c>
      <c r="M6" s="5"/>
    </row>
    <row r="7" spans="1:13" x14ac:dyDescent="0.25">
      <c r="A7" s="40" t="s">
        <v>139</v>
      </c>
      <c r="B7" s="42"/>
      <c r="C7" s="42"/>
      <c r="D7" s="43">
        <f ca="1">SUM(D8:OFFSET(D6,MATCH("PROYECTOS",$A$8:$A$50,0),0))</f>
        <v>2239950988</v>
      </c>
      <c r="E7" s="44">
        <f ca="1">SUM(E8:OFFSET(E6,MATCH("PROYECTOS",$A$8:$A$50,0),0))</f>
        <v>2645397585</v>
      </c>
      <c r="F7" s="44">
        <f ca="1">SUM(F8:OFFSET(F6,MATCH("PROYECTOS",$A$8:$A$50,0),0))</f>
        <v>1862615409.7</v>
      </c>
      <c r="G7" s="44">
        <f ca="1">SUM(G8:OFFSET(G6,MATCH("PROYECTOS",$A$8:$A$50,0),0))</f>
        <v>1631810100.9000001</v>
      </c>
      <c r="H7" s="44">
        <f ca="1">SUM(H8:OFFSET(H6,MATCH("PROYECTOS",$A$8:$A$50,0),0))</f>
        <v>217793309.59999999</v>
      </c>
      <c r="I7" s="44">
        <f ca="1">SUM(I8:OFFSET(I6,MATCH("PROYECTOS",$A$8:$A$50,0),0))</f>
        <v>13011999.199999999</v>
      </c>
      <c r="J7" s="45">
        <f ca="1">IFERROR(G7/E7,0)</f>
        <v>0.6168487149730274</v>
      </c>
      <c r="K7" s="45">
        <f ca="1">IFERROR(SUM(G7,H7)/E7,0)</f>
        <v>0.69917785552828349</v>
      </c>
      <c r="L7" s="46">
        <f ca="1">IFERROR(SUM(G7,H7,I7)/E7,0)</f>
        <v>0.7040965865628096</v>
      </c>
      <c r="M7" s="5"/>
    </row>
    <row r="8" spans="1:13" x14ac:dyDescent="0.25">
      <c r="A8" s="18"/>
      <c r="B8" s="20">
        <v>3000001</v>
      </c>
      <c r="C8" s="20" t="s">
        <v>366</v>
      </c>
      <c r="D8" s="21">
        <v>1949436956</v>
      </c>
      <c r="E8" s="22">
        <v>2038884956</v>
      </c>
      <c r="F8" s="22">
        <f t="shared" ref="F8:F11" si="0">SUM(G8,H8,I8)</f>
        <v>1590442691.2</v>
      </c>
      <c r="G8" s="22">
        <v>1404720993.5</v>
      </c>
      <c r="H8" s="22">
        <v>177125171.19999999</v>
      </c>
      <c r="I8" s="22">
        <v>8596526.5</v>
      </c>
      <c r="J8" s="23">
        <f t="shared" ref="J8:J12" si="1">IFERROR(G8/E8,0)</f>
        <v>0.68896530398451772</v>
      </c>
      <c r="K8" s="23">
        <f t="shared" ref="K8:K12" si="2">IFERROR(SUM(G8,H8)/E8,0)</f>
        <v>0.77583885252817575</v>
      </c>
      <c r="L8" s="24">
        <f t="shared" ref="L8:L12" si="3">IFERROR(SUM(G8,H8,I8)/E8,0)</f>
        <v>0.78005514068837933</v>
      </c>
      <c r="M8" s="5"/>
    </row>
    <row r="9" spans="1:13" ht="25.5" x14ac:dyDescent="0.25">
      <c r="A9" s="18"/>
      <c r="B9" s="20">
        <v>3000018</v>
      </c>
      <c r="C9" s="20" t="s">
        <v>367</v>
      </c>
      <c r="D9" s="21">
        <v>236770971</v>
      </c>
      <c r="E9" s="22">
        <v>547931988</v>
      </c>
      <c r="F9" s="22">
        <f t="shared" si="0"/>
        <v>246551147.19999999</v>
      </c>
      <c r="G9" s="22">
        <v>207880151.19999999</v>
      </c>
      <c r="H9" s="22">
        <v>35298503.299999997</v>
      </c>
      <c r="I9" s="22">
        <v>3372492.7</v>
      </c>
      <c r="J9" s="23">
        <f t="shared" si="1"/>
        <v>0.37939042755795449</v>
      </c>
      <c r="K9" s="23">
        <f t="shared" si="2"/>
        <v>0.44381175004515344</v>
      </c>
      <c r="L9" s="24">
        <f t="shared" si="3"/>
        <v>0.44996669769168501</v>
      </c>
      <c r="M9" s="5"/>
    </row>
    <row r="10" spans="1:13" ht="25.5" x14ac:dyDescent="0.25">
      <c r="A10" s="18"/>
      <c r="B10" s="20">
        <v>3000020</v>
      </c>
      <c r="C10" s="20" t="s">
        <v>368</v>
      </c>
      <c r="D10" s="21">
        <v>31119851</v>
      </c>
      <c r="E10" s="22">
        <v>40825430</v>
      </c>
      <c r="F10" s="22">
        <f t="shared" si="0"/>
        <v>17363610.199999999</v>
      </c>
      <c r="G10" s="22">
        <v>11933279.5</v>
      </c>
      <c r="H10" s="22">
        <v>4551785.7</v>
      </c>
      <c r="I10" s="22">
        <v>878545</v>
      </c>
      <c r="J10" s="23">
        <f t="shared" si="1"/>
        <v>0.29230015458502212</v>
      </c>
      <c r="K10" s="23">
        <f t="shared" si="2"/>
        <v>0.40379403719691376</v>
      </c>
      <c r="L10" s="24">
        <f t="shared" si="3"/>
        <v>0.42531359008343572</v>
      </c>
      <c r="M10" s="5"/>
    </row>
    <row r="11" spans="1:13" x14ac:dyDescent="0.25">
      <c r="A11" s="18"/>
      <c r="B11" s="20">
        <v>9000000</v>
      </c>
      <c r="C11" s="20" t="s">
        <v>160</v>
      </c>
      <c r="D11" s="21">
        <v>22623210</v>
      </c>
      <c r="E11" s="22">
        <v>17755211</v>
      </c>
      <c r="F11" s="22">
        <f t="shared" si="0"/>
        <v>8257961.1000000006</v>
      </c>
      <c r="G11" s="22">
        <v>7275676.7000000002</v>
      </c>
      <c r="H11" s="22">
        <v>817849.4</v>
      </c>
      <c r="I11" s="22">
        <v>164435</v>
      </c>
      <c r="J11" s="23">
        <f t="shared" si="1"/>
        <v>0.40977697758703063</v>
      </c>
      <c r="K11" s="23">
        <f t="shared" si="2"/>
        <v>0.45583947721038071</v>
      </c>
      <c r="L11" s="24">
        <f t="shared" si="3"/>
        <v>0.46510070198546222</v>
      </c>
      <c r="M11" s="5"/>
    </row>
    <row r="12" spans="1:13" ht="15.75" thickBot="1" x14ac:dyDescent="0.3">
      <c r="A12" s="47" t="s">
        <v>161</v>
      </c>
      <c r="B12" s="49"/>
      <c r="C12" s="49"/>
      <c r="D12" s="50">
        <f ca="1">OFFSET(D12,-MATCH("PROYECTOS",$A$8:$A$50,0)-1,0)-(OFFSET(D12,-MATCH("PROYECTOS",$A$8:$A$50,0),0))</f>
        <v>32805584</v>
      </c>
      <c r="E12" s="51">
        <f t="shared" ref="E12:I12" ca="1" si="4">OFFSET(E12,-MATCH("PROYECTOS",$A$8:$A$50,0)-1,0)-(OFFSET(E12,-MATCH("PROYECTOS",$A$8:$A$50,0),0))</f>
        <v>43285679</v>
      </c>
      <c r="F12" s="51">
        <f t="shared" ca="1" si="4"/>
        <v>15065282.299999952</v>
      </c>
      <c r="G12" s="51">
        <f t="shared" ca="1" si="4"/>
        <v>13254977.999999762</v>
      </c>
      <c r="H12" s="51">
        <f t="shared" ca="1" si="4"/>
        <v>1240298.5</v>
      </c>
      <c r="I12" s="51">
        <f t="shared" ca="1" si="4"/>
        <v>570005.79999999888</v>
      </c>
      <c r="J12" s="52">
        <f t="shared" ca="1" si="1"/>
        <v>0.30622086348696903</v>
      </c>
      <c r="K12" s="52">
        <f t="shared" ca="1" si="2"/>
        <v>0.33487464757107682</v>
      </c>
      <c r="L12" s="53">
        <f t="shared" ca="1" si="3"/>
        <v>0.3480431091308458</v>
      </c>
      <c r="M12" s="5"/>
    </row>
    <row r="13" spans="1:13" ht="15.75" thickBot="1" x14ac:dyDescent="0.3"/>
    <row r="14" spans="1:13" ht="15.75" thickBot="1" x14ac:dyDescent="0.3">
      <c r="A14" s="82" t="s">
        <v>209</v>
      </c>
      <c r="B14" s="83"/>
      <c r="C14" s="83"/>
      <c r="D14" s="84"/>
    </row>
    <row r="15" spans="1:13" ht="15.75" thickBot="1" x14ac:dyDescent="0.3">
      <c r="A15" s="2" t="s">
        <v>380</v>
      </c>
    </row>
    <row r="16" spans="1:13" ht="45" customHeight="1" x14ac:dyDescent="0.25">
      <c r="A16" s="76" t="s">
        <v>211</v>
      </c>
      <c r="B16" s="77"/>
      <c r="C16" s="77"/>
      <c r="D16" s="87" t="s">
        <v>212</v>
      </c>
    </row>
    <row r="17" spans="1:4" ht="15.75" thickBot="1" x14ac:dyDescent="0.3">
      <c r="A17" s="85"/>
      <c r="B17" s="86"/>
      <c r="C17" s="86"/>
      <c r="D17" s="88"/>
    </row>
    <row r="18" spans="1:4" ht="25.5" x14ac:dyDescent="0.25">
      <c r="A18" s="18"/>
      <c r="B18" s="20">
        <v>3000018</v>
      </c>
      <c r="C18" s="20" t="s">
        <v>367</v>
      </c>
      <c r="D18" s="24">
        <v>0.44996669769168501</v>
      </c>
    </row>
    <row r="19" spans="1:4" ht="25.5" x14ac:dyDescent="0.25">
      <c r="A19" s="18"/>
      <c r="B19" s="20">
        <v>3000020</v>
      </c>
      <c r="C19" s="20" t="s">
        <v>368</v>
      </c>
      <c r="D19" s="24">
        <v>0.42531359008343572</v>
      </c>
    </row>
    <row r="20" spans="1:4" ht="15.75" thickBot="1" x14ac:dyDescent="0.3">
      <c r="A20" s="25"/>
      <c r="B20" s="27">
        <v>9000000</v>
      </c>
      <c r="C20" s="27" t="s">
        <v>160</v>
      </c>
      <c r="D20" s="31">
        <v>0.46510070198546222</v>
      </c>
    </row>
  </sheetData>
  <mergeCells count="10">
    <mergeCell ref="A14:D14"/>
    <mergeCell ref="A16:C17"/>
    <mergeCell ref="D16:D17"/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S14"/>
  <sheetViews>
    <sheetView workbookViewId="0">
      <selection activeCell="A13" sqref="A13:S13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4" width="7.7109375" customWidth="1"/>
    <col min="5" max="5" width="31.42578125" customWidth="1"/>
    <col min="6" max="6" width="4.28515625" style="4" customWidth="1"/>
    <col min="7" max="7" width="11.42578125" customWidth="1"/>
    <col min="8" max="10" width="13.5703125" customWidth="1"/>
    <col min="11" max="13" width="0" hidden="1" customWidth="1"/>
    <col min="17" max="18" width="14" hidden="1" customWidth="1"/>
    <col min="19" max="19" width="0" hidden="1" customWidth="1"/>
  </cols>
  <sheetData>
    <row r="1" spans="1:19" ht="15.75" x14ac:dyDescent="0.25">
      <c r="A1" s="32">
        <v>30</v>
      </c>
      <c r="B1" s="33" t="s">
        <v>72</v>
      </c>
      <c r="C1" s="33" t="s">
        <v>18</v>
      </c>
      <c r="D1" s="33"/>
      <c r="E1" s="33"/>
      <c r="F1" s="36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15.75" thickBot="1" x14ac:dyDescent="0.3">
      <c r="A2" s="2" t="s">
        <v>369</v>
      </c>
    </row>
    <row r="3" spans="1:19" ht="15.75" thickBot="1" x14ac:dyDescent="0.3">
      <c r="A3" s="76" t="s">
        <v>163</v>
      </c>
      <c r="B3" s="77"/>
      <c r="C3" s="77"/>
      <c r="D3" s="77"/>
      <c r="E3" s="77"/>
      <c r="F3" s="77"/>
      <c r="G3" s="77"/>
      <c r="H3" s="76" t="s">
        <v>1</v>
      </c>
      <c r="I3" s="77"/>
      <c r="J3" s="77"/>
      <c r="K3" s="77"/>
      <c r="L3" s="77"/>
      <c r="M3" s="77"/>
      <c r="N3" s="77"/>
      <c r="O3" s="77"/>
      <c r="P3" s="78"/>
      <c r="Q3" s="77" t="s">
        <v>167</v>
      </c>
      <c r="R3" s="77"/>
      <c r="S3" s="78"/>
    </row>
    <row r="4" spans="1:19" ht="45" customHeight="1" x14ac:dyDescent="0.25">
      <c r="A4" s="96" t="s">
        <v>164</v>
      </c>
      <c r="B4" s="92"/>
      <c r="C4" s="92"/>
      <c r="D4" s="92" t="s">
        <v>165</v>
      </c>
      <c r="E4" s="92"/>
      <c r="F4" s="92" t="s">
        <v>166</v>
      </c>
      <c r="G4" s="93"/>
      <c r="H4" s="74" t="s">
        <v>2</v>
      </c>
      <c r="I4" s="72" t="s">
        <v>3</v>
      </c>
      <c r="J4" s="72" t="s">
        <v>76</v>
      </c>
      <c r="K4" s="72" t="s">
        <v>5</v>
      </c>
      <c r="L4" s="72"/>
      <c r="M4" s="72"/>
      <c r="N4" s="72" t="s">
        <v>9</v>
      </c>
      <c r="O4" s="72"/>
      <c r="P4" s="81"/>
      <c r="Q4" s="90" t="s">
        <v>168</v>
      </c>
      <c r="R4" s="72" t="s">
        <v>169</v>
      </c>
      <c r="S4" s="81" t="s">
        <v>170</v>
      </c>
    </row>
    <row r="5" spans="1:19" ht="15.75" thickBot="1" x14ac:dyDescent="0.3">
      <c r="A5" s="97"/>
      <c r="B5" s="94"/>
      <c r="C5" s="94"/>
      <c r="D5" s="94"/>
      <c r="E5" s="94"/>
      <c r="F5" s="94"/>
      <c r="G5" s="95"/>
      <c r="H5" s="75"/>
      <c r="I5" s="73"/>
      <c r="J5" s="73"/>
      <c r="K5" s="9" t="s">
        <v>6</v>
      </c>
      <c r="L5" s="9" t="s">
        <v>7</v>
      </c>
      <c r="M5" s="9" t="s">
        <v>77</v>
      </c>
      <c r="N5" s="9" t="s">
        <v>10</v>
      </c>
      <c r="O5" s="9" t="s">
        <v>7</v>
      </c>
      <c r="P5" s="10" t="s">
        <v>77</v>
      </c>
      <c r="Q5" s="91"/>
      <c r="R5" s="73"/>
      <c r="S5" s="89"/>
    </row>
    <row r="6" spans="1:19" x14ac:dyDescent="0.25">
      <c r="A6" s="11" t="s">
        <v>11</v>
      </c>
      <c r="B6" s="13"/>
      <c r="C6" s="13"/>
      <c r="D6" s="54"/>
      <c r="E6" s="13"/>
      <c r="F6" s="55"/>
      <c r="G6" s="13"/>
      <c r="H6" s="14">
        <v>2272756572</v>
      </c>
      <c r="I6" s="15">
        <v>2688683264</v>
      </c>
      <c r="J6" s="15">
        <v>1877680692</v>
      </c>
      <c r="K6" s="15">
        <v>1645065078.8999999</v>
      </c>
      <c r="L6" s="15">
        <v>219033608.09999999</v>
      </c>
      <c r="M6" s="15">
        <v>13582004.999999998</v>
      </c>
      <c r="N6" s="16">
        <v>0.61184785167019207</v>
      </c>
      <c r="O6" s="16">
        <v>0.69331286133969838</v>
      </c>
      <c r="P6" s="17">
        <v>0.69836440652609344</v>
      </c>
      <c r="Q6" s="56"/>
      <c r="R6" s="15"/>
      <c r="S6" s="17"/>
    </row>
    <row r="7" spans="1:19" x14ac:dyDescent="0.25">
      <c r="A7" s="40" t="s">
        <v>171</v>
      </c>
      <c r="B7" s="42"/>
      <c r="C7" s="42"/>
      <c r="D7" s="57"/>
      <c r="E7" s="42"/>
      <c r="F7" s="58"/>
      <c r="G7" s="42"/>
      <c r="H7" s="43">
        <f ca="1">SUM(H8:OFFSET(H6,MATCH("PROYECTOS",$A$8:$A$50,0),0))</f>
        <v>2239950988</v>
      </c>
      <c r="I7" s="44">
        <f ca="1">SUM(I8:OFFSET(I6,MATCH("PROYECTOS",$A$8:$A$50,0),0))</f>
        <v>2645397585</v>
      </c>
      <c r="J7" s="44">
        <f ca="1">SUM(J8:OFFSET(J6,MATCH("PROYECTOS",$A$8:$A$50,0),0))</f>
        <v>1862615409.9000001</v>
      </c>
      <c r="K7" s="44">
        <f ca="1">SUM(K8:OFFSET(K6,MATCH("PROYECTOS",$A$8:$A$50,0),0))</f>
        <v>1631810101.0999999</v>
      </c>
      <c r="L7" s="44">
        <f ca="1">SUM(L8:OFFSET(L6,MATCH("PROYECTOS",$A$8:$A$50,0),0))</f>
        <v>217793309.59999999</v>
      </c>
      <c r="M7" s="44">
        <f ca="1">SUM(M8:OFFSET(M6,MATCH("PROYECTOS",$A$8:$A$50,0),0))</f>
        <v>13011999.199999999</v>
      </c>
      <c r="N7" s="45">
        <f ca="1">IFERROR(K7/I7,0)</f>
        <v>0.61684871504863037</v>
      </c>
      <c r="O7" s="45">
        <f ca="1">IFERROR(SUM(K7,L7)/I7,0)</f>
        <v>0.69917785560388646</v>
      </c>
      <c r="P7" s="46">
        <f ca="1">IFERROR(SUM(K7,L7,M7)/I7,0)</f>
        <v>0.70409658663841257</v>
      </c>
      <c r="Q7" s="59"/>
      <c r="R7" s="44"/>
      <c r="S7" s="46"/>
    </row>
    <row r="8" spans="1:19" ht="25.5" x14ac:dyDescent="0.25">
      <c r="A8" s="18"/>
      <c r="B8" s="20">
        <v>5000304</v>
      </c>
      <c r="C8" s="20" t="s">
        <v>370</v>
      </c>
      <c r="D8" s="63">
        <v>3000020</v>
      </c>
      <c r="E8" s="20" t="s">
        <v>368</v>
      </c>
      <c r="F8" s="64">
        <v>66</v>
      </c>
      <c r="G8" s="20" t="s">
        <v>375</v>
      </c>
      <c r="H8" s="21">
        <v>5769301</v>
      </c>
      <c r="I8" s="22">
        <v>5808140</v>
      </c>
      <c r="J8" s="22">
        <f t="shared" ref="J8:J13" si="0">SUM(K8,L8,M8)</f>
        <v>3487437.7</v>
      </c>
      <c r="K8" s="22">
        <v>3042671.1</v>
      </c>
      <c r="L8" s="22">
        <v>289651.7</v>
      </c>
      <c r="M8" s="22">
        <v>155114.9</v>
      </c>
      <c r="N8" s="23">
        <f t="shared" ref="N8:N14" si="1">IFERROR(K8/I8,0)</f>
        <v>0.52386325054148142</v>
      </c>
      <c r="O8" s="23">
        <f t="shared" ref="O8:O14" si="2">IFERROR(SUM(K8,L8)/I8,0)</f>
        <v>0.57373320891025359</v>
      </c>
      <c r="P8" s="24">
        <f t="shared" ref="P8:P14" si="3">IFERROR(SUM(K8,L8,M8)/I8,0)</f>
        <v>0.60043967604086679</v>
      </c>
      <c r="Q8" s="65">
        <v>0</v>
      </c>
      <c r="R8" s="22">
        <v>0</v>
      </c>
      <c r="S8" s="24">
        <f>IFERROR(R8/Q8,0)</f>
        <v>0</v>
      </c>
    </row>
    <row r="9" spans="1:19" ht="25.5" x14ac:dyDescent="0.25">
      <c r="A9" s="18"/>
      <c r="B9" s="20">
        <v>5000311</v>
      </c>
      <c r="C9" s="20" t="s">
        <v>371</v>
      </c>
      <c r="D9" s="63">
        <v>3000001</v>
      </c>
      <c r="E9" s="20" t="s">
        <v>366</v>
      </c>
      <c r="F9" s="64">
        <v>447</v>
      </c>
      <c r="G9" s="20" t="s">
        <v>376</v>
      </c>
      <c r="H9" s="21">
        <v>34099471</v>
      </c>
      <c r="I9" s="22">
        <v>14592911</v>
      </c>
      <c r="J9" s="22">
        <f t="shared" si="0"/>
        <v>2213712.7999999998</v>
      </c>
      <c r="K9" s="22">
        <v>1479497</v>
      </c>
      <c r="L9" s="22">
        <v>475581.7</v>
      </c>
      <c r="M9" s="22">
        <v>258634.1</v>
      </c>
      <c r="N9" s="23">
        <f t="shared" si="1"/>
        <v>0.10138463806159032</v>
      </c>
      <c r="O9" s="23">
        <f t="shared" si="2"/>
        <v>0.13397455106798087</v>
      </c>
      <c r="P9" s="24">
        <f t="shared" si="3"/>
        <v>0.15169782094881548</v>
      </c>
      <c r="Q9" s="65">
        <v>0</v>
      </c>
      <c r="R9" s="22">
        <v>0</v>
      </c>
      <c r="S9" s="24">
        <f t="shared" ref="S9:S13" si="4">IFERROR(R9/Q9,0)</f>
        <v>0</v>
      </c>
    </row>
    <row r="10" spans="1:19" x14ac:dyDescent="0.25">
      <c r="A10" s="18"/>
      <c r="B10" s="20">
        <v>5000329</v>
      </c>
      <c r="C10" s="20" t="s">
        <v>372</v>
      </c>
      <c r="D10" s="63">
        <v>3000001</v>
      </c>
      <c r="E10" s="20" t="s">
        <v>366</v>
      </c>
      <c r="F10" s="64">
        <v>60</v>
      </c>
      <c r="G10" s="20" t="s">
        <v>194</v>
      </c>
      <c r="H10" s="21">
        <v>1902219041</v>
      </c>
      <c r="I10" s="22">
        <v>2009587913</v>
      </c>
      <c r="J10" s="22">
        <f t="shared" si="0"/>
        <v>1581368905.2</v>
      </c>
      <c r="K10" s="22">
        <v>1397193055.8</v>
      </c>
      <c r="L10" s="22">
        <v>176052917.40000001</v>
      </c>
      <c r="M10" s="22">
        <v>8122932</v>
      </c>
      <c r="N10" s="23">
        <f t="shared" si="1"/>
        <v>0.69526346509230819</v>
      </c>
      <c r="O10" s="23">
        <f t="shared" si="2"/>
        <v>0.78286994215216499</v>
      </c>
      <c r="P10" s="24">
        <f t="shared" si="3"/>
        <v>0.78691203055618697</v>
      </c>
      <c r="Q10" s="65">
        <v>0</v>
      </c>
      <c r="R10" s="22">
        <v>0</v>
      </c>
      <c r="S10" s="24">
        <f t="shared" si="4"/>
        <v>0</v>
      </c>
    </row>
    <row r="11" spans="1:19" ht="25.5" x14ac:dyDescent="0.25">
      <c r="A11" s="18"/>
      <c r="B11" s="20">
        <v>5000330</v>
      </c>
      <c r="C11" s="20" t="s">
        <v>373</v>
      </c>
      <c r="D11" s="63">
        <v>3000020</v>
      </c>
      <c r="E11" s="20" t="s">
        <v>368</v>
      </c>
      <c r="F11" s="64">
        <v>444</v>
      </c>
      <c r="G11" s="20" t="s">
        <v>377</v>
      </c>
      <c r="H11" s="21">
        <v>25239152</v>
      </c>
      <c r="I11" s="22">
        <v>35002290</v>
      </c>
      <c r="J11" s="22">
        <f t="shared" si="0"/>
        <v>13866172.5</v>
      </c>
      <c r="K11" s="22">
        <v>8885608.4000000004</v>
      </c>
      <c r="L11" s="22">
        <v>4257134</v>
      </c>
      <c r="M11" s="22">
        <v>723430.1</v>
      </c>
      <c r="N11" s="23">
        <f t="shared" si="1"/>
        <v>0.25385791615348596</v>
      </c>
      <c r="O11" s="23">
        <f t="shared" si="2"/>
        <v>0.37548235843997635</v>
      </c>
      <c r="P11" s="24">
        <f t="shared" si="3"/>
        <v>0.3961504375856551</v>
      </c>
      <c r="Q11" s="65">
        <v>0</v>
      </c>
      <c r="R11" s="22">
        <v>0</v>
      </c>
      <c r="S11" s="24">
        <f t="shared" si="4"/>
        <v>0</v>
      </c>
    </row>
    <row r="12" spans="1:19" ht="25.5" x14ac:dyDescent="0.25">
      <c r="A12" s="18"/>
      <c r="B12" s="20">
        <v>5000338</v>
      </c>
      <c r="C12" s="20" t="s">
        <v>374</v>
      </c>
      <c r="D12" s="63">
        <v>3000018</v>
      </c>
      <c r="E12" s="20" t="s">
        <v>367</v>
      </c>
      <c r="F12" s="64">
        <v>305</v>
      </c>
      <c r="G12" s="20" t="s">
        <v>378</v>
      </c>
      <c r="H12" s="21">
        <v>235402608</v>
      </c>
      <c r="I12" s="22">
        <v>547066252</v>
      </c>
      <c r="J12" s="22">
        <f t="shared" si="0"/>
        <v>245955438.99999997</v>
      </c>
      <c r="K12" s="22">
        <v>207324254.69999999</v>
      </c>
      <c r="L12" s="22">
        <v>35264118.700000003</v>
      </c>
      <c r="M12" s="22">
        <v>3367065.6000000001</v>
      </c>
      <c r="N12" s="23">
        <f t="shared" si="1"/>
        <v>0.37897467435077681</v>
      </c>
      <c r="O12" s="23">
        <f t="shared" si="2"/>
        <v>0.44343509129493874</v>
      </c>
      <c r="P12" s="24">
        <f t="shared" si="3"/>
        <v>0.44958985881658803</v>
      </c>
      <c r="Q12" s="65">
        <v>0</v>
      </c>
      <c r="R12" s="22">
        <v>0</v>
      </c>
      <c r="S12" s="24">
        <f t="shared" si="4"/>
        <v>0</v>
      </c>
    </row>
    <row r="13" spans="1:19" x14ac:dyDescent="0.25">
      <c r="A13" s="18"/>
      <c r="B13" s="20">
        <v>9000000</v>
      </c>
      <c r="C13" s="20" t="s">
        <v>192</v>
      </c>
      <c r="D13" s="63">
        <v>9000000</v>
      </c>
      <c r="E13" s="20" t="s">
        <v>193</v>
      </c>
      <c r="F13" s="64"/>
      <c r="G13" s="20" t="s">
        <v>205</v>
      </c>
      <c r="H13" s="21">
        <v>37221415</v>
      </c>
      <c r="I13" s="22">
        <v>33340079</v>
      </c>
      <c r="J13" s="22">
        <f t="shared" si="0"/>
        <v>15723742.699999999</v>
      </c>
      <c r="K13" s="22">
        <v>13885014.1</v>
      </c>
      <c r="L13" s="22">
        <v>1453906.1</v>
      </c>
      <c r="M13" s="22">
        <v>384822.5</v>
      </c>
      <c r="N13" s="23">
        <f t="shared" si="1"/>
        <v>0.41646614274669236</v>
      </c>
      <c r="O13" s="23">
        <f t="shared" si="2"/>
        <v>0.46007450072328859</v>
      </c>
      <c r="P13" s="24">
        <f t="shared" si="3"/>
        <v>0.47161683990010939</v>
      </c>
      <c r="Q13" s="65">
        <v>0</v>
      </c>
      <c r="R13" s="22">
        <v>0</v>
      </c>
      <c r="S13" s="24">
        <f t="shared" si="4"/>
        <v>0</v>
      </c>
    </row>
    <row r="14" spans="1:19" ht="15.75" thickBot="1" x14ac:dyDescent="0.3">
      <c r="A14" s="47" t="s">
        <v>161</v>
      </c>
      <c r="B14" s="49"/>
      <c r="C14" s="49"/>
      <c r="D14" s="60"/>
      <c r="E14" s="49"/>
      <c r="F14" s="61"/>
      <c r="G14" s="49"/>
      <c r="H14" s="50">
        <f ca="1">OFFSET(H14,-MATCH("PROYECTOS",$A$8:$A$50,0)-1,0)-(OFFSET(H14,-MATCH("PROYECTOS",$A$8:$A$50,0),0))</f>
        <v>32805584</v>
      </c>
      <c r="I14" s="51">
        <f t="shared" ref="I14:M14" ca="1" si="5">OFFSET(I14,-MATCH("PROYECTOS",$A$8:$A$50,0)-1,0)-(OFFSET(I14,-MATCH("PROYECTOS",$A$8:$A$50,0),0))</f>
        <v>43285679</v>
      </c>
      <c r="J14" s="51">
        <f t="shared" ca="1" si="5"/>
        <v>15065282.099999905</v>
      </c>
      <c r="K14" s="51">
        <f t="shared" ca="1" si="5"/>
        <v>13254977.799999952</v>
      </c>
      <c r="L14" s="51">
        <f t="shared" ca="1" si="5"/>
        <v>1240298.5</v>
      </c>
      <c r="M14" s="51">
        <f t="shared" ca="1" si="5"/>
        <v>570005.79999999888</v>
      </c>
      <c r="N14" s="52">
        <f t="shared" ca="1" si="1"/>
        <v>0.30622085886650763</v>
      </c>
      <c r="O14" s="52">
        <f t="shared" ca="1" si="2"/>
        <v>0.33487464295061542</v>
      </c>
      <c r="P14" s="53">
        <f t="shared" ca="1" si="3"/>
        <v>0.34804310451038439</v>
      </c>
      <c r="Q14" s="62"/>
      <c r="R14" s="51"/>
      <c r="S14" s="53"/>
    </row>
  </sheetData>
  <mergeCells count="14">
    <mergeCell ref="F4:G5"/>
    <mergeCell ref="D4:E5"/>
    <mergeCell ref="A4:C5"/>
    <mergeCell ref="A3:G3"/>
    <mergeCell ref="H3:P3"/>
    <mergeCell ref="J4:J5"/>
    <mergeCell ref="I4:I5"/>
    <mergeCell ref="H4:H5"/>
    <mergeCell ref="Q3:S3"/>
    <mergeCell ref="K4:M4"/>
    <mergeCell ref="N4:P4"/>
    <mergeCell ref="S4:S5"/>
    <mergeCell ref="R4:R5"/>
    <mergeCell ref="Q4:Q5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M11"/>
  <sheetViews>
    <sheetView workbookViewId="0">
      <selection activeCell="A8" sqref="A8:L8"/>
    </sheetView>
  </sheetViews>
  <sheetFormatPr baseColWidth="10" defaultColWidth="11.7109375" defaultRowHeight="15" x14ac:dyDescent="0.25"/>
  <cols>
    <col min="1" max="1" width="4.28515625" customWidth="1"/>
    <col min="2" max="2" width="4.28515625" style="4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31</v>
      </c>
      <c r="B1" s="36" t="s">
        <v>72</v>
      </c>
      <c r="C1" s="33" t="s">
        <v>19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381</v>
      </c>
    </row>
    <row r="3" spans="1:13" ht="15.75" thickBot="1" x14ac:dyDescent="0.3">
      <c r="A3" s="76" t="s">
        <v>75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2"/>
      <c r="C6" s="13"/>
      <c r="D6" s="14">
        <v>156731149</v>
      </c>
      <c r="E6" s="15">
        <v>149503710</v>
      </c>
      <c r="F6" s="15">
        <v>89664466.500000015</v>
      </c>
      <c r="G6" s="15">
        <v>79205695.399999991</v>
      </c>
      <c r="H6" s="15">
        <v>10252784.200000001</v>
      </c>
      <c r="I6" s="15">
        <v>205986.9</v>
      </c>
      <c r="J6" s="16">
        <v>0.52979083529097704</v>
      </c>
      <c r="K6" s="16">
        <v>0.59836962975701402</v>
      </c>
      <c r="L6" s="17">
        <v>0.59974743436132794</v>
      </c>
      <c r="M6" s="5"/>
    </row>
    <row r="7" spans="1:13" x14ac:dyDescent="0.25">
      <c r="A7" s="40" t="s">
        <v>107</v>
      </c>
      <c r="B7" s="41"/>
      <c r="C7" s="42"/>
      <c r="D7" s="43">
        <f ca="1">SUM(D8:OFFSET(D6,MATCH("GOBIERNOS REGIONALES",$A$8:$A$50,0),0))</f>
        <v>156731149</v>
      </c>
      <c r="E7" s="44">
        <f ca="1">SUM(E8:OFFSET(E6,MATCH("GOBIERNOS REGIONALES",$A$8:$A$50,0),0))</f>
        <v>149503710</v>
      </c>
      <c r="F7" s="44">
        <f ca="1">SUM(F8:OFFSET(F6,MATCH("GOBIERNOS REGIONALES",$A$8:$A$50,0),0))</f>
        <v>89664466.5</v>
      </c>
      <c r="G7" s="44">
        <f ca="1">SUM(G8:OFFSET(G6,MATCH("GOBIERNOS REGIONALES",$A$8:$A$50,0),0))</f>
        <v>79205695.299999997</v>
      </c>
      <c r="H7" s="44">
        <f ca="1">SUM(H8:OFFSET(H6,MATCH("GOBIERNOS REGIONALES",$A$8:$A$50,0),0))</f>
        <v>10252784.300000001</v>
      </c>
      <c r="I7" s="44">
        <f ca="1">SUM(I8:OFFSET(I6,MATCH("GOBIERNOS REGIONALES",$A$8:$A$50,0),0))</f>
        <v>205986.9</v>
      </c>
      <c r="J7" s="45">
        <f ca="1">IFERROR(G7/E7,0)</f>
        <v>0.52979083462209731</v>
      </c>
      <c r="K7" s="45">
        <f ca="1">IFERROR(SUM(G7,H7)/E7,0)</f>
        <v>0.59836962975701402</v>
      </c>
      <c r="L7" s="46">
        <f ca="1">IFERROR(SUM(G7,H7,I7)/E7,0)</f>
        <v>0.59974743436132794</v>
      </c>
      <c r="M7" s="5"/>
    </row>
    <row r="8" spans="1:13" x14ac:dyDescent="0.25">
      <c r="A8" s="18"/>
      <c r="B8" s="19">
        <v>7</v>
      </c>
      <c r="C8" s="20" t="s">
        <v>365</v>
      </c>
      <c r="D8" s="21">
        <v>156731149</v>
      </c>
      <c r="E8" s="22">
        <v>149503710</v>
      </c>
      <c r="F8" s="22">
        <f t="shared" ref="F8:F10" si="0">SUM(G8,H8,I8)</f>
        <v>89664466.5</v>
      </c>
      <c r="G8" s="22">
        <v>79205695.299999997</v>
      </c>
      <c r="H8" s="22">
        <v>10252784.300000001</v>
      </c>
      <c r="I8" s="22">
        <v>205986.9</v>
      </c>
      <c r="J8" s="23">
        <f t="shared" ref="J8:J10" si="1">IFERROR(G8/E8,0)</f>
        <v>0.52979083462209731</v>
      </c>
      <c r="K8" s="23">
        <f t="shared" ref="K8:K10" si="2">IFERROR(SUM(G8,H8)/E8,0)</f>
        <v>0.59836962975701402</v>
      </c>
      <c r="L8" s="24">
        <f t="shared" ref="L8:L10" si="3">IFERROR(SUM(G8,H8,I8)/E8,0)</f>
        <v>0.59974743436132794</v>
      </c>
      <c r="M8" s="5"/>
    </row>
    <row r="9" spans="1:13" ht="15.75" thickBot="1" x14ac:dyDescent="0.3">
      <c r="A9" s="47" t="s">
        <v>112</v>
      </c>
      <c r="B9" s="48"/>
      <c r="C9" s="49"/>
      <c r="D9" s="50">
        <f ca="1">SUM(D10:OFFSET(D8,(MATCH("GOBIERNOS LOCALES",$A$8:$A$50,0)-MATCH("GOBIERNOS REGIONALES",$A$8:$A$50,0)),0))</f>
        <v>0</v>
      </c>
      <c r="E9" s="51">
        <f ca="1">SUM(E10:OFFSET(E8,(MATCH("GOBIERNOS LOCALES",$A$8:$A$50,0)-MATCH("GOBIERNOS REGIONALES",$A$8:$A$50,0)),0))</f>
        <v>0</v>
      </c>
      <c r="F9" s="51">
        <f ca="1">SUM(F10:OFFSET(F8,(MATCH("GOBIERNOS LOCALES",$A$8:$A$50,0)-MATCH("GOBIERNOS REGIONALES",$A$8:$A$50,0)),0))</f>
        <v>0</v>
      </c>
      <c r="G9" s="51">
        <f ca="1">SUM(G10:OFFSET(G8,(MATCH("GOBIERNOS LOCALES",$A$8:$A$50,0)-MATCH("GOBIERNOS REGIONALES",$A$8:$A$50,0)),0))</f>
        <v>0</v>
      </c>
      <c r="H9" s="51">
        <f ca="1">SUM(H10:OFFSET(H8,(MATCH("GOBIERNOS LOCALES",$A$8:$A$50,0)-MATCH("GOBIERNOS REGIONALES",$A$8:$A$50,0)),0))</f>
        <v>0</v>
      </c>
      <c r="I9" s="51">
        <f ca="1">SUM(I10:OFFSET(I8,(MATCH("GOBIERNOS LOCALES",$A$8:$A$50,0)-MATCH("GOBIERNOS REGIONALES",$A$8:$A$50,0)),0))</f>
        <v>0</v>
      </c>
      <c r="J9" s="52">
        <f ca="1">IFERROR(G9/E9,0)</f>
        <v>0</v>
      </c>
      <c r="K9" s="52">
        <f ca="1">IFERROR(SUM(G9,H9)/E9,0)</f>
        <v>0</v>
      </c>
      <c r="L9" s="53">
        <f ca="1">IFERROR(SUM(G9,H9,I9)/E9,0)</f>
        <v>0</v>
      </c>
      <c r="M9" s="5"/>
    </row>
    <row r="10" spans="1:13" x14ac:dyDescent="0.25">
      <c r="A10" t="s">
        <v>138</v>
      </c>
      <c r="D10" s="6"/>
      <c r="E10" s="6"/>
      <c r="F10" s="6">
        <f t="shared" si="0"/>
        <v>0</v>
      </c>
      <c r="G10" s="6"/>
      <c r="H10" s="6"/>
      <c r="I10" s="6"/>
      <c r="J10" s="5">
        <f t="shared" si="1"/>
        <v>0</v>
      </c>
      <c r="K10" s="5">
        <f t="shared" si="2"/>
        <v>0</v>
      </c>
      <c r="L10" s="5">
        <f t="shared" si="3"/>
        <v>0</v>
      </c>
      <c r="M10" s="5"/>
    </row>
    <row r="11" spans="1:13" x14ac:dyDescent="0.25">
      <c r="D11" s="6"/>
      <c r="E11" s="6"/>
      <c r="F11" s="6"/>
      <c r="G11" s="6"/>
      <c r="H11" s="6"/>
      <c r="I11" s="6"/>
      <c r="J11" s="5"/>
      <c r="K11" s="5"/>
      <c r="L11" s="5"/>
      <c r="M11" s="5"/>
    </row>
  </sheetData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P100"/>
  <sheetViews>
    <sheetView workbookViewId="0">
      <selection activeCell="N2" sqref="N2"/>
    </sheetView>
  </sheetViews>
  <sheetFormatPr baseColWidth="10" defaultColWidth="11.7109375" defaultRowHeight="15" x14ac:dyDescent="0.25"/>
  <cols>
    <col min="1" max="1" width="4.28515625" customWidth="1"/>
    <col min="2" max="2" width="4.28515625" style="35" customWidth="1"/>
    <col min="3" max="3" width="31.42578125" customWidth="1"/>
    <col min="4" max="6" width="13.5703125" customWidth="1"/>
    <col min="7" max="9" width="0" hidden="1" customWidth="1"/>
  </cols>
  <sheetData>
    <row r="1" spans="1:16" ht="15.75" x14ac:dyDescent="0.25">
      <c r="A1" s="32">
        <v>31</v>
      </c>
      <c r="B1" s="34" t="s">
        <v>72</v>
      </c>
      <c r="C1" s="33" t="s">
        <v>19</v>
      </c>
      <c r="D1" s="33"/>
      <c r="E1" s="33"/>
      <c r="F1" s="33"/>
      <c r="G1" s="33"/>
      <c r="H1" s="33"/>
      <c r="I1" s="33"/>
      <c r="J1" s="33"/>
      <c r="K1" s="33"/>
      <c r="L1" s="33"/>
    </row>
    <row r="2" spans="1:16" ht="15.75" thickBot="1" x14ac:dyDescent="0.3">
      <c r="A2" s="2" t="s">
        <v>382</v>
      </c>
      <c r="N2" s="1" t="s">
        <v>401</v>
      </c>
    </row>
    <row r="3" spans="1:16" ht="15.75" thickBot="1" x14ac:dyDescent="0.3">
      <c r="A3" s="76" t="s">
        <v>79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6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6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  <c r="O5" s="6"/>
      <c r="P5" s="66"/>
    </row>
    <row r="6" spans="1:16" x14ac:dyDescent="0.25">
      <c r="A6" s="11" t="s">
        <v>11</v>
      </c>
      <c r="B6" s="37"/>
      <c r="C6" s="13"/>
      <c r="D6" s="14">
        <f ca="1">SUM(D7:OFFSET(D7,50,0))</f>
        <v>156731149</v>
      </c>
      <c r="E6" s="15">
        <f ca="1">SUM(E7:OFFSET(E7,50,0))</f>
        <v>149503710</v>
      </c>
      <c r="F6" s="15">
        <f ca="1">SUM(F7:OFFSET(F7,50,0))</f>
        <v>89664466.500000015</v>
      </c>
      <c r="G6" s="15">
        <f ca="1">SUM(G7:OFFSET(G7,50,0))</f>
        <v>79205695.399999991</v>
      </c>
      <c r="H6" s="15">
        <f ca="1">SUM(H7:OFFSET(H7,50,0))</f>
        <v>10252784.200000001</v>
      </c>
      <c r="I6" s="15">
        <f ca="1">SUM(I7:OFFSET(I7,50,0))</f>
        <v>205986.9</v>
      </c>
      <c r="J6" s="16">
        <f ca="1">IFERROR(G6/E6,0)</f>
        <v>0.52979083529097704</v>
      </c>
      <c r="K6" s="16">
        <f ca="1">IFERROR(SUM(G6,H6)/E6,0)</f>
        <v>0.59836962975701402</v>
      </c>
      <c r="L6" s="17">
        <f ca="1">IFERROR(SUM(G6,H6,I6)/E6,0)</f>
        <v>0.59974743436132794</v>
      </c>
      <c r="M6" s="5"/>
      <c r="O6" s="6" t="s">
        <v>206</v>
      </c>
      <c r="P6" s="66" t="s">
        <v>207</v>
      </c>
    </row>
    <row r="7" spans="1:16" x14ac:dyDescent="0.25">
      <c r="A7" s="18"/>
      <c r="B7" s="38">
        <v>2</v>
      </c>
      <c r="C7" s="20" t="s">
        <v>83</v>
      </c>
      <c r="D7" s="21">
        <v>0</v>
      </c>
      <c r="E7" s="22">
        <v>0</v>
      </c>
      <c r="F7" s="22">
        <f t="shared" ref="F7:F14" si="0">SUM(G7,H7,I7)</f>
        <v>0</v>
      </c>
      <c r="G7" s="22">
        <v>0</v>
      </c>
      <c r="H7" s="22">
        <v>0</v>
      </c>
      <c r="I7" s="22">
        <v>0</v>
      </c>
      <c r="J7" s="23">
        <f t="shared" ref="J7:J14" si="1">IFERROR(G7/E7,0)</f>
        <v>0</v>
      </c>
      <c r="K7" s="23">
        <f t="shared" ref="K7:K14" si="2">IFERROR(SUM(G7,H7)/E7,0)</f>
        <v>0</v>
      </c>
      <c r="L7" s="24">
        <f t="shared" ref="L7:L14" si="3">IFERROR(SUM(G7,H7,I7)/E7,0)</f>
        <v>0</v>
      </c>
      <c r="M7" s="5"/>
      <c r="N7" t="s">
        <v>96</v>
      </c>
      <c r="O7" s="6">
        <v>68152896.400000006</v>
      </c>
      <c r="P7" s="66">
        <v>0.65635410204024425</v>
      </c>
    </row>
    <row r="8" spans="1:16" x14ac:dyDescent="0.25">
      <c r="A8" s="18"/>
      <c r="B8" s="38">
        <v>7</v>
      </c>
      <c r="C8" s="20" t="s">
        <v>88</v>
      </c>
      <c r="D8" s="21">
        <v>17619315</v>
      </c>
      <c r="E8" s="22">
        <v>21837192</v>
      </c>
      <c r="F8" s="22">
        <f t="shared" si="0"/>
        <v>13360397.9</v>
      </c>
      <c r="G8" s="22">
        <v>11873306</v>
      </c>
      <c r="H8" s="22">
        <v>1487091.9</v>
      </c>
      <c r="I8" s="22">
        <v>0</v>
      </c>
      <c r="J8" s="23">
        <f t="shared" si="1"/>
        <v>0.54371944891083068</v>
      </c>
      <c r="K8" s="23">
        <f t="shared" si="2"/>
        <v>0.61181849296374735</v>
      </c>
      <c r="L8" s="24">
        <f t="shared" si="3"/>
        <v>0.61181849296374735</v>
      </c>
      <c r="M8" s="5"/>
      <c r="N8" t="s">
        <v>88</v>
      </c>
      <c r="O8" s="6">
        <v>13360397.9</v>
      </c>
      <c r="P8" s="66">
        <v>0.61181849296374735</v>
      </c>
    </row>
    <row r="9" spans="1:16" x14ac:dyDescent="0.25">
      <c r="A9" s="18"/>
      <c r="B9" s="38">
        <v>8</v>
      </c>
      <c r="C9" s="20" t="s">
        <v>89</v>
      </c>
      <c r="D9" s="21">
        <v>1557969</v>
      </c>
      <c r="E9" s="22">
        <v>1557969</v>
      </c>
      <c r="F9" s="22">
        <f t="shared" si="0"/>
        <v>0</v>
      </c>
      <c r="G9" s="22">
        <v>0</v>
      </c>
      <c r="H9" s="22">
        <v>0</v>
      </c>
      <c r="I9" s="22">
        <v>0</v>
      </c>
      <c r="J9" s="23">
        <f t="shared" si="1"/>
        <v>0</v>
      </c>
      <c r="K9" s="23">
        <f t="shared" si="2"/>
        <v>0</v>
      </c>
      <c r="L9" s="24">
        <f t="shared" si="3"/>
        <v>0</v>
      </c>
      <c r="M9" s="5"/>
      <c r="N9" t="s">
        <v>106</v>
      </c>
      <c r="O9" s="6">
        <v>5814892.2000000002</v>
      </c>
      <c r="P9" s="66">
        <v>0.52529338608587206</v>
      </c>
    </row>
    <row r="10" spans="1:16" x14ac:dyDescent="0.25">
      <c r="A10" s="18"/>
      <c r="B10" s="38">
        <v>11</v>
      </c>
      <c r="C10" s="20" t="s">
        <v>92</v>
      </c>
      <c r="D10" s="21">
        <v>5347908</v>
      </c>
      <c r="E10" s="22">
        <v>5394027</v>
      </c>
      <c r="F10" s="22">
        <f t="shared" si="0"/>
        <v>1168140</v>
      </c>
      <c r="G10" s="22">
        <v>1168140</v>
      </c>
      <c r="H10" s="22">
        <v>0</v>
      </c>
      <c r="I10" s="22">
        <v>0</v>
      </c>
      <c r="J10" s="23">
        <f t="shared" si="1"/>
        <v>0.21656176359517668</v>
      </c>
      <c r="K10" s="23">
        <f t="shared" si="2"/>
        <v>0.21656176359517668</v>
      </c>
      <c r="L10" s="24">
        <f t="shared" si="3"/>
        <v>0.21656176359517668</v>
      </c>
      <c r="M10" s="5"/>
      <c r="N10" t="s">
        <v>92</v>
      </c>
      <c r="O10" s="6">
        <v>1168140</v>
      </c>
      <c r="P10" s="66">
        <v>0.21656176359517668</v>
      </c>
    </row>
    <row r="11" spans="1:16" x14ac:dyDescent="0.25">
      <c r="A11" s="18"/>
      <c r="B11" s="38">
        <v>12</v>
      </c>
      <c r="C11" s="20" t="s">
        <v>93</v>
      </c>
      <c r="D11" s="21">
        <v>5810536</v>
      </c>
      <c r="E11" s="22">
        <v>5809162</v>
      </c>
      <c r="F11" s="22">
        <f t="shared" si="0"/>
        <v>1168140</v>
      </c>
      <c r="G11" s="22">
        <v>1168140</v>
      </c>
      <c r="H11" s="22">
        <v>0</v>
      </c>
      <c r="I11" s="22">
        <v>0</v>
      </c>
      <c r="J11" s="23">
        <f t="shared" si="1"/>
        <v>0.20108580204855708</v>
      </c>
      <c r="K11" s="23">
        <f t="shared" si="2"/>
        <v>0.20108580204855708</v>
      </c>
      <c r="L11" s="24">
        <f t="shared" si="3"/>
        <v>0.20108580204855708</v>
      </c>
      <c r="M11" s="5"/>
      <c r="N11" t="s">
        <v>93</v>
      </c>
      <c r="O11" s="6">
        <v>1168140</v>
      </c>
      <c r="P11" s="66">
        <v>0.20108580204855708</v>
      </c>
    </row>
    <row r="12" spans="1:16" x14ac:dyDescent="0.25">
      <c r="A12" s="18"/>
      <c r="B12" s="38">
        <v>15</v>
      </c>
      <c r="C12" s="20" t="s">
        <v>96</v>
      </c>
      <c r="D12" s="21">
        <v>111292469</v>
      </c>
      <c r="E12" s="22">
        <v>103835561</v>
      </c>
      <c r="F12" s="22">
        <f t="shared" si="0"/>
        <v>68152896.400000006</v>
      </c>
      <c r="G12" s="22">
        <v>60091444.600000001</v>
      </c>
      <c r="H12" s="22">
        <v>7912926.9000000004</v>
      </c>
      <c r="I12" s="22">
        <v>148524.9</v>
      </c>
      <c r="J12" s="23">
        <f t="shared" si="1"/>
        <v>0.57871738758169755</v>
      </c>
      <c r="K12" s="23">
        <f t="shared" si="2"/>
        <v>0.65492371635570978</v>
      </c>
      <c r="L12" s="24">
        <f t="shared" si="3"/>
        <v>0.65635410204024425</v>
      </c>
      <c r="M12" s="5"/>
      <c r="N12" t="s">
        <v>83</v>
      </c>
      <c r="O12" s="6">
        <v>0</v>
      </c>
      <c r="P12" s="66">
        <v>0</v>
      </c>
    </row>
    <row r="13" spans="1:16" x14ac:dyDescent="0.25">
      <c r="A13" s="18"/>
      <c r="B13" s="38">
        <v>20</v>
      </c>
      <c r="C13" s="20" t="s">
        <v>101</v>
      </c>
      <c r="D13" s="21">
        <v>0</v>
      </c>
      <c r="E13" s="22">
        <v>0</v>
      </c>
      <c r="F13" s="22">
        <f t="shared" si="0"/>
        <v>0</v>
      </c>
      <c r="G13" s="22">
        <v>0</v>
      </c>
      <c r="H13" s="22">
        <v>0</v>
      </c>
      <c r="I13" s="22">
        <v>0</v>
      </c>
      <c r="J13" s="23">
        <f t="shared" si="1"/>
        <v>0</v>
      </c>
      <c r="K13" s="23">
        <f t="shared" si="2"/>
        <v>0</v>
      </c>
      <c r="L13" s="24">
        <f t="shared" si="3"/>
        <v>0</v>
      </c>
      <c r="M13" s="5"/>
      <c r="N13" t="s">
        <v>89</v>
      </c>
      <c r="O13" s="6">
        <v>0</v>
      </c>
      <c r="P13" s="66">
        <v>0</v>
      </c>
    </row>
    <row r="14" spans="1:16" ht="15.75" thickBot="1" x14ac:dyDescent="0.3">
      <c r="A14" s="25"/>
      <c r="B14" s="39">
        <v>25</v>
      </c>
      <c r="C14" s="27" t="s">
        <v>106</v>
      </c>
      <c r="D14" s="28">
        <v>15102952</v>
      </c>
      <c r="E14" s="29">
        <v>11069799</v>
      </c>
      <c r="F14" s="29">
        <f t="shared" si="0"/>
        <v>5814892.2000000002</v>
      </c>
      <c r="G14" s="29">
        <v>4904664.8</v>
      </c>
      <c r="H14" s="29">
        <v>852765.4</v>
      </c>
      <c r="I14" s="29">
        <v>57462</v>
      </c>
      <c r="J14" s="30">
        <f t="shared" si="1"/>
        <v>0.44306719570969627</v>
      </c>
      <c r="K14" s="30">
        <f t="shared" si="2"/>
        <v>0.5201025059262594</v>
      </c>
      <c r="L14" s="31">
        <f t="shared" si="3"/>
        <v>0.52529338608587206</v>
      </c>
      <c r="M14" s="5"/>
      <c r="N14" t="s">
        <v>101</v>
      </c>
      <c r="O14" s="6">
        <v>0</v>
      </c>
      <c r="P14" s="66">
        <v>0</v>
      </c>
    </row>
    <row r="15" spans="1:16" x14ac:dyDescent="0.25">
      <c r="O15" s="6"/>
      <c r="P15" s="66"/>
    </row>
    <row r="16" spans="1:16" x14ac:dyDescent="0.25">
      <c r="O16" s="6"/>
      <c r="P16" s="66"/>
    </row>
    <row r="17" spans="15:16" x14ac:dyDescent="0.25">
      <c r="O17" s="6"/>
      <c r="P17" s="66"/>
    </row>
    <row r="18" spans="15:16" x14ac:dyDescent="0.25">
      <c r="O18" s="6"/>
      <c r="P18" s="66"/>
    </row>
    <row r="19" spans="15:16" x14ac:dyDescent="0.25">
      <c r="O19" s="6"/>
      <c r="P19" s="66"/>
    </row>
    <row r="20" spans="15:16" x14ac:dyDescent="0.25">
      <c r="O20" s="6"/>
      <c r="P20" s="66"/>
    </row>
    <row r="21" spans="15:16" x14ac:dyDescent="0.25">
      <c r="O21" s="6"/>
      <c r="P21" s="66"/>
    </row>
    <row r="22" spans="15:16" x14ac:dyDescent="0.25">
      <c r="O22" s="6"/>
      <c r="P22" s="66"/>
    </row>
    <row r="23" spans="15:16" x14ac:dyDescent="0.25">
      <c r="O23" s="6"/>
      <c r="P23" s="66"/>
    </row>
    <row r="24" spans="15:16" x14ac:dyDescent="0.25">
      <c r="O24" s="6"/>
      <c r="P24" s="66"/>
    </row>
    <row r="25" spans="15:16" x14ac:dyDescent="0.25">
      <c r="O25" s="6"/>
      <c r="P25" s="66"/>
    </row>
    <row r="26" spans="15:16" x14ac:dyDescent="0.25">
      <c r="O26" s="6"/>
      <c r="P26" s="66"/>
    </row>
    <row r="27" spans="15:16" x14ac:dyDescent="0.25">
      <c r="O27" s="6"/>
      <c r="P27" s="66"/>
    </row>
    <row r="28" spans="15:16" x14ac:dyDescent="0.25">
      <c r="O28" s="6"/>
      <c r="P28" s="66"/>
    </row>
    <row r="29" spans="15:16" x14ac:dyDescent="0.25">
      <c r="O29" s="6"/>
      <c r="P29" s="66"/>
    </row>
    <row r="30" spans="15:16" x14ac:dyDescent="0.25">
      <c r="O30" s="6"/>
      <c r="P30" s="66"/>
    </row>
    <row r="31" spans="15:16" x14ac:dyDescent="0.25">
      <c r="O31" s="6"/>
      <c r="P31" s="66"/>
    </row>
    <row r="32" spans="15:16" x14ac:dyDescent="0.25">
      <c r="O32" s="6"/>
      <c r="P32" s="66"/>
    </row>
    <row r="33" spans="15:16" x14ac:dyDescent="0.25">
      <c r="O33" s="6"/>
      <c r="P33" s="66"/>
    </row>
    <row r="34" spans="15:16" x14ac:dyDescent="0.25">
      <c r="O34" s="6"/>
      <c r="P34" s="66"/>
    </row>
    <row r="35" spans="15:16" x14ac:dyDescent="0.25">
      <c r="O35" s="6"/>
      <c r="P35" s="66"/>
    </row>
    <row r="36" spans="15:16" x14ac:dyDescent="0.25">
      <c r="O36" s="6"/>
      <c r="P36" s="66"/>
    </row>
    <row r="37" spans="15:16" x14ac:dyDescent="0.25">
      <c r="O37" s="6"/>
      <c r="P37" s="66"/>
    </row>
    <row r="38" spans="15:16" x14ac:dyDescent="0.25">
      <c r="O38" s="6"/>
      <c r="P38" s="66"/>
    </row>
    <row r="39" spans="15:16" x14ac:dyDescent="0.25">
      <c r="O39" s="6"/>
      <c r="P39" s="66"/>
    </row>
    <row r="40" spans="15:16" x14ac:dyDescent="0.25">
      <c r="O40" s="6"/>
      <c r="P40" s="66"/>
    </row>
    <row r="41" spans="15:16" x14ac:dyDescent="0.25">
      <c r="O41" s="6"/>
      <c r="P41" s="66"/>
    </row>
    <row r="42" spans="15:16" x14ac:dyDescent="0.25">
      <c r="O42" s="6"/>
      <c r="P42" s="66"/>
    </row>
    <row r="43" spans="15:16" x14ac:dyDescent="0.25">
      <c r="O43" s="6"/>
      <c r="P43" s="66"/>
    </row>
    <row r="44" spans="15:16" x14ac:dyDescent="0.25">
      <c r="O44" s="6"/>
      <c r="P44" s="66"/>
    </row>
    <row r="45" spans="15:16" x14ac:dyDescent="0.25">
      <c r="O45" s="6"/>
      <c r="P45" s="66"/>
    </row>
    <row r="46" spans="15:16" x14ac:dyDescent="0.25">
      <c r="O46" s="6"/>
      <c r="P46" s="66"/>
    </row>
    <row r="47" spans="15:16" x14ac:dyDescent="0.25">
      <c r="O47" s="6"/>
      <c r="P47" s="66"/>
    </row>
    <row r="48" spans="15:16" x14ac:dyDescent="0.25">
      <c r="O48" s="6"/>
      <c r="P48" s="66"/>
    </row>
    <row r="49" spans="15:16" x14ac:dyDescent="0.25">
      <c r="O49" s="6"/>
      <c r="P49" s="66"/>
    </row>
    <row r="50" spans="15:16" x14ac:dyDescent="0.25">
      <c r="O50" s="6"/>
      <c r="P50" s="66"/>
    </row>
    <row r="51" spans="15:16" x14ac:dyDescent="0.25">
      <c r="O51" s="6"/>
      <c r="P51" s="66"/>
    </row>
    <row r="52" spans="15:16" x14ac:dyDescent="0.25">
      <c r="O52" s="6"/>
      <c r="P52" s="66"/>
    </row>
    <row r="53" spans="15:16" x14ac:dyDescent="0.25">
      <c r="O53" s="6"/>
      <c r="P53" s="66"/>
    </row>
    <row r="54" spans="15:16" x14ac:dyDescent="0.25">
      <c r="O54" s="6"/>
      <c r="P54" s="66"/>
    </row>
    <row r="55" spans="15:16" x14ac:dyDescent="0.25">
      <c r="O55" s="6"/>
      <c r="P55" s="66"/>
    </row>
    <row r="56" spans="15:16" x14ac:dyDescent="0.25">
      <c r="O56" s="6"/>
      <c r="P56" s="66"/>
    </row>
    <row r="57" spans="15:16" x14ac:dyDescent="0.25">
      <c r="O57" s="6"/>
      <c r="P57" s="66"/>
    </row>
    <row r="58" spans="15:16" x14ac:dyDescent="0.25">
      <c r="O58" s="6"/>
      <c r="P58" s="66"/>
    </row>
    <row r="59" spans="15:16" x14ac:dyDescent="0.25">
      <c r="O59" s="6"/>
      <c r="P59" s="66"/>
    </row>
    <row r="60" spans="15:16" x14ac:dyDescent="0.25">
      <c r="O60" s="6"/>
      <c r="P60" s="66"/>
    </row>
    <row r="61" spans="15:16" x14ac:dyDescent="0.25">
      <c r="O61" s="6"/>
      <c r="P61" s="66"/>
    </row>
    <row r="62" spans="15:16" x14ac:dyDescent="0.25">
      <c r="O62" s="6"/>
      <c r="P62" s="66"/>
    </row>
    <row r="63" spans="15:16" x14ac:dyDescent="0.25">
      <c r="O63" s="6"/>
      <c r="P63" s="66"/>
    </row>
    <row r="64" spans="15:16" x14ac:dyDescent="0.25">
      <c r="O64" s="6"/>
      <c r="P64" s="66"/>
    </row>
    <row r="65" spans="15:16" x14ac:dyDescent="0.25">
      <c r="O65" s="6"/>
      <c r="P65" s="66"/>
    </row>
    <row r="66" spans="15:16" x14ac:dyDescent="0.25">
      <c r="O66" s="6"/>
      <c r="P66" s="66"/>
    </row>
    <row r="67" spans="15:16" x14ac:dyDescent="0.25">
      <c r="O67" s="6"/>
      <c r="P67" s="66"/>
    </row>
    <row r="68" spans="15:16" x14ac:dyDescent="0.25">
      <c r="O68" s="6"/>
      <c r="P68" s="66"/>
    </row>
    <row r="69" spans="15:16" x14ac:dyDescent="0.25">
      <c r="O69" s="6"/>
      <c r="P69" s="66"/>
    </row>
    <row r="70" spans="15:16" x14ac:dyDescent="0.25">
      <c r="O70" s="6"/>
      <c r="P70" s="66"/>
    </row>
    <row r="71" spans="15:16" x14ac:dyDescent="0.25">
      <c r="O71" s="6"/>
      <c r="P71" s="66"/>
    </row>
    <row r="72" spans="15:16" x14ac:dyDescent="0.25">
      <c r="O72" s="6"/>
      <c r="P72" s="66"/>
    </row>
    <row r="73" spans="15:16" x14ac:dyDescent="0.25">
      <c r="O73" s="6"/>
      <c r="P73" s="66"/>
    </row>
    <row r="74" spans="15:16" x14ac:dyDescent="0.25">
      <c r="O74" s="6"/>
      <c r="P74" s="66"/>
    </row>
    <row r="75" spans="15:16" x14ac:dyDescent="0.25">
      <c r="O75" s="6"/>
      <c r="P75" s="66"/>
    </row>
    <row r="76" spans="15:16" x14ac:dyDescent="0.25">
      <c r="O76" s="6"/>
      <c r="P76" s="66"/>
    </row>
    <row r="77" spans="15:16" x14ac:dyDescent="0.25">
      <c r="O77" s="6"/>
      <c r="P77" s="66"/>
    </row>
    <row r="78" spans="15:16" x14ac:dyDescent="0.25">
      <c r="O78" s="6"/>
      <c r="P78" s="66"/>
    </row>
    <row r="79" spans="15:16" x14ac:dyDescent="0.25">
      <c r="O79" s="6"/>
      <c r="P79" s="66"/>
    </row>
    <row r="80" spans="15:16" x14ac:dyDescent="0.25">
      <c r="O80" s="6"/>
      <c r="P80" s="66"/>
    </row>
    <row r="81" spans="15:16" x14ac:dyDescent="0.25">
      <c r="O81" s="6"/>
      <c r="P81" s="66"/>
    </row>
    <row r="82" spans="15:16" x14ac:dyDescent="0.25">
      <c r="O82" s="6"/>
      <c r="P82" s="66"/>
    </row>
    <row r="83" spans="15:16" x14ac:dyDescent="0.25">
      <c r="O83" s="6"/>
      <c r="P83" s="66"/>
    </row>
    <row r="84" spans="15:16" x14ac:dyDescent="0.25">
      <c r="O84" s="6"/>
      <c r="P84" s="66"/>
    </row>
    <row r="85" spans="15:16" x14ac:dyDescent="0.25">
      <c r="O85" s="6"/>
      <c r="P85" s="66"/>
    </row>
    <row r="86" spans="15:16" x14ac:dyDescent="0.25">
      <c r="O86" s="6"/>
      <c r="P86" s="66"/>
    </row>
    <row r="87" spans="15:16" x14ac:dyDescent="0.25">
      <c r="O87" s="6"/>
      <c r="P87" s="66"/>
    </row>
    <row r="88" spans="15:16" x14ac:dyDescent="0.25">
      <c r="O88" s="6"/>
      <c r="P88" s="66"/>
    </row>
    <row r="89" spans="15:16" x14ac:dyDescent="0.25">
      <c r="O89" s="6"/>
      <c r="P89" s="66"/>
    </row>
    <row r="90" spans="15:16" x14ac:dyDescent="0.25">
      <c r="O90" s="6"/>
      <c r="P90" s="66"/>
    </row>
    <row r="91" spans="15:16" x14ac:dyDescent="0.25">
      <c r="O91" s="6"/>
      <c r="P91" s="66"/>
    </row>
    <row r="92" spans="15:16" x14ac:dyDescent="0.25">
      <c r="O92" s="6"/>
      <c r="P92" s="66"/>
    </row>
    <row r="93" spans="15:16" x14ac:dyDescent="0.25">
      <c r="O93" s="6"/>
      <c r="P93" s="66"/>
    </row>
    <row r="94" spans="15:16" x14ac:dyDescent="0.25">
      <c r="O94" s="6"/>
      <c r="P94" s="66"/>
    </row>
    <row r="95" spans="15:16" x14ac:dyDescent="0.25">
      <c r="O95" s="6"/>
      <c r="P95" s="66"/>
    </row>
    <row r="96" spans="15:16" x14ac:dyDescent="0.25">
      <c r="O96" s="6"/>
      <c r="P96" s="66"/>
    </row>
    <row r="97" spans="15:16" x14ac:dyDescent="0.25">
      <c r="O97" s="6"/>
      <c r="P97" s="66"/>
    </row>
    <row r="98" spans="15:16" x14ac:dyDescent="0.25">
      <c r="O98" s="6"/>
      <c r="P98" s="66"/>
    </row>
    <row r="99" spans="15:16" x14ac:dyDescent="0.25">
      <c r="O99" s="6"/>
      <c r="P99" s="66"/>
    </row>
    <row r="100" spans="15:16" x14ac:dyDescent="0.25">
      <c r="O100" s="6"/>
      <c r="P100" s="66"/>
    </row>
  </sheetData>
  <sortState ref="N6:P100">
    <sortCondition descending="1" ref="P5:P100"/>
  </sortState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M21"/>
  <sheetViews>
    <sheetView topLeftCell="A12" workbookViewId="0">
      <selection activeCell="A21" sqref="A21:D21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31</v>
      </c>
      <c r="B1" s="33" t="s">
        <v>72</v>
      </c>
      <c r="C1" s="33" t="s">
        <v>19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383</v>
      </c>
    </row>
    <row r="3" spans="1:13" ht="15.75" thickBot="1" x14ac:dyDescent="0.3">
      <c r="A3" s="76" t="s">
        <v>81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3"/>
      <c r="C6" s="13"/>
      <c r="D6" s="14">
        <v>156731149</v>
      </c>
      <c r="E6" s="15">
        <v>149503710</v>
      </c>
      <c r="F6" s="15">
        <v>89664466.500000015</v>
      </c>
      <c r="G6" s="15">
        <v>79205695.399999991</v>
      </c>
      <c r="H6" s="15">
        <v>10252784.200000001</v>
      </c>
      <c r="I6" s="15">
        <v>205986.9</v>
      </c>
      <c r="J6" s="16">
        <v>0.52979083529097704</v>
      </c>
      <c r="K6" s="16">
        <v>0.59836962975701402</v>
      </c>
      <c r="L6" s="17">
        <v>0.59974743436132794</v>
      </c>
      <c r="M6" s="5"/>
    </row>
    <row r="7" spans="1:13" x14ac:dyDescent="0.25">
      <c r="A7" s="40" t="s">
        <v>139</v>
      </c>
      <c r="B7" s="42"/>
      <c r="C7" s="42"/>
      <c r="D7" s="43">
        <f ca="1">SUM(D8:OFFSET(D6,MATCH("PROYECTOS",$A$8:$A$50,0),0))</f>
        <v>139857554</v>
      </c>
      <c r="E7" s="44">
        <f ca="1">SUM(E8:OFFSET(E6,MATCH("PROYECTOS",$A$8:$A$50,0),0))</f>
        <v>132630115</v>
      </c>
      <c r="F7" s="44">
        <f ca="1">SUM(F8:OFFSET(F6,MATCH("PROYECTOS",$A$8:$A$50,0),0))</f>
        <v>86138846.499999985</v>
      </c>
      <c r="G7" s="44">
        <f ca="1">SUM(G8:OFFSET(G6,MATCH("PROYECTOS",$A$8:$A$50,0),0))</f>
        <v>75701275.399999991</v>
      </c>
      <c r="H7" s="44">
        <f ca="1">SUM(H8:OFFSET(H6,MATCH("PROYECTOS",$A$8:$A$50,0),0))</f>
        <v>10231584.299999999</v>
      </c>
      <c r="I7" s="44">
        <f ca="1">SUM(I8:OFFSET(I6,MATCH("PROYECTOS",$A$8:$A$50,0),0))</f>
        <v>205986.8</v>
      </c>
      <c r="J7" s="45">
        <f ca="1">IFERROR(G7/E7,0)</f>
        <v>0.57076988435092579</v>
      </c>
      <c r="K7" s="45">
        <f ca="1">IFERROR(SUM(G7,H7)/E7,0)</f>
        <v>0.64791363334036156</v>
      </c>
      <c r="L7" s="46">
        <f ca="1">IFERROR(SUM(G7,H7,I7)/E7,0)</f>
        <v>0.64946672556229013</v>
      </c>
      <c r="M7" s="5"/>
    </row>
    <row r="8" spans="1:13" x14ac:dyDescent="0.25">
      <c r="A8" s="18"/>
      <c r="B8" s="20">
        <v>3000001</v>
      </c>
      <c r="C8" s="20" t="s">
        <v>366</v>
      </c>
      <c r="D8" s="21">
        <v>7413447</v>
      </c>
      <c r="E8" s="22">
        <v>4987470</v>
      </c>
      <c r="F8" s="22">
        <f t="shared" ref="F8:F12" si="0">SUM(G8,H8,I8)</f>
        <v>198668.30000000002</v>
      </c>
      <c r="G8" s="22">
        <v>50413.1</v>
      </c>
      <c r="H8" s="22">
        <v>146655.20000000001</v>
      </c>
      <c r="I8" s="22">
        <v>1600</v>
      </c>
      <c r="J8" s="23">
        <f t="shared" ref="J8:J13" si="1">IFERROR(G8/E8,0)</f>
        <v>1.0107950524013178E-2</v>
      </c>
      <c r="K8" s="23">
        <f t="shared" ref="K8:K13" si="2">IFERROR(SUM(G8,H8)/E8,0)</f>
        <v>3.9512678773005155E-2</v>
      </c>
      <c r="L8" s="24">
        <f t="shared" ref="L8:L13" si="3">IFERROR(SUM(G8,H8,I8)/E8,0)</f>
        <v>3.9833482707665416E-2</v>
      </c>
      <c r="M8" s="5"/>
    </row>
    <row r="9" spans="1:13" ht="51" x14ac:dyDescent="0.25">
      <c r="A9" s="18"/>
      <c r="B9" s="20">
        <v>3000025</v>
      </c>
      <c r="C9" s="20" t="s">
        <v>384</v>
      </c>
      <c r="D9" s="21">
        <v>113758517</v>
      </c>
      <c r="E9" s="22">
        <v>113197749</v>
      </c>
      <c r="F9" s="22">
        <f t="shared" si="0"/>
        <v>79011194</v>
      </c>
      <c r="G9" s="22">
        <v>69262185</v>
      </c>
      <c r="H9" s="22">
        <v>9630703.1999999993</v>
      </c>
      <c r="I9" s="22">
        <v>118305.8</v>
      </c>
      <c r="J9" s="23">
        <f t="shared" si="1"/>
        <v>0.61186892506139856</v>
      </c>
      <c r="K9" s="23">
        <f t="shared" si="2"/>
        <v>0.69694750025462082</v>
      </c>
      <c r="L9" s="24">
        <f t="shared" si="3"/>
        <v>0.69799262527738071</v>
      </c>
      <c r="M9" s="5"/>
    </row>
    <row r="10" spans="1:13" ht="25.5" x14ac:dyDescent="0.25">
      <c r="A10" s="18"/>
      <c r="B10" s="20">
        <v>3000026</v>
      </c>
      <c r="C10" s="20" t="s">
        <v>385</v>
      </c>
      <c r="D10" s="21">
        <v>11545376</v>
      </c>
      <c r="E10" s="22">
        <v>5931129</v>
      </c>
      <c r="F10" s="22">
        <f t="shared" si="0"/>
        <v>3464548.5</v>
      </c>
      <c r="G10" s="22">
        <v>3269103.8</v>
      </c>
      <c r="H10" s="22">
        <v>137838.20000000001</v>
      </c>
      <c r="I10" s="22">
        <v>57606.5</v>
      </c>
      <c r="J10" s="23">
        <f t="shared" si="1"/>
        <v>0.55117732222651028</v>
      </c>
      <c r="K10" s="23">
        <f t="shared" si="2"/>
        <v>0.57441711350402258</v>
      </c>
      <c r="L10" s="24">
        <f t="shared" si="3"/>
        <v>0.58412968256127962</v>
      </c>
      <c r="M10" s="5"/>
    </row>
    <row r="11" spans="1:13" ht="51" x14ac:dyDescent="0.25">
      <c r="A11" s="18"/>
      <c r="B11" s="20">
        <v>3000032</v>
      </c>
      <c r="C11" s="20" t="s">
        <v>386</v>
      </c>
      <c r="D11" s="21">
        <v>3370182</v>
      </c>
      <c r="E11" s="22">
        <v>3370182</v>
      </c>
      <c r="F11" s="22">
        <f t="shared" si="0"/>
        <v>115816.59999999999</v>
      </c>
      <c r="G11" s="22">
        <v>94696.4</v>
      </c>
      <c r="H11" s="22">
        <v>12729.4</v>
      </c>
      <c r="I11" s="22">
        <v>8390.7999999999993</v>
      </c>
      <c r="J11" s="23">
        <f t="shared" si="1"/>
        <v>2.8098304483259361E-2</v>
      </c>
      <c r="K11" s="23">
        <f t="shared" si="2"/>
        <v>3.1875370528950661E-2</v>
      </c>
      <c r="L11" s="24">
        <f t="shared" si="3"/>
        <v>3.4365087701495052E-2</v>
      </c>
      <c r="M11" s="5"/>
    </row>
    <row r="12" spans="1:13" x14ac:dyDescent="0.25">
      <c r="A12" s="18"/>
      <c r="B12" s="20">
        <v>9000000</v>
      </c>
      <c r="C12" s="20" t="s">
        <v>160</v>
      </c>
      <c r="D12" s="21">
        <v>3770032</v>
      </c>
      <c r="E12" s="22">
        <v>5143585</v>
      </c>
      <c r="F12" s="22">
        <f t="shared" si="0"/>
        <v>3348619.1</v>
      </c>
      <c r="G12" s="22">
        <v>3024877.1</v>
      </c>
      <c r="H12" s="22">
        <v>303658.3</v>
      </c>
      <c r="I12" s="22">
        <v>20083.7</v>
      </c>
      <c r="J12" s="23">
        <f t="shared" si="1"/>
        <v>0.5880873165311743</v>
      </c>
      <c r="K12" s="23">
        <f t="shared" si="2"/>
        <v>0.64712363069726653</v>
      </c>
      <c r="L12" s="24">
        <f t="shared" si="3"/>
        <v>0.65102824197519826</v>
      </c>
      <c r="M12" s="5"/>
    </row>
    <row r="13" spans="1:13" ht="15.75" thickBot="1" x14ac:dyDescent="0.3">
      <c r="A13" s="47" t="s">
        <v>161</v>
      </c>
      <c r="B13" s="49"/>
      <c r="C13" s="49"/>
      <c r="D13" s="50">
        <f ca="1">OFFSET(D13,-MATCH("PROYECTOS",$A$8:$A$50,0)-1,0)-(OFFSET(D13,-MATCH("PROYECTOS",$A$8:$A$50,0),0))</f>
        <v>16873595</v>
      </c>
      <c r="E13" s="51">
        <f t="shared" ref="E13:I13" ca="1" si="4">OFFSET(E13,-MATCH("PROYECTOS",$A$8:$A$50,0)-1,0)-(OFFSET(E13,-MATCH("PROYECTOS",$A$8:$A$50,0),0))</f>
        <v>16873595</v>
      </c>
      <c r="F13" s="51">
        <f t="shared" ca="1" si="4"/>
        <v>3525620.0000000298</v>
      </c>
      <c r="G13" s="51">
        <f t="shared" ca="1" si="4"/>
        <v>3504420</v>
      </c>
      <c r="H13" s="51">
        <f t="shared" ca="1" si="4"/>
        <v>21199.900000002235</v>
      </c>
      <c r="I13" s="51">
        <f t="shared" ca="1" si="4"/>
        <v>0.10000000000582077</v>
      </c>
      <c r="J13" s="52">
        <f t="shared" ca="1" si="1"/>
        <v>0.20768662516790287</v>
      </c>
      <c r="K13" s="52">
        <f t="shared" ca="1" si="2"/>
        <v>0.20894302014478849</v>
      </c>
      <c r="L13" s="53">
        <f t="shared" ca="1" si="3"/>
        <v>0.20894302607120785</v>
      </c>
      <c r="M13" s="5"/>
    </row>
    <row r="14" spans="1:13" ht="15.75" thickBot="1" x14ac:dyDescent="0.3"/>
    <row r="15" spans="1:13" ht="15.75" thickBot="1" x14ac:dyDescent="0.3">
      <c r="A15" s="82" t="s">
        <v>209</v>
      </c>
      <c r="B15" s="83"/>
      <c r="C15" s="83"/>
      <c r="D15" s="84"/>
    </row>
    <row r="16" spans="1:13" ht="15.75" thickBot="1" x14ac:dyDescent="0.3">
      <c r="A16" s="2" t="s">
        <v>402</v>
      </c>
    </row>
    <row r="17" spans="1:4" ht="45" customHeight="1" x14ac:dyDescent="0.25">
      <c r="A17" s="76" t="s">
        <v>211</v>
      </c>
      <c r="B17" s="77"/>
      <c r="C17" s="77"/>
      <c r="D17" s="87" t="s">
        <v>212</v>
      </c>
    </row>
    <row r="18" spans="1:4" ht="15.75" thickBot="1" x14ac:dyDescent="0.3">
      <c r="A18" s="85"/>
      <c r="B18" s="86"/>
      <c r="C18" s="86"/>
      <c r="D18" s="88"/>
    </row>
    <row r="19" spans="1:4" x14ac:dyDescent="0.25">
      <c r="A19" s="18"/>
      <c r="B19" s="20">
        <v>3000001</v>
      </c>
      <c r="C19" s="20" t="s">
        <v>366</v>
      </c>
      <c r="D19" s="24">
        <v>3.9833482707665416E-2</v>
      </c>
    </row>
    <row r="20" spans="1:4" ht="25.5" x14ac:dyDescent="0.25">
      <c r="A20" s="18"/>
      <c r="B20" s="20">
        <v>3000026</v>
      </c>
      <c r="C20" s="20" t="s">
        <v>385</v>
      </c>
      <c r="D20" s="24">
        <v>0.58412968256127962</v>
      </c>
    </row>
    <row r="21" spans="1:4" ht="51.75" thickBot="1" x14ac:dyDescent="0.3">
      <c r="A21" s="25"/>
      <c r="B21" s="27">
        <v>3000032</v>
      </c>
      <c r="C21" s="27" t="s">
        <v>386</v>
      </c>
      <c r="D21" s="31">
        <v>3.4365087701495052E-2</v>
      </c>
    </row>
  </sheetData>
  <mergeCells count="10">
    <mergeCell ref="A15:D15"/>
    <mergeCell ref="A17:C18"/>
    <mergeCell ref="D17:D18"/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S16"/>
  <sheetViews>
    <sheetView topLeftCell="A10" workbookViewId="0">
      <selection activeCell="A15" sqref="A15:S15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4" width="7.7109375" customWidth="1"/>
    <col min="5" max="5" width="31.42578125" customWidth="1"/>
    <col min="6" max="6" width="4.28515625" style="4" customWidth="1"/>
    <col min="7" max="7" width="11.42578125" customWidth="1"/>
    <col min="8" max="10" width="13.5703125" customWidth="1"/>
    <col min="11" max="13" width="0" hidden="1" customWidth="1"/>
    <col min="17" max="18" width="14" hidden="1" customWidth="1"/>
    <col min="19" max="19" width="0" hidden="1" customWidth="1"/>
  </cols>
  <sheetData>
    <row r="1" spans="1:19" ht="15.75" x14ac:dyDescent="0.25">
      <c r="A1" s="32">
        <v>31</v>
      </c>
      <c r="B1" s="33" t="s">
        <v>72</v>
      </c>
      <c r="C1" s="33" t="s">
        <v>19</v>
      </c>
      <c r="D1" s="33"/>
      <c r="E1" s="33"/>
      <c r="F1" s="36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15.75" thickBot="1" x14ac:dyDescent="0.3">
      <c r="A2" s="2" t="s">
        <v>387</v>
      </c>
    </row>
    <row r="3" spans="1:19" ht="15.75" thickBot="1" x14ac:dyDescent="0.3">
      <c r="A3" s="76" t="s">
        <v>163</v>
      </c>
      <c r="B3" s="77"/>
      <c r="C3" s="77"/>
      <c r="D3" s="77"/>
      <c r="E3" s="77"/>
      <c r="F3" s="77"/>
      <c r="G3" s="77"/>
      <c r="H3" s="76" t="s">
        <v>1</v>
      </c>
      <c r="I3" s="77"/>
      <c r="J3" s="77"/>
      <c r="K3" s="77"/>
      <c r="L3" s="77"/>
      <c r="M3" s="77"/>
      <c r="N3" s="77"/>
      <c r="O3" s="77"/>
      <c r="P3" s="78"/>
      <c r="Q3" s="77" t="s">
        <v>167</v>
      </c>
      <c r="R3" s="77"/>
      <c r="S3" s="78"/>
    </row>
    <row r="4" spans="1:19" ht="45" customHeight="1" x14ac:dyDescent="0.25">
      <c r="A4" s="96" t="s">
        <v>164</v>
      </c>
      <c r="B4" s="92"/>
      <c r="C4" s="92"/>
      <c r="D4" s="92" t="s">
        <v>165</v>
      </c>
      <c r="E4" s="92"/>
      <c r="F4" s="92" t="s">
        <v>166</v>
      </c>
      <c r="G4" s="93"/>
      <c r="H4" s="74" t="s">
        <v>2</v>
      </c>
      <c r="I4" s="72" t="s">
        <v>3</v>
      </c>
      <c r="J4" s="72" t="s">
        <v>76</v>
      </c>
      <c r="K4" s="72" t="s">
        <v>5</v>
      </c>
      <c r="L4" s="72"/>
      <c r="M4" s="72"/>
      <c r="N4" s="72" t="s">
        <v>9</v>
      </c>
      <c r="O4" s="72"/>
      <c r="P4" s="81"/>
      <c r="Q4" s="90" t="s">
        <v>168</v>
      </c>
      <c r="R4" s="72" t="s">
        <v>169</v>
      </c>
      <c r="S4" s="81" t="s">
        <v>170</v>
      </c>
    </row>
    <row r="5" spans="1:19" ht="15.75" thickBot="1" x14ac:dyDescent="0.3">
      <c r="A5" s="97"/>
      <c r="B5" s="94"/>
      <c r="C5" s="94"/>
      <c r="D5" s="94"/>
      <c r="E5" s="94"/>
      <c r="F5" s="94"/>
      <c r="G5" s="95"/>
      <c r="H5" s="75"/>
      <c r="I5" s="73"/>
      <c r="J5" s="73"/>
      <c r="K5" s="9" t="s">
        <v>6</v>
      </c>
      <c r="L5" s="9" t="s">
        <v>7</v>
      </c>
      <c r="M5" s="9" t="s">
        <v>77</v>
      </c>
      <c r="N5" s="9" t="s">
        <v>10</v>
      </c>
      <c r="O5" s="9" t="s">
        <v>7</v>
      </c>
      <c r="P5" s="10" t="s">
        <v>77</v>
      </c>
      <c r="Q5" s="91"/>
      <c r="R5" s="73"/>
      <c r="S5" s="89"/>
    </row>
    <row r="6" spans="1:19" x14ac:dyDescent="0.25">
      <c r="A6" s="11" t="s">
        <v>11</v>
      </c>
      <c r="B6" s="13"/>
      <c r="C6" s="13"/>
      <c r="D6" s="54"/>
      <c r="E6" s="13"/>
      <c r="F6" s="55"/>
      <c r="G6" s="13"/>
      <c r="H6" s="14">
        <v>156731149</v>
      </c>
      <c r="I6" s="15">
        <v>149503710</v>
      </c>
      <c r="J6" s="15">
        <v>89664466.500000015</v>
      </c>
      <c r="K6" s="15">
        <v>79205695.399999991</v>
      </c>
      <c r="L6" s="15">
        <v>10252784.200000001</v>
      </c>
      <c r="M6" s="15">
        <v>205986.9</v>
      </c>
      <c r="N6" s="16">
        <v>0.52979083529097704</v>
      </c>
      <c r="O6" s="16">
        <v>0.59836962975701402</v>
      </c>
      <c r="P6" s="17">
        <v>0.59974743436132794</v>
      </c>
      <c r="Q6" s="56"/>
      <c r="R6" s="15"/>
      <c r="S6" s="17"/>
    </row>
    <row r="7" spans="1:19" x14ac:dyDescent="0.25">
      <c r="A7" s="40" t="s">
        <v>171</v>
      </c>
      <c r="B7" s="42"/>
      <c r="C7" s="42"/>
      <c r="D7" s="57"/>
      <c r="E7" s="42"/>
      <c r="F7" s="58"/>
      <c r="G7" s="42"/>
      <c r="H7" s="43">
        <f ca="1">SUM(H8:OFFSET(H6,MATCH("PROYECTOS",$A$8:$A$50,0),0))</f>
        <v>139857554</v>
      </c>
      <c r="I7" s="44">
        <f ca="1">SUM(I8:OFFSET(I6,MATCH("PROYECTOS",$A$8:$A$50,0),0))</f>
        <v>132630115</v>
      </c>
      <c r="J7" s="44">
        <f ca="1">SUM(J8:OFFSET(J6,MATCH("PROYECTOS",$A$8:$A$50,0),0))</f>
        <v>86138846.700000003</v>
      </c>
      <c r="K7" s="44">
        <f ca="1">SUM(K8:OFFSET(K6,MATCH("PROYECTOS",$A$8:$A$50,0),0))</f>
        <v>75701275.400000021</v>
      </c>
      <c r="L7" s="44">
        <f ca="1">SUM(L8:OFFSET(L6,MATCH("PROYECTOS",$A$8:$A$50,0),0))</f>
        <v>10231584.4</v>
      </c>
      <c r="M7" s="44">
        <f ca="1">SUM(M8:OFFSET(M6,MATCH("PROYECTOS",$A$8:$A$50,0),0))</f>
        <v>205986.9</v>
      </c>
      <c r="N7" s="45">
        <f ca="1">IFERROR(K7/I7,0)</f>
        <v>0.57076988435092602</v>
      </c>
      <c r="O7" s="45">
        <f ca="1">IFERROR(SUM(K7,L7)/I7,0)</f>
        <v>0.64791363409433844</v>
      </c>
      <c r="P7" s="46">
        <f ca="1">IFERROR(SUM(K7,L7,M7)/I7,0)</f>
        <v>0.64946672707024367</v>
      </c>
      <c r="Q7" s="59"/>
      <c r="R7" s="44"/>
      <c r="S7" s="46"/>
    </row>
    <row r="8" spans="1:19" ht="51" x14ac:dyDescent="0.25">
      <c r="A8" s="18"/>
      <c r="B8" s="20">
        <v>5000144</v>
      </c>
      <c r="C8" s="20" t="s">
        <v>388</v>
      </c>
      <c r="D8" s="63">
        <v>3000025</v>
      </c>
      <c r="E8" s="20" t="s">
        <v>384</v>
      </c>
      <c r="F8" s="64">
        <v>450</v>
      </c>
      <c r="G8" s="20" t="s">
        <v>395</v>
      </c>
      <c r="H8" s="21">
        <v>104323677</v>
      </c>
      <c r="I8" s="22">
        <v>100116666</v>
      </c>
      <c r="J8" s="22">
        <f t="shared" ref="J8:J15" si="0">SUM(K8,L8,M8)</f>
        <v>74197402.299999997</v>
      </c>
      <c r="K8" s="22">
        <v>65745941.700000003</v>
      </c>
      <c r="L8" s="22">
        <v>8451460.5999999996</v>
      </c>
      <c r="M8" s="22">
        <v>0</v>
      </c>
      <c r="N8" s="23">
        <f t="shared" ref="N8:N16" si="1">IFERROR(K8/I8,0)</f>
        <v>0.65669327921886655</v>
      </c>
      <c r="O8" s="23">
        <f t="shared" ref="O8:O16" si="2">IFERROR(SUM(K8,L8)/I8,0)</f>
        <v>0.74110940030703776</v>
      </c>
      <c r="P8" s="24">
        <f t="shared" ref="P8:P16" si="3">IFERROR(SUM(K8,L8,M8)/I8,0)</f>
        <v>0.74110940030703776</v>
      </c>
      <c r="Q8" s="65">
        <v>0</v>
      </c>
      <c r="R8" s="22">
        <v>0</v>
      </c>
      <c r="S8" s="24">
        <f>IFERROR(R8/Q8,0)</f>
        <v>0</v>
      </c>
    </row>
    <row r="9" spans="1:19" x14ac:dyDescent="0.25">
      <c r="A9" s="18"/>
      <c r="B9" s="20">
        <v>5000309</v>
      </c>
      <c r="C9" s="20" t="s">
        <v>389</v>
      </c>
      <c r="D9" s="63">
        <v>3000001</v>
      </c>
      <c r="E9" s="20" t="s">
        <v>366</v>
      </c>
      <c r="F9" s="64">
        <v>421</v>
      </c>
      <c r="G9" s="20" t="s">
        <v>396</v>
      </c>
      <c r="H9" s="21">
        <v>4423317</v>
      </c>
      <c r="I9" s="22">
        <v>3051340</v>
      </c>
      <c r="J9" s="22">
        <f t="shared" si="0"/>
        <v>0</v>
      </c>
      <c r="K9" s="22">
        <v>0</v>
      </c>
      <c r="L9" s="22">
        <v>0</v>
      </c>
      <c r="M9" s="22">
        <v>0</v>
      </c>
      <c r="N9" s="23">
        <f t="shared" si="1"/>
        <v>0</v>
      </c>
      <c r="O9" s="23">
        <f t="shared" si="2"/>
        <v>0</v>
      </c>
      <c r="P9" s="24">
        <f t="shared" si="3"/>
        <v>0</v>
      </c>
      <c r="Q9" s="65">
        <v>0</v>
      </c>
      <c r="R9" s="22">
        <v>0</v>
      </c>
      <c r="S9" s="24">
        <f t="shared" ref="S9:S15" si="4">IFERROR(R9/Q9,0)</f>
        <v>0</v>
      </c>
    </row>
    <row r="10" spans="1:19" ht="25.5" x14ac:dyDescent="0.25">
      <c r="A10" s="18"/>
      <c r="B10" s="20">
        <v>5000310</v>
      </c>
      <c r="C10" s="20" t="s">
        <v>390</v>
      </c>
      <c r="D10" s="63">
        <v>3000001</v>
      </c>
      <c r="E10" s="20" t="s">
        <v>366</v>
      </c>
      <c r="F10" s="64">
        <v>455</v>
      </c>
      <c r="G10" s="20" t="s">
        <v>397</v>
      </c>
      <c r="H10" s="21">
        <v>1457632</v>
      </c>
      <c r="I10" s="22">
        <v>750632</v>
      </c>
      <c r="J10" s="22">
        <f t="shared" si="0"/>
        <v>0</v>
      </c>
      <c r="K10" s="22">
        <v>0</v>
      </c>
      <c r="L10" s="22">
        <v>0</v>
      </c>
      <c r="M10" s="22">
        <v>0</v>
      </c>
      <c r="N10" s="23">
        <f t="shared" si="1"/>
        <v>0</v>
      </c>
      <c r="O10" s="23">
        <f t="shared" si="2"/>
        <v>0</v>
      </c>
      <c r="P10" s="24">
        <f t="shared" si="3"/>
        <v>0</v>
      </c>
      <c r="Q10" s="65">
        <v>0</v>
      </c>
      <c r="R10" s="22">
        <v>0</v>
      </c>
      <c r="S10" s="24">
        <f t="shared" si="4"/>
        <v>0</v>
      </c>
    </row>
    <row r="11" spans="1:19" ht="25.5" x14ac:dyDescent="0.25">
      <c r="A11" s="18"/>
      <c r="B11" s="20">
        <v>5000312</v>
      </c>
      <c r="C11" s="20" t="s">
        <v>391</v>
      </c>
      <c r="D11" s="63">
        <v>3000001</v>
      </c>
      <c r="E11" s="20" t="s">
        <v>366</v>
      </c>
      <c r="F11" s="64">
        <v>456</v>
      </c>
      <c r="G11" s="20" t="s">
        <v>398</v>
      </c>
      <c r="H11" s="21">
        <v>1420732</v>
      </c>
      <c r="I11" s="22">
        <v>1073732</v>
      </c>
      <c r="J11" s="22">
        <f t="shared" si="0"/>
        <v>175478.30000000002</v>
      </c>
      <c r="K11" s="22">
        <v>28823.1</v>
      </c>
      <c r="L11" s="22">
        <v>146655.20000000001</v>
      </c>
      <c r="M11" s="22">
        <v>0</v>
      </c>
      <c r="N11" s="23">
        <f t="shared" si="1"/>
        <v>2.6843849303178072E-2</v>
      </c>
      <c r="O11" s="23">
        <f t="shared" si="2"/>
        <v>0.16342839740270385</v>
      </c>
      <c r="P11" s="24">
        <f t="shared" si="3"/>
        <v>0.16342839740270385</v>
      </c>
      <c r="Q11" s="65">
        <v>0</v>
      </c>
      <c r="R11" s="22">
        <v>0</v>
      </c>
      <c r="S11" s="24">
        <f t="shared" si="4"/>
        <v>0</v>
      </c>
    </row>
    <row r="12" spans="1:19" ht="51" x14ac:dyDescent="0.25">
      <c r="A12" s="18"/>
      <c r="B12" s="20">
        <v>5000326</v>
      </c>
      <c r="C12" s="20" t="s">
        <v>392</v>
      </c>
      <c r="D12" s="63">
        <v>3000025</v>
      </c>
      <c r="E12" s="20" t="s">
        <v>384</v>
      </c>
      <c r="F12" s="64">
        <v>448</v>
      </c>
      <c r="G12" s="20" t="s">
        <v>399</v>
      </c>
      <c r="H12" s="21">
        <v>6042952</v>
      </c>
      <c r="I12" s="22">
        <v>7553799</v>
      </c>
      <c r="J12" s="22">
        <f t="shared" si="0"/>
        <v>2615975.9</v>
      </c>
      <c r="K12" s="22">
        <v>1885679.5</v>
      </c>
      <c r="L12" s="22">
        <v>730296.4</v>
      </c>
      <c r="M12" s="22">
        <v>0</v>
      </c>
      <c r="N12" s="23">
        <f t="shared" si="1"/>
        <v>0.24963326400397998</v>
      </c>
      <c r="O12" s="23">
        <f t="shared" si="2"/>
        <v>0.34631261700238514</v>
      </c>
      <c r="P12" s="24">
        <f t="shared" si="3"/>
        <v>0.34631261700238514</v>
      </c>
      <c r="Q12" s="65">
        <v>0</v>
      </c>
      <c r="R12" s="22">
        <v>0</v>
      </c>
      <c r="S12" s="24">
        <f t="shared" si="4"/>
        <v>0</v>
      </c>
    </row>
    <row r="13" spans="1:19" ht="25.5" x14ac:dyDescent="0.25">
      <c r="A13" s="18"/>
      <c r="B13" s="20">
        <v>5000327</v>
      </c>
      <c r="C13" s="20" t="s">
        <v>393</v>
      </c>
      <c r="D13" s="63">
        <v>3000026</v>
      </c>
      <c r="E13" s="20" t="s">
        <v>385</v>
      </c>
      <c r="F13" s="64">
        <v>448</v>
      </c>
      <c r="G13" s="20" t="s">
        <v>399</v>
      </c>
      <c r="H13" s="21">
        <v>9060000</v>
      </c>
      <c r="I13" s="22">
        <v>3516000</v>
      </c>
      <c r="J13" s="22">
        <f t="shared" si="0"/>
        <v>3198916.3</v>
      </c>
      <c r="K13" s="22">
        <v>3018985.3</v>
      </c>
      <c r="L13" s="22">
        <v>122469</v>
      </c>
      <c r="M13" s="22">
        <v>57462</v>
      </c>
      <c r="N13" s="23">
        <f t="shared" si="1"/>
        <v>0.85864200796359491</v>
      </c>
      <c r="O13" s="23">
        <f t="shared" si="2"/>
        <v>0.89347391922639363</v>
      </c>
      <c r="P13" s="24">
        <f t="shared" si="3"/>
        <v>0.90981692263936287</v>
      </c>
      <c r="Q13" s="65">
        <v>0</v>
      </c>
      <c r="R13" s="22">
        <v>0</v>
      </c>
      <c r="S13" s="24">
        <f t="shared" si="4"/>
        <v>0</v>
      </c>
    </row>
    <row r="14" spans="1:19" ht="51" x14ac:dyDescent="0.25">
      <c r="A14" s="18"/>
      <c r="B14" s="20">
        <v>5000337</v>
      </c>
      <c r="C14" s="20" t="s">
        <v>394</v>
      </c>
      <c r="D14" s="63">
        <v>3000032</v>
      </c>
      <c r="E14" s="20" t="s">
        <v>386</v>
      </c>
      <c r="F14" s="64">
        <v>453</v>
      </c>
      <c r="G14" s="20" t="s">
        <v>400</v>
      </c>
      <c r="H14" s="21">
        <v>1547346</v>
      </c>
      <c r="I14" s="22">
        <v>1547346</v>
      </c>
      <c r="J14" s="22">
        <f t="shared" si="0"/>
        <v>111654.69999999998</v>
      </c>
      <c r="K14" s="22">
        <v>94696.4</v>
      </c>
      <c r="L14" s="22">
        <v>12729.4</v>
      </c>
      <c r="M14" s="22">
        <v>4228.8999999999996</v>
      </c>
      <c r="N14" s="23">
        <f t="shared" si="1"/>
        <v>6.1199240506001888E-2</v>
      </c>
      <c r="O14" s="23">
        <f t="shared" si="2"/>
        <v>6.9425842700986062E-2</v>
      </c>
      <c r="P14" s="24">
        <f t="shared" si="3"/>
        <v>7.2158844886663992E-2</v>
      </c>
      <c r="Q14" s="65">
        <v>0</v>
      </c>
      <c r="R14" s="22">
        <v>0</v>
      </c>
      <c r="S14" s="24">
        <f t="shared" si="4"/>
        <v>0</v>
      </c>
    </row>
    <row r="15" spans="1:19" x14ac:dyDescent="0.25">
      <c r="A15" s="18"/>
      <c r="B15" s="20">
        <v>9000000</v>
      </c>
      <c r="C15" s="20" t="s">
        <v>192</v>
      </c>
      <c r="D15" s="63">
        <v>9000000</v>
      </c>
      <c r="E15" s="20" t="s">
        <v>193</v>
      </c>
      <c r="F15" s="64"/>
      <c r="G15" s="20" t="s">
        <v>205</v>
      </c>
      <c r="H15" s="21">
        <v>11581898</v>
      </c>
      <c r="I15" s="22">
        <v>15020600</v>
      </c>
      <c r="J15" s="22">
        <f t="shared" si="0"/>
        <v>5839419.2000000002</v>
      </c>
      <c r="K15" s="22">
        <v>4927149.4000000004</v>
      </c>
      <c r="L15" s="22">
        <v>767973.8</v>
      </c>
      <c r="M15" s="22">
        <v>144296</v>
      </c>
      <c r="N15" s="23">
        <f t="shared" si="1"/>
        <v>0.32802613743791864</v>
      </c>
      <c r="O15" s="23">
        <f t="shared" si="2"/>
        <v>0.37915417493309189</v>
      </c>
      <c r="P15" s="24">
        <f t="shared" si="3"/>
        <v>0.38876071528434286</v>
      </c>
      <c r="Q15" s="65">
        <v>0</v>
      </c>
      <c r="R15" s="22">
        <v>0</v>
      </c>
      <c r="S15" s="24">
        <f t="shared" si="4"/>
        <v>0</v>
      </c>
    </row>
    <row r="16" spans="1:19" ht="15.75" thickBot="1" x14ac:dyDescent="0.3">
      <c r="A16" s="47" t="s">
        <v>161</v>
      </c>
      <c r="B16" s="49"/>
      <c r="C16" s="49"/>
      <c r="D16" s="60"/>
      <c r="E16" s="49"/>
      <c r="F16" s="61"/>
      <c r="G16" s="49"/>
      <c r="H16" s="50">
        <f ca="1">OFFSET(H16,-MATCH("PROYECTOS",$A$8:$A$50,0)-1,0)-(OFFSET(H16,-MATCH("PROYECTOS",$A$8:$A$50,0),0))</f>
        <v>16873595</v>
      </c>
      <c r="I16" s="51">
        <f t="shared" ref="I16:M16" ca="1" si="5">OFFSET(I16,-MATCH("PROYECTOS",$A$8:$A$50,0)-1,0)-(OFFSET(I16,-MATCH("PROYECTOS",$A$8:$A$50,0),0))</f>
        <v>16873595</v>
      </c>
      <c r="J16" s="51">
        <f t="shared" ca="1" si="5"/>
        <v>3525619.8000000119</v>
      </c>
      <c r="K16" s="51">
        <f t="shared" ca="1" si="5"/>
        <v>3504419.9999999702</v>
      </c>
      <c r="L16" s="51">
        <f t="shared" ca="1" si="5"/>
        <v>21199.800000000745</v>
      </c>
      <c r="M16" s="51">
        <f t="shared" ca="1" si="5"/>
        <v>0</v>
      </c>
      <c r="N16" s="52">
        <f t="shared" ca="1" si="1"/>
        <v>0.2076866251679011</v>
      </c>
      <c r="O16" s="52">
        <f t="shared" ca="1" si="2"/>
        <v>0.20894301421836728</v>
      </c>
      <c r="P16" s="53">
        <f t="shared" ca="1" si="3"/>
        <v>0.20894301421836728</v>
      </c>
      <c r="Q16" s="62"/>
      <c r="R16" s="51"/>
      <c r="S16" s="53"/>
    </row>
  </sheetData>
  <mergeCells count="14">
    <mergeCell ref="F4:G5"/>
    <mergeCell ref="D4:E5"/>
    <mergeCell ref="A4:C5"/>
    <mergeCell ref="A3:G3"/>
    <mergeCell ref="H3:P3"/>
    <mergeCell ref="J4:J5"/>
    <mergeCell ref="I4:I5"/>
    <mergeCell ref="H4:H5"/>
    <mergeCell ref="Q3:S3"/>
    <mergeCell ref="K4:M4"/>
    <mergeCell ref="N4:P4"/>
    <mergeCell ref="S4:S5"/>
    <mergeCell ref="R4:R5"/>
    <mergeCell ref="Q4:Q5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M11"/>
  <sheetViews>
    <sheetView workbookViewId="0">
      <selection activeCell="A8" sqref="A8:L8"/>
    </sheetView>
  </sheetViews>
  <sheetFormatPr baseColWidth="10" defaultColWidth="11.7109375" defaultRowHeight="15" x14ac:dyDescent="0.25"/>
  <cols>
    <col min="1" max="1" width="4.28515625" customWidth="1"/>
    <col min="2" max="2" width="4.28515625" style="4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32</v>
      </c>
      <c r="B1" s="36" t="s">
        <v>72</v>
      </c>
      <c r="C1" s="33" t="s">
        <v>20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403</v>
      </c>
    </row>
    <row r="3" spans="1:13" ht="15.75" thickBot="1" x14ac:dyDescent="0.3">
      <c r="A3" s="76" t="s">
        <v>75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2"/>
      <c r="C6" s="13"/>
      <c r="D6" s="14">
        <v>60008480</v>
      </c>
      <c r="E6" s="15">
        <v>67260203</v>
      </c>
      <c r="F6" s="15">
        <v>52824463.300000004</v>
      </c>
      <c r="G6" s="15">
        <v>46224565</v>
      </c>
      <c r="H6" s="15">
        <v>6256087.8999999994</v>
      </c>
      <c r="I6" s="15">
        <v>343810.4</v>
      </c>
      <c r="J6" s="16">
        <v>0.68724985858279375</v>
      </c>
      <c r="K6" s="16">
        <v>0.78026307622056978</v>
      </c>
      <c r="L6" s="17">
        <v>0.78537472299927491</v>
      </c>
      <c r="M6" s="5"/>
    </row>
    <row r="7" spans="1:13" x14ac:dyDescent="0.25">
      <c r="A7" s="40" t="s">
        <v>107</v>
      </c>
      <c r="B7" s="41"/>
      <c r="C7" s="42"/>
      <c r="D7" s="43">
        <f ca="1">SUM(D8:OFFSET(D6,MATCH("GOBIERNOS REGIONALES",$A$8:$A$50,0),0))</f>
        <v>60008480</v>
      </c>
      <c r="E7" s="44">
        <f ca="1">SUM(E8:OFFSET(E6,MATCH("GOBIERNOS REGIONALES",$A$8:$A$50,0),0))</f>
        <v>67260203</v>
      </c>
      <c r="F7" s="44">
        <f ca="1">SUM(F8:OFFSET(F6,MATCH("GOBIERNOS REGIONALES",$A$8:$A$50,0),0))</f>
        <v>52824463.299999997</v>
      </c>
      <c r="G7" s="44">
        <f ca="1">SUM(G8:OFFSET(G6,MATCH("GOBIERNOS REGIONALES",$A$8:$A$50,0),0))</f>
        <v>46224565</v>
      </c>
      <c r="H7" s="44">
        <f ca="1">SUM(H8:OFFSET(H6,MATCH("GOBIERNOS REGIONALES",$A$8:$A$50,0),0))</f>
        <v>6256087.9000000004</v>
      </c>
      <c r="I7" s="44">
        <f ca="1">SUM(I8:OFFSET(I6,MATCH("GOBIERNOS REGIONALES",$A$8:$A$50,0),0))</f>
        <v>343810.4</v>
      </c>
      <c r="J7" s="45">
        <f ca="1">IFERROR(G7/E7,0)</f>
        <v>0.68724985858279375</v>
      </c>
      <c r="K7" s="45">
        <f ca="1">IFERROR(SUM(G7,H7)/E7,0)</f>
        <v>0.78026307622056978</v>
      </c>
      <c r="L7" s="46">
        <f ca="1">IFERROR(SUM(G7,H7,I7)/E7,0)</f>
        <v>0.78537472299927491</v>
      </c>
      <c r="M7" s="5"/>
    </row>
    <row r="8" spans="1:13" x14ac:dyDescent="0.25">
      <c r="A8" s="18"/>
      <c r="B8" s="19">
        <v>7</v>
      </c>
      <c r="C8" s="20" t="s">
        <v>365</v>
      </c>
      <c r="D8" s="21">
        <v>60008480</v>
      </c>
      <c r="E8" s="22">
        <v>67260203</v>
      </c>
      <c r="F8" s="22">
        <f t="shared" ref="F8:F10" si="0">SUM(G8,H8,I8)</f>
        <v>52824463.299999997</v>
      </c>
      <c r="G8" s="22">
        <v>46224565</v>
      </c>
      <c r="H8" s="22">
        <v>6256087.9000000004</v>
      </c>
      <c r="I8" s="22">
        <v>343810.4</v>
      </c>
      <c r="J8" s="23">
        <f t="shared" ref="J8:J10" si="1">IFERROR(G8/E8,0)</f>
        <v>0.68724985858279375</v>
      </c>
      <c r="K8" s="23">
        <f t="shared" ref="K8:K10" si="2">IFERROR(SUM(G8,H8)/E8,0)</f>
        <v>0.78026307622056978</v>
      </c>
      <c r="L8" s="24">
        <f t="shared" ref="L8:L10" si="3">IFERROR(SUM(G8,H8,I8)/E8,0)</f>
        <v>0.78537472299927491</v>
      </c>
      <c r="M8" s="5"/>
    </row>
    <row r="9" spans="1:13" ht="15.75" thickBot="1" x14ac:dyDescent="0.3">
      <c r="A9" s="47" t="s">
        <v>112</v>
      </c>
      <c r="B9" s="48"/>
      <c r="C9" s="49"/>
      <c r="D9" s="50">
        <f ca="1">SUM(D10:OFFSET(D8,(MATCH("GOBIERNOS LOCALES",$A$8:$A$50,0)-MATCH("GOBIERNOS REGIONALES",$A$8:$A$50,0)),0))</f>
        <v>0</v>
      </c>
      <c r="E9" s="51">
        <f ca="1">SUM(E10:OFFSET(E8,(MATCH("GOBIERNOS LOCALES",$A$8:$A$50,0)-MATCH("GOBIERNOS REGIONALES",$A$8:$A$50,0)),0))</f>
        <v>0</v>
      </c>
      <c r="F9" s="51">
        <f ca="1">SUM(F10:OFFSET(F8,(MATCH("GOBIERNOS LOCALES",$A$8:$A$50,0)-MATCH("GOBIERNOS REGIONALES",$A$8:$A$50,0)),0))</f>
        <v>0</v>
      </c>
      <c r="G9" s="51">
        <f ca="1">SUM(G10:OFFSET(G8,(MATCH("GOBIERNOS LOCALES",$A$8:$A$50,0)-MATCH("GOBIERNOS REGIONALES",$A$8:$A$50,0)),0))</f>
        <v>0</v>
      </c>
      <c r="H9" s="51">
        <f ca="1">SUM(H10:OFFSET(H8,(MATCH("GOBIERNOS LOCALES",$A$8:$A$50,0)-MATCH("GOBIERNOS REGIONALES",$A$8:$A$50,0)),0))</f>
        <v>0</v>
      </c>
      <c r="I9" s="51">
        <f ca="1">SUM(I10:OFFSET(I8,(MATCH("GOBIERNOS LOCALES",$A$8:$A$50,0)-MATCH("GOBIERNOS REGIONALES",$A$8:$A$50,0)),0))</f>
        <v>0</v>
      </c>
      <c r="J9" s="52">
        <f ca="1">IFERROR(G9/E9,0)</f>
        <v>0</v>
      </c>
      <c r="K9" s="52">
        <f ca="1">IFERROR(SUM(G9,H9)/E9,0)</f>
        <v>0</v>
      </c>
      <c r="L9" s="53">
        <f ca="1">IFERROR(SUM(G9,H9,I9)/E9,0)</f>
        <v>0</v>
      </c>
      <c r="M9" s="5"/>
    </row>
    <row r="10" spans="1:13" x14ac:dyDescent="0.25">
      <c r="A10" t="s">
        <v>138</v>
      </c>
      <c r="D10" s="6"/>
      <c r="E10" s="6"/>
      <c r="F10" s="6">
        <f t="shared" si="0"/>
        <v>0</v>
      </c>
      <c r="G10" s="6"/>
      <c r="H10" s="6"/>
      <c r="I10" s="6"/>
      <c r="J10" s="5">
        <f t="shared" si="1"/>
        <v>0</v>
      </c>
      <c r="K10" s="5">
        <f t="shared" si="2"/>
        <v>0</v>
      </c>
      <c r="L10" s="5">
        <f t="shared" si="3"/>
        <v>0</v>
      </c>
      <c r="M10" s="5"/>
    </row>
    <row r="11" spans="1:13" x14ac:dyDescent="0.25">
      <c r="D11" s="6"/>
      <c r="E11" s="6"/>
      <c r="F11" s="6"/>
      <c r="G11" s="6"/>
      <c r="H11" s="6"/>
      <c r="I11" s="6"/>
      <c r="J11" s="5"/>
      <c r="K11" s="5"/>
      <c r="L11" s="5"/>
      <c r="M11" s="5"/>
    </row>
  </sheetData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P100"/>
  <sheetViews>
    <sheetView workbookViewId="0">
      <selection activeCell="N2" sqref="N2"/>
    </sheetView>
  </sheetViews>
  <sheetFormatPr baseColWidth="10" defaultColWidth="11.7109375" defaultRowHeight="15" x14ac:dyDescent="0.25"/>
  <cols>
    <col min="1" max="1" width="4.28515625" customWidth="1"/>
    <col min="2" max="2" width="4.28515625" style="35" customWidth="1"/>
    <col min="3" max="3" width="31.42578125" customWidth="1"/>
    <col min="4" max="6" width="13.5703125" customWidth="1"/>
    <col min="7" max="9" width="0" hidden="1" customWidth="1"/>
  </cols>
  <sheetData>
    <row r="1" spans="1:16" ht="15.75" x14ac:dyDescent="0.25">
      <c r="A1" s="32">
        <v>32</v>
      </c>
      <c r="B1" s="34" t="s">
        <v>72</v>
      </c>
      <c r="C1" s="33" t="s">
        <v>20</v>
      </c>
      <c r="D1" s="33"/>
      <c r="E1" s="33"/>
      <c r="F1" s="33"/>
      <c r="G1" s="33"/>
      <c r="H1" s="33"/>
      <c r="I1" s="33"/>
      <c r="J1" s="33"/>
      <c r="K1" s="33"/>
      <c r="L1" s="33"/>
    </row>
    <row r="2" spans="1:16" ht="15.75" thickBot="1" x14ac:dyDescent="0.3">
      <c r="A2" s="2" t="s">
        <v>404</v>
      </c>
      <c r="N2" s="1" t="s">
        <v>415</v>
      </c>
    </row>
    <row r="3" spans="1:16" ht="15.75" thickBot="1" x14ac:dyDescent="0.3">
      <c r="A3" s="76" t="s">
        <v>79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6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6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  <c r="O5" s="6"/>
      <c r="P5" s="66"/>
    </row>
    <row r="6" spans="1:16" x14ac:dyDescent="0.25">
      <c r="A6" s="11" t="s">
        <v>11</v>
      </c>
      <c r="B6" s="37"/>
      <c r="C6" s="13"/>
      <c r="D6" s="14">
        <f ca="1">SUM(D7:OFFSET(D7,50,0))</f>
        <v>60008480</v>
      </c>
      <c r="E6" s="15">
        <f ca="1">SUM(E7:OFFSET(E7,50,0))</f>
        <v>67260203</v>
      </c>
      <c r="F6" s="15">
        <f ca="1">SUM(F7:OFFSET(F7,50,0))</f>
        <v>52824463.300000004</v>
      </c>
      <c r="G6" s="15">
        <f ca="1">SUM(G7:OFFSET(G7,50,0))</f>
        <v>46224565</v>
      </c>
      <c r="H6" s="15">
        <f ca="1">SUM(H7:OFFSET(H7,50,0))</f>
        <v>6256087.8999999994</v>
      </c>
      <c r="I6" s="15">
        <f ca="1">SUM(I7:OFFSET(I7,50,0))</f>
        <v>343810.4</v>
      </c>
      <c r="J6" s="16">
        <f ca="1">IFERROR(G6/E6,0)</f>
        <v>0.68724985858279375</v>
      </c>
      <c r="K6" s="16">
        <f ca="1">IFERROR(SUM(G6,H6)/E6,0)</f>
        <v>0.78026307622056978</v>
      </c>
      <c r="L6" s="17">
        <f ca="1">IFERROR(SUM(G6,H6,I6)/E6,0)</f>
        <v>0.78537472299927491</v>
      </c>
      <c r="M6" s="5"/>
      <c r="O6" s="6" t="s">
        <v>206</v>
      </c>
      <c r="P6" s="66" t="s">
        <v>207</v>
      </c>
    </row>
    <row r="7" spans="1:16" x14ac:dyDescent="0.25">
      <c r="A7" s="18"/>
      <c r="B7" s="38">
        <v>5</v>
      </c>
      <c r="C7" s="20" t="s">
        <v>86</v>
      </c>
      <c r="D7" s="21">
        <v>14644542</v>
      </c>
      <c r="E7" s="22">
        <v>17523997</v>
      </c>
      <c r="F7" s="22">
        <f t="shared" ref="F7:F10" si="0">SUM(G7,H7,I7)</f>
        <v>13710756.700000001</v>
      </c>
      <c r="G7" s="22">
        <v>12001827.5</v>
      </c>
      <c r="H7" s="22">
        <v>1660388.8</v>
      </c>
      <c r="I7" s="22">
        <v>48540.4</v>
      </c>
      <c r="J7" s="23">
        <f t="shared" ref="J7:J10" si="1">IFERROR(G7/E7,0)</f>
        <v>0.68487956828570562</v>
      </c>
      <c r="K7" s="23">
        <f t="shared" ref="K7:K10" si="2">IFERROR(SUM(G7,H7)/E7,0)</f>
        <v>0.7796290024473298</v>
      </c>
      <c r="L7" s="24">
        <f t="shared" ref="L7:L10" si="3">IFERROR(SUM(G7,H7,I7)/E7,0)</f>
        <v>0.78239894129176135</v>
      </c>
      <c r="M7" s="5"/>
      <c r="N7" t="s">
        <v>89</v>
      </c>
      <c r="O7" s="6">
        <v>23461697</v>
      </c>
      <c r="P7" s="66">
        <v>0.79654221792782953</v>
      </c>
    </row>
    <row r="8" spans="1:16" x14ac:dyDescent="0.25">
      <c r="A8" s="18"/>
      <c r="B8" s="38">
        <v>8</v>
      </c>
      <c r="C8" s="20" t="s">
        <v>89</v>
      </c>
      <c r="D8" s="21">
        <v>23556573</v>
      </c>
      <c r="E8" s="22">
        <v>29454430</v>
      </c>
      <c r="F8" s="22">
        <f t="shared" si="0"/>
        <v>23461697</v>
      </c>
      <c r="G8" s="22">
        <v>20874842</v>
      </c>
      <c r="H8" s="22">
        <v>2563520.2999999998</v>
      </c>
      <c r="I8" s="22">
        <v>23334.7</v>
      </c>
      <c r="J8" s="23">
        <f t="shared" si="1"/>
        <v>0.70871654959882091</v>
      </c>
      <c r="K8" s="23">
        <f t="shared" si="2"/>
        <v>0.79574998735334557</v>
      </c>
      <c r="L8" s="24">
        <f t="shared" si="3"/>
        <v>0.79654221792782953</v>
      </c>
      <c r="M8" s="5"/>
      <c r="N8" t="s">
        <v>86</v>
      </c>
      <c r="O8" s="6">
        <v>13710756.700000001</v>
      </c>
      <c r="P8" s="66">
        <v>0.78239894129176135</v>
      </c>
    </row>
    <row r="9" spans="1:16" x14ac:dyDescent="0.25">
      <c r="A9" s="18"/>
      <c r="B9" s="38">
        <v>15</v>
      </c>
      <c r="C9" s="20" t="s">
        <v>96</v>
      </c>
      <c r="D9" s="21">
        <v>20741488</v>
      </c>
      <c r="E9" s="22">
        <v>20281776</v>
      </c>
      <c r="F9" s="22">
        <f t="shared" si="0"/>
        <v>15652009.600000001</v>
      </c>
      <c r="G9" s="22">
        <v>13347895.5</v>
      </c>
      <c r="H9" s="22">
        <v>2032178.8</v>
      </c>
      <c r="I9" s="22">
        <v>271935.3</v>
      </c>
      <c r="J9" s="23">
        <f t="shared" si="1"/>
        <v>0.65812261707258768</v>
      </c>
      <c r="K9" s="23">
        <f t="shared" si="2"/>
        <v>0.75831989762632235</v>
      </c>
      <c r="L9" s="24">
        <f t="shared" si="3"/>
        <v>0.77172776190803016</v>
      </c>
      <c r="M9" s="5"/>
      <c r="N9" t="s">
        <v>96</v>
      </c>
      <c r="O9" s="6">
        <v>15652009.600000001</v>
      </c>
      <c r="P9" s="66">
        <v>0.77172776190803016</v>
      </c>
    </row>
    <row r="10" spans="1:16" ht="15.75" thickBot="1" x14ac:dyDescent="0.3">
      <c r="A10" s="25"/>
      <c r="B10" s="39">
        <v>22</v>
      </c>
      <c r="C10" s="27" t="s">
        <v>103</v>
      </c>
      <c r="D10" s="28">
        <v>1065877</v>
      </c>
      <c r="E10" s="29">
        <v>0</v>
      </c>
      <c r="F10" s="29">
        <f t="shared" si="0"/>
        <v>0</v>
      </c>
      <c r="G10" s="29">
        <v>0</v>
      </c>
      <c r="H10" s="29">
        <v>0</v>
      </c>
      <c r="I10" s="29">
        <v>0</v>
      </c>
      <c r="J10" s="30">
        <f t="shared" si="1"/>
        <v>0</v>
      </c>
      <c r="K10" s="30">
        <f t="shared" si="2"/>
        <v>0</v>
      </c>
      <c r="L10" s="31">
        <f t="shared" si="3"/>
        <v>0</v>
      </c>
      <c r="M10" s="5"/>
      <c r="N10" t="s">
        <v>103</v>
      </c>
      <c r="O10" s="6">
        <v>0</v>
      </c>
      <c r="P10" s="66">
        <v>0</v>
      </c>
    </row>
    <row r="11" spans="1:16" x14ac:dyDescent="0.25">
      <c r="O11" s="6"/>
      <c r="P11" s="66"/>
    </row>
    <row r="12" spans="1:16" x14ac:dyDescent="0.25">
      <c r="O12" s="6"/>
      <c r="P12" s="66"/>
    </row>
    <row r="13" spans="1:16" x14ac:dyDescent="0.25">
      <c r="O13" s="6"/>
      <c r="P13" s="66"/>
    </row>
    <row r="14" spans="1:16" x14ac:dyDescent="0.25">
      <c r="O14" s="6"/>
      <c r="P14" s="66"/>
    </row>
    <row r="15" spans="1:16" x14ac:dyDescent="0.25">
      <c r="O15" s="6"/>
      <c r="P15" s="66"/>
    </row>
    <row r="16" spans="1:16" x14ac:dyDescent="0.25">
      <c r="O16" s="6"/>
      <c r="P16" s="66"/>
    </row>
    <row r="17" spans="15:16" x14ac:dyDescent="0.25">
      <c r="O17" s="6"/>
      <c r="P17" s="66"/>
    </row>
    <row r="18" spans="15:16" x14ac:dyDescent="0.25">
      <c r="O18" s="6"/>
      <c r="P18" s="66"/>
    </row>
    <row r="19" spans="15:16" x14ac:dyDescent="0.25">
      <c r="O19" s="6"/>
      <c r="P19" s="66"/>
    </row>
    <row r="20" spans="15:16" x14ac:dyDescent="0.25">
      <c r="O20" s="6"/>
      <c r="P20" s="66"/>
    </row>
    <row r="21" spans="15:16" x14ac:dyDescent="0.25">
      <c r="O21" s="6"/>
      <c r="P21" s="66"/>
    </row>
    <row r="22" spans="15:16" x14ac:dyDescent="0.25">
      <c r="O22" s="6"/>
      <c r="P22" s="66"/>
    </row>
    <row r="23" spans="15:16" x14ac:dyDescent="0.25">
      <c r="O23" s="6"/>
      <c r="P23" s="66"/>
    </row>
    <row r="24" spans="15:16" x14ac:dyDescent="0.25">
      <c r="O24" s="6"/>
      <c r="P24" s="66"/>
    </row>
    <row r="25" spans="15:16" x14ac:dyDescent="0.25">
      <c r="O25" s="6"/>
      <c r="P25" s="66"/>
    </row>
    <row r="26" spans="15:16" x14ac:dyDescent="0.25">
      <c r="O26" s="6"/>
      <c r="P26" s="66"/>
    </row>
    <row r="27" spans="15:16" x14ac:dyDescent="0.25">
      <c r="O27" s="6"/>
      <c r="P27" s="66"/>
    </row>
    <row r="28" spans="15:16" x14ac:dyDescent="0.25">
      <c r="O28" s="6"/>
      <c r="P28" s="66"/>
    </row>
    <row r="29" spans="15:16" x14ac:dyDescent="0.25">
      <c r="O29" s="6"/>
      <c r="P29" s="66"/>
    </row>
    <row r="30" spans="15:16" x14ac:dyDescent="0.25">
      <c r="O30" s="6"/>
      <c r="P30" s="66"/>
    </row>
    <row r="31" spans="15:16" x14ac:dyDescent="0.25">
      <c r="O31" s="6"/>
      <c r="P31" s="66"/>
    </row>
    <row r="32" spans="15:16" x14ac:dyDescent="0.25">
      <c r="O32" s="6"/>
      <c r="P32" s="66"/>
    </row>
    <row r="33" spans="15:16" x14ac:dyDescent="0.25">
      <c r="O33" s="6"/>
      <c r="P33" s="66"/>
    </row>
    <row r="34" spans="15:16" x14ac:dyDescent="0.25">
      <c r="O34" s="6"/>
      <c r="P34" s="66"/>
    </row>
    <row r="35" spans="15:16" x14ac:dyDescent="0.25">
      <c r="O35" s="6"/>
      <c r="P35" s="66"/>
    </row>
    <row r="36" spans="15:16" x14ac:dyDescent="0.25">
      <c r="O36" s="6"/>
      <c r="P36" s="66"/>
    </row>
    <row r="37" spans="15:16" x14ac:dyDescent="0.25">
      <c r="O37" s="6"/>
      <c r="P37" s="66"/>
    </row>
    <row r="38" spans="15:16" x14ac:dyDescent="0.25">
      <c r="O38" s="6"/>
      <c r="P38" s="66"/>
    </row>
    <row r="39" spans="15:16" x14ac:dyDescent="0.25">
      <c r="O39" s="6"/>
      <c r="P39" s="66"/>
    </row>
    <row r="40" spans="15:16" x14ac:dyDescent="0.25">
      <c r="O40" s="6"/>
      <c r="P40" s="66"/>
    </row>
    <row r="41" spans="15:16" x14ac:dyDescent="0.25">
      <c r="O41" s="6"/>
      <c r="P41" s="66"/>
    </row>
    <row r="42" spans="15:16" x14ac:dyDescent="0.25">
      <c r="O42" s="6"/>
      <c r="P42" s="66"/>
    </row>
    <row r="43" spans="15:16" x14ac:dyDescent="0.25">
      <c r="O43" s="6"/>
      <c r="P43" s="66"/>
    </row>
    <row r="44" spans="15:16" x14ac:dyDescent="0.25">
      <c r="O44" s="6"/>
      <c r="P44" s="66"/>
    </row>
    <row r="45" spans="15:16" x14ac:dyDescent="0.25">
      <c r="O45" s="6"/>
      <c r="P45" s="66"/>
    </row>
    <row r="46" spans="15:16" x14ac:dyDescent="0.25">
      <c r="O46" s="6"/>
      <c r="P46" s="66"/>
    </row>
    <row r="47" spans="15:16" x14ac:dyDescent="0.25">
      <c r="O47" s="6"/>
      <c r="P47" s="66"/>
    </row>
    <row r="48" spans="15:16" x14ac:dyDescent="0.25">
      <c r="O48" s="6"/>
      <c r="P48" s="66"/>
    </row>
    <row r="49" spans="15:16" x14ac:dyDescent="0.25">
      <c r="O49" s="6"/>
      <c r="P49" s="66"/>
    </row>
    <row r="50" spans="15:16" x14ac:dyDescent="0.25">
      <c r="O50" s="6"/>
      <c r="P50" s="66"/>
    </row>
    <row r="51" spans="15:16" x14ac:dyDescent="0.25">
      <c r="O51" s="6"/>
      <c r="P51" s="66"/>
    </row>
    <row r="52" spans="15:16" x14ac:dyDescent="0.25">
      <c r="O52" s="6"/>
      <c r="P52" s="66"/>
    </row>
    <row r="53" spans="15:16" x14ac:dyDescent="0.25">
      <c r="O53" s="6"/>
      <c r="P53" s="66"/>
    </row>
    <row r="54" spans="15:16" x14ac:dyDescent="0.25">
      <c r="O54" s="6"/>
      <c r="P54" s="66"/>
    </row>
    <row r="55" spans="15:16" x14ac:dyDescent="0.25">
      <c r="O55" s="6"/>
      <c r="P55" s="66"/>
    </row>
    <row r="56" spans="15:16" x14ac:dyDescent="0.25">
      <c r="O56" s="6"/>
      <c r="P56" s="66"/>
    </row>
    <row r="57" spans="15:16" x14ac:dyDescent="0.25">
      <c r="O57" s="6"/>
      <c r="P57" s="66"/>
    </row>
    <row r="58" spans="15:16" x14ac:dyDescent="0.25">
      <c r="O58" s="6"/>
      <c r="P58" s="66"/>
    </row>
    <row r="59" spans="15:16" x14ac:dyDescent="0.25">
      <c r="O59" s="6"/>
      <c r="P59" s="66"/>
    </row>
    <row r="60" spans="15:16" x14ac:dyDescent="0.25">
      <c r="O60" s="6"/>
      <c r="P60" s="66"/>
    </row>
    <row r="61" spans="15:16" x14ac:dyDescent="0.25">
      <c r="O61" s="6"/>
      <c r="P61" s="66"/>
    </row>
    <row r="62" spans="15:16" x14ac:dyDescent="0.25">
      <c r="O62" s="6"/>
      <c r="P62" s="66"/>
    </row>
    <row r="63" spans="15:16" x14ac:dyDescent="0.25">
      <c r="O63" s="6"/>
      <c r="P63" s="66"/>
    </row>
    <row r="64" spans="15:16" x14ac:dyDescent="0.25">
      <c r="O64" s="6"/>
      <c r="P64" s="66"/>
    </row>
    <row r="65" spans="15:16" x14ac:dyDescent="0.25">
      <c r="O65" s="6"/>
      <c r="P65" s="66"/>
    </row>
    <row r="66" spans="15:16" x14ac:dyDescent="0.25">
      <c r="O66" s="6"/>
      <c r="P66" s="66"/>
    </row>
    <row r="67" spans="15:16" x14ac:dyDescent="0.25">
      <c r="O67" s="6"/>
      <c r="P67" s="66"/>
    </row>
    <row r="68" spans="15:16" x14ac:dyDescent="0.25">
      <c r="O68" s="6"/>
      <c r="P68" s="66"/>
    </row>
    <row r="69" spans="15:16" x14ac:dyDescent="0.25">
      <c r="O69" s="6"/>
      <c r="P69" s="66"/>
    </row>
    <row r="70" spans="15:16" x14ac:dyDescent="0.25">
      <c r="O70" s="6"/>
      <c r="P70" s="66"/>
    </row>
    <row r="71" spans="15:16" x14ac:dyDescent="0.25">
      <c r="O71" s="6"/>
      <c r="P71" s="66"/>
    </row>
    <row r="72" spans="15:16" x14ac:dyDescent="0.25">
      <c r="O72" s="6"/>
      <c r="P72" s="66"/>
    </row>
    <row r="73" spans="15:16" x14ac:dyDescent="0.25">
      <c r="O73" s="6"/>
      <c r="P73" s="66"/>
    </row>
    <row r="74" spans="15:16" x14ac:dyDescent="0.25">
      <c r="O74" s="6"/>
      <c r="P74" s="66"/>
    </row>
    <row r="75" spans="15:16" x14ac:dyDescent="0.25">
      <c r="O75" s="6"/>
      <c r="P75" s="66"/>
    </row>
    <row r="76" spans="15:16" x14ac:dyDescent="0.25">
      <c r="O76" s="6"/>
      <c r="P76" s="66"/>
    </row>
    <row r="77" spans="15:16" x14ac:dyDescent="0.25">
      <c r="O77" s="6"/>
      <c r="P77" s="66"/>
    </row>
    <row r="78" spans="15:16" x14ac:dyDescent="0.25">
      <c r="O78" s="6"/>
      <c r="P78" s="66"/>
    </row>
    <row r="79" spans="15:16" x14ac:dyDescent="0.25">
      <c r="O79" s="6"/>
      <c r="P79" s="66"/>
    </row>
    <row r="80" spans="15:16" x14ac:dyDescent="0.25">
      <c r="O80" s="6"/>
      <c r="P80" s="66"/>
    </row>
    <row r="81" spans="15:16" x14ac:dyDescent="0.25">
      <c r="O81" s="6"/>
      <c r="P81" s="66"/>
    </row>
    <row r="82" spans="15:16" x14ac:dyDescent="0.25">
      <c r="O82" s="6"/>
      <c r="P82" s="66"/>
    </row>
    <row r="83" spans="15:16" x14ac:dyDescent="0.25">
      <c r="O83" s="6"/>
      <c r="P83" s="66"/>
    </row>
    <row r="84" spans="15:16" x14ac:dyDescent="0.25">
      <c r="O84" s="6"/>
      <c r="P84" s="66"/>
    </row>
    <row r="85" spans="15:16" x14ac:dyDescent="0.25">
      <c r="O85" s="6"/>
      <c r="P85" s="66"/>
    </row>
    <row r="86" spans="15:16" x14ac:dyDescent="0.25">
      <c r="O86" s="6"/>
      <c r="P86" s="66"/>
    </row>
    <row r="87" spans="15:16" x14ac:dyDescent="0.25">
      <c r="O87" s="6"/>
      <c r="P87" s="66"/>
    </row>
    <row r="88" spans="15:16" x14ac:dyDescent="0.25">
      <c r="O88" s="6"/>
      <c r="P88" s="66"/>
    </row>
    <row r="89" spans="15:16" x14ac:dyDescent="0.25">
      <c r="O89" s="6"/>
      <c r="P89" s="66"/>
    </row>
    <row r="90" spans="15:16" x14ac:dyDescent="0.25">
      <c r="O90" s="6"/>
      <c r="P90" s="66"/>
    </row>
    <row r="91" spans="15:16" x14ac:dyDescent="0.25">
      <c r="O91" s="6"/>
      <c r="P91" s="66"/>
    </row>
    <row r="92" spans="15:16" x14ac:dyDescent="0.25">
      <c r="O92" s="6"/>
      <c r="P92" s="66"/>
    </row>
    <row r="93" spans="15:16" x14ac:dyDescent="0.25">
      <c r="O93" s="6"/>
      <c r="P93" s="66"/>
    </row>
    <row r="94" spans="15:16" x14ac:dyDescent="0.25">
      <c r="O94" s="6"/>
      <c r="P94" s="66"/>
    </row>
    <row r="95" spans="15:16" x14ac:dyDescent="0.25">
      <c r="O95" s="6"/>
      <c r="P95" s="66"/>
    </row>
    <row r="96" spans="15:16" x14ac:dyDescent="0.25">
      <c r="O96" s="6"/>
      <c r="P96" s="66"/>
    </row>
    <row r="97" spans="15:16" x14ac:dyDescent="0.25">
      <c r="O97" s="6"/>
      <c r="P97" s="66"/>
    </row>
    <row r="98" spans="15:16" x14ac:dyDescent="0.25">
      <c r="O98" s="6"/>
      <c r="P98" s="66"/>
    </row>
    <row r="99" spans="15:16" x14ac:dyDescent="0.25">
      <c r="O99" s="6"/>
      <c r="P99" s="66"/>
    </row>
    <row r="100" spans="15:16" x14ac:dyDescent="0.25">
      <c r="O100" s="6"/>
      <c r="P100" s="66"/>
    </row>
  </sheetData>
  <sortState ref="N6:P100">
    <sortCondition descending="1" ref="P5:P100"/>
  </sortState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M16"/>
  <sheetViews>
    <sheetView workbookViewId="0">
      <selection activeCell="D15" sqref="D15:G16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32</v>
      </c>
      <c r="B1" s="33" t="s">
        <v>72</v>
      </c>
      <c r="C1" s="33" t="s">
        <v>20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405</v>
      </c>
    </row>
    <row r="3" spans="1:13" ht="15.75" thickBot="1" x14ac:dyDescent="0.3">
      <c r="A3" s="76" t="s">
        <v>81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3"/>
      <c r="C6" s="13"/>
      <c r="D6" s="14">
        <v>60008480</v>
      </c>
      <c r="E6" s="15">
        <v>67260203</v>
      </c>
      <c r="F6" s="15">
        <v>52824463.300000004</v>
      </c>
      <c r="G6" s="15">
        <v>46224565</v>
      </c>
      <c r="H6" s="15">
        <v>6256087.8999999994</v>
      </c>
      <c r="I6" s="15">
        <v>343810.4</v>
      </c>
      <c r="J6" s="16">
        <v>0.68724985858279375</v>
      </c>
      <c r="K6" s="16">
        <v>0.78026307622056978</v>
      </c>
      <c r="L6" s="17">
        <v>0.78537472299927491</v>
      </c>
      <c r="M6" s="5"/>
    </row>
    <row r="7" spans="1:13" x14ac:dyDescent="0.25">
      <c r="A7" s="40" t="s">
        <v>139</v>
      </c>
      <c r="B7" s="42"/>
      <c r="C7" s="42"/>
      <c r="D7" s="43">
        <f ca="1">SUM(D8:OFFSET(D6,MATCH("PROYECTOS",$A$8:$A$50,0),0))</f>
        <v>60008480</v>
      </c>
      <c r="E7" s="44">
        <f ca="1">SUM(E8:OFFSET(E6,MATCH("PROYECTOS",$A$8:$A$50,0),0))</f>
        <v>67260203</v>
      </c>
      <c r="F7" s="44">
        <f ca="1">SUM(F8:OFFSET(F6,MATCH("PROYECTOS",$A$8:$A$50,0),0))</f>
        <v>52824463.299999997</v>
      </c>
      <c r="G7" s="44">
        <f ca="1">SUM(G8:OFFSET(G6,MATCH("PROYECTOS",$A$8:$A$50,0),0))</f>
        <v>46224564.899999991</v>
      </c>
      <c r="H7" s="44">
        <f ca="1">SUM(H8:OFFSET(H6,MATCH("PROYECTOS",$A$8:$A$50,0),0))</f>
        <v>6256087.8999999994</v>
      </c>
      <c r="I7" s="44">
        <f ca="1">SUM(I8:OFFSET(I6,MATCH("PROYECTOS",$A$8:$A$50,0),0))</f>
        <v>343810.5</v>
      </c>
      <c r="J7" s="45">
        <f ca="1">IFERROR(G7/E7,0)</f>
        <v>0.68724985709603037</v>
      </c>
      <c r="K7" s="45">
        <f ca="1">IFERROR(SUM(G7,H7)/E7,0)</f>
        <v>0.78026307473380641</v>
      </c>
      <c r="L7" s="46">
        <f ca="1">IFERROR(SUM(G7,H7,I7)/E7,0)</f>
        <v>0.7853747229992748</v>
      </c>
      <c r="M7" s="5"/>
    </row>
    <row r="8" spans="1:13" x14ac:dyDescent="0.25">
      <c r="A8" s="18"/>
      <c r="B8" s="20">
        <v>3000001</v>
      </c>
      <c r="C8" s="20" t="s">
        <v>366</v>
      </c>
      <c r="D8" s="21">
        <v>51707127</v>
      </c>
      <c r="E8" s="22">
        <v>64617274</v>
      </c>
      <c r="F8" s="22">
        <f t="shared" ref="F8:F10" si="0">SUM(G8,H8,I8)</f>
        <v>50725054.699999996</v>
      </c>
      <c r="G8" s="22">
        <v>44663411.299999997</v>
      </c>
      <c r="H8" s="22">
        <v>5952475</v>
      </c>
      <c r="I8" s="22">
        <v>109168.4</v>
      </c>
      <c r="J8" s="23">
        <f t="shared" ref="J8:J11" si="1">IFERROR(G8/E8,0)</f>
        <v>0.6911992496000372</v>
      </c>
      <c r="K8" s="23">
        <f t="shared" ref="K8:K11" si="2">IFERROR(SUM(G8,H8)/E8,0)</f>
        <v>0.78331819290303084</v>
      </c>
      <c r="L8" s="24">
        <f t="shared" ref="L8:L11" si="3">IFERROR(SUM(G8,H8,I8)/E8,0)</f>
        <v>0.7850076544547514</v>
      </c>
      <c r="M8" s="5"/>
    </row>
    <row r="9" spans="1:13" x14ac:dyDescent="0.25">
      <c r="A9" s="18"/>
      <c r="B9" s="20">
        <v>3000033</v>
      </c>
      <c r="C9" s="20" t="s">
        <v>406</v>
      </c>
      <c r="D9" s="21">
        <v>7895353</v>
      </c>
      <c r="E9" s="22">
        <v>2331769</v>
      </c>
      <c r="F9" s="22">
        <f t="shared" si="0"/>
        <v>1803600.6</v>
      </c>
      <c r="G9" s="22">
        <v>1339417.8</v>
      </c>
      <c r="H9" s="22">
        <v>232591.8</v>
      </c>
      <c r="I9" s="22">
        <v>231591</v>
      </c>
      <c r="J9" s="23">
        <f t="shared" si="1"/>
        <v>0.57442130845722716</v>
      </c>
      <c r="K9" s="23">
        <f t="shared" si="2"/>
        <v>0.67417038308683241</v>
      </c>
      <c r="L9" s="24">
        <f t="shared" si="3"/>
        <v>0.77349025568141616</v>
      </c>
      <c r="M9" s="5"/>
    </row>
    <row r="10" spans="1:13" ht="25.5" x14ac:dyDescent="0.25">
      <c r="A10" s="18"/>
      <c r="B10" s="20">
        <v>3000034</v>
      </c>
      <c r="C10" s="20" t="s">
        <v>407</v>
      </c>
      <c r="D10" s="21">
        <v>406000</v>
      </c>
      <c r="E10" s="22">
        <v>311160</v>
      </c>
      <c r="F10" s="22">
        <f t="shared" si="0"/>
        <v>295808</v>
      </c>
      <c r="G10" s="22">
        <v>221735.8</v>
      </c>
      <c r="H10" s="22">
        <v>71021.100000000006</v>
      </c>
      <c r="I10" s="22">
        <v>3051.1</v>
      </c>
      <c r="J10" s="23">
        <f t="shared" si="1"/>
        <v>0.71261023267772206</v>
      </c>
      <c r="K10" s="23">
        <f t="shared" si="2"/>
        <v>0.94085647255431293</v>
      </c>
      <c r="L10" s="24">
        <f t="shared" si="3"/>
        <v>0.9506620388224708</v>
      </c>
      <c r="M10" s="5"/>
    </row>
    <row r="11" spans="1:13" ht="15.75" thickBot="1" x14ac:dyDescent="0.3">
      <c r="A11" s="47" t="s">
        <v>161</v>
      </c>
      <c r="B11" s="49"/>
      <c r="C11" s="49"/>
      <c r="D11" s="50">
        <f ca="1">OFFSET(D11,-MATCH("PROYECTOS",$A$8:$A$50,0)-1,0)-(OFFSET(D11,-MATCH("PROYECTOS",$A$8:$A$50,0),0))</f>
        <v>0</v>
      </c>
      <c r="E11" s="51">
        <f t="shared" ref="E11:I11" ca="1" si="4">OFFSET(E11,-MATCH("PROYECTOS",$A$8:$A$50,0)-1,0)-(OFFSET(E11,-MATCH("PROYECTOS",$A$8:$A$50,0),0))</f>
        <v>0</v>
      </c>
      <c r="F11" s="51">
        <f t="shared" ca="1" si="4"/>
        <v>0</v>
      </c>
      <c r="G11" s="51">
        <f t="shared" ca="1" si="4"/>
        <v>0.10000000894069672</v>
      </c>
      <c r="H11" s="51">
        <f t="shared" ca="1" si="4"/>
        <v>0</v>
      </c>
      <c r="I11" s="51">
        <f t="shared" ca="1" si="4"/>
        <v>-9.9999999976716936E-2</v>
      </c>
      <c r="J11" s="52">
        <f t="shared" ca="1" si="1"/>
        <v>0</v>
      </c>
      <c r="K11" s="52">
        <f t="shared" ca="1" si="2"/>
        <v>0</v>
      </c>
      <c r="L11" s="53">
        <f t="shared" ca="1" si="3"/>
        <v>0</v>
      </c>
      <c r="M11" s="5"/>
    </row>
    <row r="12" spans="1:13" ht="15.75" thickBot="1" x14ac:dyDescent="0.3"/>
    <row r="13" spans="1:13" ht="15.75" thickBot="1" x14ac:dyDescent="0.3">
      <c r="A13" s="82" t="s">
        <v>209</v>
      </c>
      <c r="B13" s="83"/>
      <c r="C13" s="83"/>
      <c r="D13" s="84"/>
    </row>
    <row r="14" spans="1:13" ht="15.75" thickBot="1" x14ac:dyDescent="0.3">
      <c r="A14" s="2" t="s">
        <v>416</v>
      </c>
    </row>
    <row r="15" spans="1:13" ht="45" customHeight="1" x14ac:dyDescent="0.25">
      <c r="A15" s="76" t="s">
        <v>211</v>
      </c>
      <c r="B15" s="77"/>
      <c r="C15" s="77"/>
      <c r="D15" s="87" t="s">
        <v>212</v>
      </c>
      <c r="E15" s="7"/>
      <c r="F15" s="7"/>
      <c r="G15" s="7"/>
    </row>
    <row r="16" spans="1:13" ht="15.75" thickBot="1" x14ac:dyDescent="0.3">
      <c r="A16" s="85"/>
      <c r="B16" s="86"/>
      <c r="C16" s="86"/>
      <c r="D16" s="88"/>
      <c r="E16" s="8"/>
      <c r="F16" s="8"/>
      <c r="G16" s="8"/>
    </row>
  </sheetData>
  <mergeCells count="10">
    <mergeCell ref="A13:D13"/>
    <mergeCell ref="A15:C16"/>
    <mergeCell ref="D15:D16"/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S13"/>
  <sheetViews>
    <sheetView workbookViewId="0">
      <selection activeCell="A12" sqref="A12:S12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4" width="7.7109375" customWidth="1"/>
    <col min="5" max="5" width="31.42578125" customWidth="1"/>
    <col min="6" max="6" width="4.28515625" style="4" customWidth="1"/>
    <col min="7" max="7" width="11.42578125" customWidth="1"/>
    <col min="8" max="10" width="13.5703125" customWidth="1"/>
    <col min="11" max="13" width="0" hidden="1" customWidth="1"/>
    <col min="17" max="18" width="14" hidden="1" customWidth="1"/>
    <col min="19" max="19" width="0" hidden="1" customWidth="1"/>
  </cols>
  <sheetData>
    <row r="1" spans="1:19" ht="15.75" x14ac:dyDescent="0.25">
      <c r="A1" s="32">
        <v>32</v>
      </c>
      <c r="B1" s="33" t="s">
        <v>72</v>
      </c>
      <c r="C1" s="33" t="s">
        <v>20</v>
      </c>
      <c r="D1" s="33"/>
      <c r="E1" s="33"/>
      <c r="F1" s="36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15.75" thickBot="1" x14ac:dyDescent="0.3">
      <c r="A2" s="2" t="s">
        <v>408</v>
      </c>
    </row>
    <row r="3" spans="1:19" ht="15.75" thickBot="1" x14ac:dyDescent="0.3">
      <c r="A3" s="76" t="s">
        <v>163</v>
      </c>
      <c r="B3" s="77"/>
      <c r="C3" s="77"/>
      <c r="D3" s="77"/>
      <c r="E3" s="77"/>
      <c r="F3" s="77"/>
      <c r="G3" s="77"/>
      <c r="H3" s="76" t="s">
        <v>1</v>
      </c>
      <c r="I3" s="77"/>
      <c r="J3" s="77"/>
      <c r="K3" s="77"/>
      <c r="L3" s="77"/>
      <c r="M3" s="77"/>
      <c r="N3" s="77"/>
      <c r="O3" s="77"/>
      <c r="P3" s="78"/>
      <c r="Q3" s="77" t="s">
        <v>167</v>
      </c>
      <c r="R3" s="77"/>
      <c r="S3" s="78"/>
    </row>
    <row r="4" spans="1:19" ht="45" customHeight="1" x14ac:dyDescent="0.25">
      <c r="A4" s="96" t="s">
        <v>164</v>
      </c>
      <c r="B4" s="92"/>
      <c r="C4" s="92"/>
      <c r="D4" s="92" t="s">
        <v>165</v>
      </c>
      <c r="E4" s="92"/>
      <c r="F4" s="92" t="s">
        <v>166</v>
      </c>
      <c r="G4" s="93"/>
      <c r="H4" s="74" t="s">
        <v>2</v>
      </c>
      <c r="I4" s="72" t="s">
        <v>3</v>
      </c>
      <c r="J4" s="72" t="s">
        <v>76</v>
      </c>
      <c r="K4" s="72" t="s">
        <v>5</v>
      </c>
      <c r="L4" s="72"/>
      <c r="M4" s="72"/>
      <c r="N4" s="72" t="s">
        <v>9</v>
      </c>
      <c r="O4" s="72"/>
      <c r="P4" s="81"/>
      <c r="Q4" s="90" t="s">
        <v>168</v>
      </c>
      <c r="R4" s="72" t="s">
        <v>169</v>
      </c>
      <c r="S4" s="81" t="s">
        <v>170</v>
      </c>
    </row>
    <row r="5" spans="1:19" ht="15.75" thickBot="1" x14ac:dyDescent="0.3">
      <c r="A5" s="97"/>
      <c r="B5" s="94"/>
      <c r="C5" s="94"/>
      <c r="D5" s="94"/>
      <c r="E5" s="94"/>
      <c r="F5" s="94"/>
      <c r="G5" s="95"/>
      <c r="H5" s="75"/>
      <c r="I5" s="73"/>
      <c r="J5" s="73"/>
      <c r="K5" s="9" t="s">
        <v>6</v>
      </c>
      <c r="L5" s="9" t="s">
        <v>7</v>
      </c>
      <c r="M5" s="9" t="s">
        <v>77</v>
      </c>
      <c r="N5" s="9" t="s">
        <v>10</v>
      </c>
      <c r="O5" s="9" t="s">
        <v>7</v>
      </c>
      <c r="P5" s="10" t="s">
        <v>77</v>
      </c>
      <c r="Q5" s="91"/>
      <c r="R5" s="73"/>
      <c r="S5" s="89"/>
    </row>
    <row r="6" spans="1:19" x14ac:dyDescent="0.25">
      <c r="A6" s="11" t="s">
        <v>11</v>
      </c>
      <c r="B6" s="13"/>
      <c r="C6" s="13"/>
      <c r="D6" s="54"/>
      <c r="E6" s="13"/>
      <c r="F6" s="55"/>
      <c r="G6" s="13"/>
      <c r="H6" s="14">
        <v>60008480</v>
      </c>
      <c r="I6" s="15">
        <v>67260203</v>
      </c>
      <c r="J6" s="15">
        <v>52824463.300000004</v>
      </c>
      <c r="K6" s="15">
        <v>46224565</v>
      </c>
      <c r="L6" s="15">
        <v>6256087.8999999994</v>
      </c>
      <c r="M6" s="15">
        <v>343810.4</v>
      </c>
      <c r="N6" s="16">
        <v>0.68724985858279375</v>
      </c>
      <c r="O6" s="16">
        <v>0.78026307622056978</v>
      </c>
      <c r="P6" s="17">
        <v>0.78537472299927491</v>
      </c>
      <c r="Q6" s="56"/>
      <c r="R6" s="15"/>
      <c r="S6" s="17"/>
    </row>
    <row r="7" spans="1:19" x14ac:dyDescent="0.25">
      <c r="A7" s="40" t="s">
        <v>171</v>
      </c>
      <c r="B7" s="42"/>
      <c r="C7" s="42"/>
      <c r="D7" s="57"/>
      <c r="E7" s="42"/>
      <c r="F7" s="58"/>
      <c r="G7" s="42"/>
      <c r="H7" s="43">
        <f ca="1">SUM(H8:OFFSET(H6,MATCH("PROYECTOS",$A$8:$A$50,0),0))</f>
        <v>60008480</v>
      </c>
      <c r="I7" s="44">
        <f ca="1">SUM(I8:OFFSET(I6,MATCH("PROYECTOS",$A$8:$A$50,0),0))</f>
        <v>67260203</v>
      </c>
      <c r="J7" s="44">
        <f ca="1">SUM(J8:OFFSET(J6,MATCH("PROYECTOS",$A$8:$A$50,0),0))</f>
        <v>52824463.299999997</v>
      </c>
      <c r="K7" s="44">
        <f ca="1">SUM(K8:OFFSET(K6,MATCH("PROYECTOS",$A$8:$A$50,0),0))</f>
        <v>46224564.999999993</v>
      </c>
      <c r="L7" s="44">
        <f ca="1">SUM(L8:OFFSET(L6,MATCH("PROYECTOS",$A$8:$A$50,0),0))</f>
        <v>6256087.8999999994</v>
      </c>
      <c r="M7" s="44">
        <f ca="1">SUM(M8:OFFSET(M6,MATCH("PROYECTOS",$A$8:$A$50,0),0))</f>
        <v>343810.39999999997</v>
      </c>
      <c r="N7" s="45">
        <f ca="1">IFERROR(K7/I7,0)</f>
        <v>0.68724985858279364</v>
      </c>
      <c r="O7" s="45">
        <f ca="1">IFERROR(SUM(K7,L7)/I7,0)</f>
        <v>0.78026307622056967</v>
      </c>
      <c r="P7" s="46">
        <f ca="1">IFERROR(SUM(K7,L7,M7)/I7,0)</f>
        <v>0.7853747229992748</v>
      </c>
      <c r="Q7" s="59"/>
      <c r="R7" s="44"/>
      <c r="S7" s="46"/>
    </row>
    <row r="8" spans="1:19" ht="25.5" x14ac:dyDescent="0.25">
      <c r="A8" s="18"/>
      <c r="B8" s="20">
        <v>5000141</v>
      </c>
      <c r="C8" s="20" t="s">
        <v>409</v>
      </c>
      <c r="D8" s="63">
        <v>3000001</v>
      </c>
      <c r="E8" s="20" t="s">
        <v>366</v>
      </c>
      <c r="F8" s="64">
        <v>88</v>
      </c>
      <c r="G8" s="20" t="s">
        <v>316</v>
      </c>
      <c r="H8" s="21">
        <v>198000</v>
      </c>
      <c r="I8" s="22">
        <v>1979411</v>
      </c>
      <c r="J8" s="22">
        <f t="shared" ref="J8:J12" si="0">SUM(K8,L8,M8)</f>
        <v>1412785.3</v>
      </c>
      <c r="K8" s="22">
        <v>1321805.3</v>
      </c>
      <c r="L8" s="22">
        <v>68370.899999999994</v>
      </c>
      <c r="M8" s="22">
        <v>22609.1</v>
      </c>
      <c r="N8" s="23">
        <f t="shared" ref="N8:N13" si="1">IFERROR(K8/I8,0)</f>
        <v>0.6677770811620225</v>
      </c>
      <c r="O8" s="23">
        <f t="shared" ref="O8:O13" si="2">IFERROR(SUM(K8,L8)/I8,0)</f>
        <v>0.70231811382274822</v>
      </c>
      <c r="P8" s="24">
        <f t="shared" ref="P8:P13" si="3">IFERROR(SUM(K8,L8,M8)/I8,0)</f>
        <v>0.71374024899326116</v>
      </c>
      <c r="Q8" s="65">
        <v>0</v>
      </c>
      <c r="R8" s="22">
        <v>0</v>
      </c>
      <c r="S8" s="24">
        <f>IFERROR(R8/Q8,0)</f>
        <v>0</v>
      </c>
    </row>
    <row r="9" spans="1:19" ht="25.5" x14ac:dyDescent="0.25">
      <c r="A9" s="18"/>
      <c r="B9" s="20">
        <v>5000145</v>
      </c>
      <c r="C9" s="20" t="s">
        <v>410</v>
      </c>
      <c r="D9" s="63">
        <v>3000001</v>
      </c>
      <c r="E9" s="20" t="s">
        <v>366</v>
      </c>
      <c r="F9" s="64">
        <v>1</v>
      </c>
      <c r="G9" s="20" t="s">
        <v>413</v>
      </c>
      <c r="H9" s="21">
        <v>51509127</v>
      </c>
      <c r="I9" s="22">
        <v>62637863</v>
      </c>
      <c r="J9" s="22">
        <f t="shared" si="0"/>
        <v>49312269.300000004</v>
      </c>
      <c r="K9" s="22">
        <v>43341606</v>
      </c>
      <c r="L9" s="22">
        <v>5884104.0999999996</v>
      </c>
      <c r="M9" s="22">
        <v>86559.2</v>
      </c>
      <c r="N9" s="23">
        <f t="shared" si="1"/>
        <v>0.69193941051277563</v>
      </c>
      <c r="O9" s="23">
        <f t="shared" si="2"/>
        <v>0.78587786591633879</v>
      </c>
      <c r="P9" s="24">
        <f t="shared" si="3"/>
        <v>0.78725976491247796</v>
      </c>
      <c r="Q9" s="65">
        <v>0</v>
      </c>
      <c r="R9" s="22">
        <v>0</v>
      </c>
      <c r="S9" s="24">
        <f t="shared" ref="S9:S12" si="4">IFERROR(R9/Q9,0)</f>
        <v>0</v>
      </c>
    </row>
    <row r="10" spans="1:19" x14ac:dyDescent="0.25">
      <c r="A10" s="18"/>
      <c r="B10" s="20">
        <v>5000182</v>
      </c>
      <c r="C10" s="20" t="s">
        <v>411</v>
      </c>
      <c r="D10" s="63">
        <v>3000033</v>
      </c>
      <c r="E10" s="20" t="s">
        <v>406</v>
      </c>
      <c r="F10" s="64">
        <v>86</v>
      </c>
      <c r="G10" s="20" t="s">
        <v>359</v>
      </c>
      <c r="H10" s="21">
        <v>7260233</v>
      </c>
      <c r="I10" s="22">
        <v>2264467</v>
      </c>
      <c r="J10" s="22">
        <f t="shared" si="0"/>
        <v>1760710.8</v>
      </c>
      <c r="K10" s="22">
        <v>1297528.8</v>
      </c>
      <c r="L10" s="22">
        <v>231591</v>
      </c>
      <c r="M10" s="22">
        <v>231591</v>
      </c>
      <c r="N10" s="23">
        <f t="shared" si="1"/>
        <v>0.57299523464020452</v>
      </c>
      <c r="O10" s="23">
        <f t="shared" si="2"/>
        <v>0.67526698335634838</v>
      </c>
      <c r="P10" s="24">
        <f t="shared" si="3"/>
        <v>0.77753873207249213</v>
      </c>
      <c r="Q10" s="65">
        <v>0</v>
      </c>
      <c r="R10" s="22">
        <v>0</v>
      </c>
      <c r="S10" s="24">
        <f t="shared" si="4"/>
        <v>0</v>
      </c>
    </row>
    <row r="11" spans="1:19" ht="51" x14ac:dyDescent="0.25">
      <c r="A11" s="18"/>
      <c r="B11" s="20">
        <v>5000328</v>
      </c>
      <c r="C11" s="20" t="s">
        <v>412</v>
      </c>
      <c r="D11" s="63">
        <v>3000034</v>
      </c>
      <c r="E11" s="20" t="s">
        <v>407</v>
      </c>
      <c r="F11" s="64">
        <v>82</v>
      </c>
      <c r="G11" s="20" t="s">
        <v>414</v>
      </c>
      <c r="H11" s="21">
        <v>335000</v>
      </c>
      <c r="I11" s="22">
        <v>300000</v>
      </c>
      <c r="J11" s="22">
        <f t="shared" si="0"/>
        <v>292756.90000000002</v>
      </c>
      <c r="K11" s="22">
        <v>221735.8</v>
      </c>
      <c r="L11" s="22">
        <v>71021.100000000006</v>
      </c>
      <c r="M11" s="22">
        <v>0</v>
      </c>
      <c r="N11" s="23">
        <f t="shared" si="1"/>
        <v>0.73911933333333324</v>
      </c>
      <c r="O11" s="23">
        <f t="shared" si="2"/>
        <v>0.97585633333333344</v>
      </c>
      <c r="P11" s="24">
        <f t="shared" si="3"/>
        <v>0.97585633333333344</v>
      </c>
      <c r="Q11" s="65">
        <v>0</v>
      </c>
      <c r="R11" s="22">
        <v>0</v>
      </c>
      <c r="S11" s="24">
        <f t="shared" si="4"/>
        <v>0</v>
      </c>
    </row>
    <row r="12" spans="1:19" x14ac:dyDescent="0.25">
      <c r="A12" s="18"/>
      <c r="B12" s="20">
        <v>9000000</v>
      </c>
      <c r="C12" s="20" t="s">
        <v>192</v>
      </c>
      <c r="D12" s="63">
        <v>9000000</v>
      </c>
      <c r="E12" s="20" t="s">
        <v>193</v>
      </c>
      <c r="F12" s="64"/>
      <c r="G12" s="20" t="s">
        <v>205</v>
      </c>
      <c r="H12" s="21">
        <v>706120</v>
      </c>
      <c r="I12" s="22">
        <v>78462</v>
      </c>
      <c r="J12" s="22">
        <f t="shared" si="0"/>
        <v>45941</v>
      </c>
      <c r="K12" s="22">
        <v>41889.1</v>
      </c>
      <c r="L12" s="22">
        <v>1000.8</v>
      </c>
      <c r="M12" s="22">
        <v>3051.1</v>
      </c>
      <c r="N12" s="23">
        <f t="shared" si="1"/>
        <v>0.53387754581835789</v>
      </c>
      <c r="O12" s="23">
        <f t="shared" si="2"/>
        <v>0.54663276490530455</v>
      </c>
      <c r="P12" s="24">
        <f t="shared" si="3"/>
        <v>0.58551910478957969</v>
      </c>
      <c r="Q12" s="65">
        <v>0</v>
      </c>
      <c r="R12" s="22">
        <v>0</v>
      </c>
      <c r="S12" s="24">
        <f t="shared" si="4"/>
        <v>0</v>
      </c>
    </row>
    <row r="13" spans="1:19" ht="15.75" thickBot="1" x14ac:dyDescent="0.3">
      <c r="A13" s="47" t="s">
        <v>161</v>
      </c>
      <c r="B13" s="49"/>
      <c r="C13" s="49"/>
      <c r="D13" s="60"/>
      <c r="E13" s="49"/>
      <c r="F13" s="61"/>
      <c r="G13" s="49"/>
      <c r="H13" s="50">
        <f ca="1">OFFSET(H13,-MATCH("PROYECTOS",$A$8:$A$50,0)-1,0)-(OFFSET(H13,-MATCH("PROYECTOS",$A$8:$A$50,0),0))</f>
        <v>0</v>
      </c>
      <c r="I13" s="51">
        <f t="shared" ref="I13:M13" ca="1" si="5">OFFSET(I13,-MATCH("PROYECTOS",$A$8:$A$50,0)-1,0)-(OFFSET(I13,-MATCH("PROYECTOS",$A$8:$A$50,0),0))</f>
        <v>0</v>
      </c>
      <c r="J13" s="51">
        <f t="shared" ca="1" si="5"/>
        <v>0</v>
      </c>
      <c r="K13" s="51">
        <f t="shared" ca="1" si="5"/>
        <v>0</v>
      </c>
      <c r="L13" s="51">
        <f t="shared" ca="1" si="5"/>
        <v>0</v>
      </c>
      <c r="M13" s="51">
        <f t="shared" ca="1" si="5"/>
        <v>0</v>
      </c>
      <c r="N13" s="52">
        <f t="shared" ca="1" si="1"/>
        <v>0</v>
      </c>
      <c r="O13" s="52">
        <f t="shared" ca="1" si="2"/>
        <v>0</v>
      </c>
      <c r="P13" s="53">
        <f t="shared" ca="1" si="3"/>
        <v>0</v>
      </c>
      <c r="Q13" s="62"/>
      <c r="R13" s="51"/>
      <c r="S13" s="53"/>
    </row>
  </sheetData>
  <mergeCells count="14">
    <mergeCell ref="F4:G5"/>
    <mergeCell ref="D4:E5"/>
    <mergeCell ref="A4:C5"/>
    <mergeCell ref="A3:G3"/>
    <mergeCell ref="H3:P3"/>
    <mergeCell ref="J4:J5"/>
    <mergeCell ref="I4:I5"/>
    <mergeCell ref="H4:H5"/>
    <mergeCell ref="Q3:S3"/>
    <mergeCell ref="K4:M4"/>
    <mergeCell ref="N4:P4"/>
    <mergeCell ref="S4:S5"/>
    <mergeCell ref="R4:R5"/>
    <mergeCell ref="Q4:Q5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M11"/>
  <sheetViews>
    <sheetView workbookViewId="0">
      <selection activeCell="A8" sqref="A8:L8"/>
    </sheetView>
  </sheetViews>
  <sheetFormatPr baseColWidth="10" defaultColWidth="11.7109375" defaultRowHeight="15" x14ac:dyDescent="0.25"/>
  <cols>
    <col min="1" max="1" width="4.28515625" customWidth="1"/>
    <col min="2" max="2" width="4.28515625" style="4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33</v>
      </c>
      <c r="B1" s="36" t="s">
        <v>72</v>
      </c>
      <c r="C1" s="33" t="s">
        <v>21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417</v>
      </c>
    </row>
    <row r="3" spans="1:13" ht="15.75" thickBot="1" x14ac:dyDescent="0.3">
      <c r="A3" s="76" t="s">
        <v>75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2"/>
      <c r="C6" s="13"/>
      <c r="D6" s="14">
        <v>19052937</v>
      </c>
      <c r="E6" s="15">
        <v>23838542</v>
      </c>
      <c r="F6" s="15">
        <v>14741808.4</v>
      </c>
      <c r="G6" s="15">
        <v>11853555.9</v>
      </c>
      <c r="H6" s="15">
        <v>2113929.8000000003</v>
      </c>
      <c r="I6" s="15">
        <v>774322.7</v>
      </c>
      <c r="J6" s="16">
        <v>0.49724332553559697</v>
      </c>
      <c r="K6" s="16">
        <v>0.58592030083047864</v>
      </c>
      <c r="L6" s="17">
        <v>0.61840226638021745</v>
      </c>
      <c r="M6" s="5"/>
    </row>
    <row r="7" spans="1:13" x14ac:dyDescent="0.25">
      <c r="A7" s="40" t="s">
        <v>107</v>
      </c>
      <c r="B7" s="41"/>
      <c r="C7" s="42"/>
      <c r="D7" s="43">
        <f ca="1">SUM(D8:OFFSET(D6,MATCH("GOBIERNOS REGIONALES",$A$8:$A$50,0),0))</f>
        <v>15471156</v>
      </c>
      <c r="E7" s="44">
        <f ca="1">SUM(E8:OFFSET(E6,MATCH("GOBIERNOS REGIONALES",$A$8:$A$50,0),0))</f>
        <v>20225875</v>
      </c>
      <c r="F7" s="44">
        <f ca="1">SUM(F8:OFFSET(F6,MATCH("GOBIERNOS REGIONALES",$A$8:$A$50,0),0))</f>
        <v>13170726.000000002</v>
      </c>
      <c r="G7" s="44">
        <f ca="1">SUM(G8:OFFSET(G6,MATCH("GOBIERNOS REGIONALES",$A$8:$A$50,0),0))</f>
        <v>10666195.4</v>
      </c>
      <c r="H7" s="44">
        <f ca="1">SUM(H8:OFFSET(H6,MATCH("GOBIERNOS REGIONALES",$A$8:$A$50,0),0))</f>
        <v>1783478.3</v>
      </c>
      <c r="I7" s="44">
        <f ca="1">SUM(I8:OFFSET(I6,MATCH("GOBIERNOS REGIONALES",$A$8:$A$50,0),0))</f>
        <v>721052.3</v>
      </c>
      <c r="J7" s="45">
        <f ca="1">IFERROR(G7/E7,0)</f>
        <v>0.52735396614485164</v>
      </c>
      <c r="K7" s="45">
        <f ca="1">IFERROR(SUM(G7,H7)/E7,0)</f>
        <v>0.6155320202463429</v>
      </c>
      <c r="L7" s="46">
        <f ca="1">IFERROR(SUM(G7,H7,I7)/E7,0)</f>
        <v>0.65118201313911028</v>
      </c>
      <c r="M7" s="5"/>
    </row>
    <row r="8" spans="1:13" ht="25.5" x14ac:dyDescent="0.25">
      <c r="A8" s="18"/>
      <c r="B8" s="19">
        <v>59</v>
      </c>
      <c r="C8" s="20" t="s">
        <v>420</v>
      </c>
      <c r="D8" s="21">
        <v>15471156</v>
      </c>
      <c r="E8" s="22">
        <v>20225875</v>
      </c>
      <c r="F8" s="22">
        <f t="shared" ref="F8:F10" si="0">SUM(G8,H8,I8)</f>
        <v>13170726.000000002</v>
      </c>
      <c r="G8" s="22">
        <v>10666195.4</v>
      </c>
      <c r="H8" s="22">
        <v>1783478.3</v>
      </c>
      <c r="I8" s="22">
        <v>721052.3</v>
      </c>
      <c r="J8" s="23">
        <f t="shared" ref="J8:J10" si="1">IFERROR(G8/E8,0)</f>
        <v>0.52735396614485164</v>
      </c>
      <c r="K8" s="23">
        <f t="shared" ref="K8:K10" si="2">IFERROR(SUM(G8,H8)/E8,0)</f>
        <v>0.6155320202463429</v>
      </c>
      <c r="L8" s="24">
        <f t="shared" ref="L8:L10" si="3">IFERROR(SUM(G8,H8,I8)/E8,0)</f>
        <v>0.65118201313911028</v>
      </c>
      <c r="M8" s="5"/>
    </row>
    <row r="9" spans="1:13" x14ac:dyDescent="0.25">
      <c r="A9" s="40" t="s">
        <v>112</v>
      </c>
      <c r="B9" s="41"/>
      <c r="C9" s="42"/>
      <c r="D9" s="43">
        <f ca="1">SUM(D10:OFFSET(D8,(MATCH("GOBIERNOS LOCALES",$A$8:$A$50,0)-MATCH("GOBIERNOS REGIONALES",$A$8:$A$50,0)),0))</f>
        <v>0</v>
      </c>
      <c r="E9" s="44">
        <f ca="1">SUM(E10:OFFSET(E8,(MATCH("GOBIERNOS LOCALES",$A$8:$A$50,0)-MATCH("GOBIERNOS REGIONALES",$A$8:$A$50,0)),0))</f>
        <v>0</v>
      </c>
      <c r="F9" s="44">
        <f ca="1">SUM(F10:OFFSET(F8,(MATCH("GOBIERNOS LOCALES",$A$8:$A$50,0)-MATCH("GOBIERNOS REGIONALES",$A$8:$A$50,0)),0))</f>
        <v>0</v>
      </c>
      <c r="G9" s="44">
        <f ca="1">SUM(G10:OFFSET(G8,(MATCH("GOBIERNOS LOCALES",$A$8:$A$50,0)-MATCH("GOBIERNOS REGIONALES",$A$8:$A$50,0)),0))</f>
        <v>0</v>
      </c>
      <c r="H9" s="44">
        <f ca="1">SUM(H10:OFFSET(H8,(MATCH("GOBIERNOS LOCALES",$A$8:$A$50,0)-MATCH("GOBIERNOS REGIONALES",$A$8:$A$50,0)),0))</f>
        <v>0</v>
      </c>
      <c r="I9" s="44">
        <f ca="1">SUM(I10:OFFSET(I8,(MATCH("GOBIERNOS LOCALES",$A$8:$A$50,0)-MATCH("GOBIERNOS REGIONALES",$A$8:$A$50,0)),0))</f>
        <v>0</v>
      </c>
      <c r="J9" s="45">
        <f ca="1">IFERROR(G9/E9,0)</f>
        <v>0</v>
      </c>
      <c r="K9" s="45">
        <f ca="1">IFERROR(SUM(G9,H9)/E9,0)</f>
        <v>0</v>
      </c>
      <c r="L9" s="46">
        <f ca="1">IFERROR(SUM(G9,H9,I9)/E9,0)</f>
        <v>0</v>
      </c>
      <c r="M9" s="5"/>
    </row>
    <row r="10" spans="1:13" ht="15.75" thickBot="1" x14ac:dyDescent="0.3">
      <c r="A10" s="47" t="s">
        <v>138</v>
      </c>
      <c r="B10" s="48"/>
      <c r="C10" s="49"/>
      <c r="D10" s="50">
        <v>3581781</v>
      </c>
      <c r="E10" s="51">
        <v>3612667</v>
      </c>
      <c r="F10" s="51">
        <f t="shared" si="0"/>
        <v>1571082.5</v>
      </c>
      <c r="G10" s="51">
        <v>1187360.5</v>
      </c>
      <c r="H10" s="51">
        <v>330451.5</v>
      </c>
      <c r="I10" s="51">
        <v>53270.5</v>
      </c>
      <c r="J10" s="52">
        <f t="shared" si="1"/>
        <v>0.32866591357575997</v>
      </c>
      <c r="K10" s="52">
        <f t="shared" si="2"/>
        <v>0.42013614872336696</v>
      </c>
      <c r="L10" s="53">
        <f t="shared" si="3"/>
        <v>0.43488162623347237</v>
      </c>
      <c r="M10" s="5"/>
    </row>
    <row r="11" spans="1:13" x14ac:dyDescent="0.25">
      <c r="D11" s="6"/>
      <c r="E11" s="6"/>
      <c r="F11" s="6"/>
      <c r="G11" s="6"/>
      <c r="H11" s="6"/>
      <c r="I11" s="6"/>
      <c r="J11" s="5"/>
      <c r="K11" s="5"/>
      <c r="L11" s="5"/>
      <c r="M11" s="5"/>
    </row>
  </sheetData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P100"/>
  <sheetViews>
    <sheetView workbookViewId="0">
      <selection activeCell="N2" sqref="N2"/>
    </sheetView>
  </sheetViews>
  <sheetFormatPr baseColWidth="10" defaultColWidth="11.7109375" defaultRowHeight="15" x14ac:dyDescent="0.25"/>
  <cols>
    <col min="1" max="1" width="4.28515625" customWidth="1"/>
    <col min="2" max="2" width="4.28515625" style="35" customWidth="1"/>
    <col min="3" max="3" width="31.42578125" customWidth="1"/>
    <col min="4" max="6" width="13.5703125" customWidth="1"/>
    <col min="7" max="9" width="0" hidden="1" customWidth="1"/>
  </cols>
  <sheetData>
    <row r="1" spans="1:16" ht="15.75" x14ac:dyDescent="0.25">
      <c r="A1" s="32">
        <v>33</v>
      </c>
      <c r="B1" s="34" t="s">
        <v>72</v>
      </c>
      <c r="C1" s="33" t="s">
        <v>21</v>
      </c>
      <c r="D1" s="33"/>
      <c r="E1" s="33"/>
      <c r="F1" s="33"/>
      <c r="G1" s="33"/>
      <c r="H1" s="33"/>
      <c r="I1" s="33"/>
      <c r="J1" s="33"/>
      <c r="K1" s="33"/>
      <c r="L1" s="33"/>
    </row>
    <row r="2" spans="1:16" ht="15.75" thickBot="1" x14ac:dyDescent="0.3">
      <c r="A2" s="2" t="s">
        <v>418</v>
      </c>
      <c r="N2" s="1" t="s">
        <v>430</v>
      </c>
    </row>
    <row r="3" spans="1:16" ht="15.75" thickBot="1" x14ac:dyDescent="0.3">
      <c r="A3" s="76" t="s">
        <v>79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6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6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  <c r="O5" s="6"/>
      <c r="P5" s="66"/>
    </row>
    <row r="6" spans="1:16" x14ac:dyDescent="0.25">
      <c r="A6" s="11" t="s">
        <v>11</v>
      </c>
      <c r="B6" s="37"/>
      <c r="C6" s="13"/>
      <c r="D6" s="14">
        <f ca="1">SUM(D7:OFFSET(D7,50,0))</f>
        <v>19052937</v>
      </c>
      <c r="E6" s="15">
        <f ca="1">SUM(E7:OFFSET(E7,50,0))</f>
        <v>23838542</v>
      </c>
      <c r="F6" s="15">
        <f ca="1">SUM(F7:OFFSET(F7,50,0))</f>
        <v>14741808.4</v>
      </c>
      <c r="G6" s="15">
        <f ca="1">SUM(G7:OFFSET(G7,50,0))</f>
        <v>11853555.9</v>
      </c>
      <c r="H6" s="15">
        <f ca="1">SUM(H7:OFFSET(H7,50,0))</f>
        <v>2113929.8000000003</v>
      </c>
      <c r="I6" s="15">
        <f ca="1">SUM(I7:OFFSET(I7,50,0))</f>
        <v>774322.7</v>
      </c>
      <c r="J6" s="16">
        <f ca="1">IFERROR(G6/E6,0)</f>
        <v>0.49724332553559697</v>
      </c>
      <c r="K6" s="16">
        <f ca="1">IFERROR(SUM(G6,H6)/E6,0)</f>
        <v>0.58592030083047864</v>
      </c>
      <c r="L6" s="17">
        <f ca="1">IFERROR(SUM(G6,H6,I6)/E6,0)</f>
        <v>0.61840226638021745</v>
      </c>
      <c r="M6" s="5"/>
      <c r="O6" s="6" t="s">
        <v>206</v>
      </c>
      <c r="P6" s="66" t="s">
        <v>207</v>
      </c>
    </row>
    <row r="7" spans="1:16" x14ac:dyDescent="0.25">
      <c r="A7" s="18"/>
      <c r="B7" s="38">
        <v>1</v>
      </c>
      <c r="C7" s="20" t="s">
        <v>82</v>
      </c>
      <c r="D7" s="21">
        <v>94297</v>
      </c>
      <c r="E7" s="22">
        <v>476969</v>
      </c>
      <c r="F7" s="22">
        <f t="shared" ref="F7:F29" si="0">SUM(G7,H7,I7)</f>
        <v>42610.5</v>
      </c>
      <c r="G7" s="22">
        <v>0</v>
      </c>
      <c r="H7" s="22">
        <v>29916</v>
      </c>
      <c r="I7" s="22">
        <v>12694.5</v>
      </c>
      <c r="J7" s="23">
        <f t="shared" ref="J7:J29" si="1">IFERROR(G7/E7,0)</f>
        <v>0</v>
      </c>
      <c r="K7" s="23">
        <f t="shared" ref="K7:K29" si="2">IFERROR(SUM(G7,H7)/E7,0)</f>
        <v>6.272105734334936E-2</v>
      </c>
      <c r="L7" s="24">
        <f t="shared" ref="L7:L29" si="3">IFERROR(SUM(G7,H7,I7)/E7,0)</f>
        <v>8.933599458245714E-2</v>
      </c>
      <c r="M7" s="5"/>
      <c r="N7" t="s">
        <v>86</v>
      </c>
      <c r="O7" s="6">
        <v>4300</v>
      </c>
      <c r="P7" s="66">
        <v>1</v>
      </c>
    </row>
    <row r="8" spans="1:16" x14ac:dyDescent="0.25">
      <c r="A8" s="18"/>
      <c r="B8" s="38">
        <v>2</v>
      </c>
      <c r="C8" s="20" t="s">
        <v>83</v>
      </c>
      <c r="D8" s="21">
        <v>1455472</v>
      </c>
      <c r="E8" s="22">
        <v>1172508</v>
      </c>
      <c r="F8" s="22">
        <f t="shared" si="0"/>
        <v>408169.4</v>
      </c>
      <c r="G8" s="22">
        <v>337993.4</v>
      </c>
      <c r="H8" s="22">
        <v>64368.5</v>
      </c>
      <c r="I8" s="22">
        <v>5807.5</v>
      </c>
      <c r="J8" s="23">
        <f t="shared" si="1"/>
        <v>0.28826532526856963</v>
      </c>
      <c r="K8" s="23">
        <f t="shared" si="2"/>
        <v>0.34316345815977378</v>
      </c>
      <c r="L8" s="24">
        <f t="shared" si="3"/>
        <v>0.34811651604935745</v>
      </c>
      <c r="M8" s="5"/>
      <c r="N8" t="s">
        <v>105</v>
      </c>
      <c r="O8" s="6">
        <v>272174.60000000003</v>
      </c>
      <c r="P8" s="66">
        <v>0.99999485626947282</v>
      </c>
    </row>
    <row r="9" spans="1:16" x14ac:dyDescent="0.25">
      <c r="A9" s="18"/>
      <c r="B9" s="38">
        <v>3</v>
      </c>
      <c r="C9" s="20" t="s">
        <v>84</v>
      </c>
      <c r="D9" s="21">
        <v>18751</v>
      </c>
      <c r="E9" s="22">
        <v>16751</v>
      </c>
      <c r="F9" s="22">
        <f t="shared" si="0"/>
        <v>8000</v>
      </c>
      <c r="G9" s="22">
        <v>8000</v>
      </c>
      <c r="H9" s="22">
        <v>0</v>
      </c>
      <c r="I9" s="22">
        <v>0</v>
      </c>
      <c r="J9" s="23">
        <f t="shared" si="1"/>
        <v>0.47758342785505342</v>
      </c>
      <c r="K9" s="23">
        <f t="shared" si="2"/>
        <v>0.47758342785505342</v>
      </c>
      <c r="L9" s="24">
        <f t="shared" si="3"/>
        <v>0.47758342785505342</v>
      </c>
      <c r="M9" s="5"/>
      <c r="N9" t="s">
        <v>106</v>
      </c>
      <c r="O9" s="6">
        <v>10560</v>
      </c>
      <c r="P9" s="66">
        <v>0.99990531199696997</v>
      </c>
    </row>
    <row r="10" spans="1:16" x14ac:dyDescent="0.25">
      <c r="A10" s="18"/>
      <c r="B10" s="38">
        <v>4</v>
      </c>
      <c r="C10" s="20" t="s">
        <v>85</v>
      </c>
      <c r="D10" s="21">
        <v>45000</v>
      </c>
      <c r="E10" s="22">
        <v>704</v>
      </c>
      <c r="F10" s="22">
        <f t="shared" si="0"/>
        <v>0</v>
      </c>
      <c r="G10" s="22">
        <v>0</v>
      </c>
      <c r="H10" s="22">
        <v>0</v>
      </c>
      <c r="I10" s="22">
        <v>0</v>
      </c>
      <c r="J10" s="23">
        <f t="shared" si="1"/>
        <v>0</v>
      </c>
      <c r="K10" s="23">
        <f t="shared" si="2"/>
        <v>0</v>
      </c>
      <c r="L10" s="24">
        <f t="shared" si="3"/>
        <v>0</v>
      </c>
      <c r="M10" s="5"/>
      <c r="N10" t="s">
        <v>103</v>
      </c>
      <c r="O10" s="6">
        <v>75159.600000000006</v>
      </c>
      <c r="P10" s="66">
        <v>0.82650186392777425</v>
      </c>
    </row>
    <row r="11" spans="1:16" x14ac:dyDescent="0.25">
      <c r="A11" s="18"/>
      <c r="B11" s="38">
        <v>5</v>
      </c>
      <c r="C11" s="20" t="s">
        <v>86</v>
      </c>
      <c r="D11" s="21">
        <v>0</v>
      </c>
      <c r="E11" s="22">
        <v>4300</v>
      </c>
      <c r="F11" s="22">
        <f t="shared" si="0"/>
        <v>4300</v>
      </c>
      <c r="G11" s="22">
        <v>4300</v>
      </c>
      <c r="H11" s="22">
        <v>0</v>
      </c>
      <c r="I11" s="22">
        <v>0</v>
      </c>
      <c r="J11" s="23">
        <f t="shared" si="1"/>
        <v>1</v>
      </c>
      <c r="K11" s="23">
        <f t="shared" si="2"/>
        <v>1</v>
      </c>
      <c r="L11" s="24">
        <f t="shared" si="3"/>
        <v>1</v>
      </c>
      <c r="M11" s="5"/>
      <c r="N11" t="s">
        <v>99</v>
      </c>
      <c r="O11" s="6">
        <v>282213.8</v>
      </c>
      <c r="P11" s="66">
        <v>0.75407828991315962</v>
      </c>
    </row>
    <row r="12" spans="1:16" x14ac:dyDescent="0.25">
      <c r="A12" s="18"/>
      <c r="B12" s="38">
        <v>6</v>
      </c>
      <c r="C12" s="20" t="s">
        <v>87</v>
      </c>
      <c r="D12" s="21">
        <v>0</v>
      </c>
      <c r="E12" s="22">
        <v>127405</v>
      </c>
      <c r="F12" s="22">
        <f t="shared" si="0"/>
        <v>34820</v>
      </c>
      <c r="G12" s="22">
        <v>34820</v>
      </c>
      <c r="H12" s="22">
        <v>0</v>
      </c>
      <c r="I12" s="22">
        <v>0</v>
      </c>
      <c r="J12" s="23">
        <f t="shared" si="1"/>
        <v>0.27330167575840825</v>
      </c>
      <c r="K12" s="23">
        <f t="shared" si="2"/>
        <v>0.27330167575840825</v>
      </c>
      <c r="L12" s="24">
        <f t="shared" si="3"/>
        <v>0.27330167575840825</v>
      </c>
      <c r="M12" s="5"/>
      <c r="N12" t="s">
        <v>92</v>
      </c>
      <c r="O12" s="6">
        <v>2238004.9</v>
      </c>
      <c r="P12" s="66">
        <v>0.72706663690832962</v>
      </c>
    </row>
    <row r="13" spans="1:16" x14ac:dyDescent="0.25">
      <c r="A13" s="18"/>
      <c r="B13" s="38">
        <v>8</v>
      </c>
      <c r="C13" s="20" t="s">
        <v>89</v>
      </c>
      <c r="D13" s="21">
        <v>0</v>
      </c>
      <c r="E13" s="22">
        <v>245760</v>
      </c>
      <c r="F13" s="22">
        <f t="shared" si="0"/>
        <v>21310.6</v>
      </c>
      <c r="G13" s="22">
        <v>0</v>
      </c>
      <c r="H13" s="22">
        <v>0</v>
      </c>
      <c r="I13" s="22">
        <v>21310.6</v>
      </c>
      <c r="J13" s="23">
        <f t="shared" si="1"/>
        <v>0</v>
      </c>
      <c r="K13" s="23">
        <f t="shared" si="2"/>
        <v>0</v>
      </c>
      <c r="L13" s="24">
        <f t="shared" si="3"/>
        <v>8.6713053385416655E-2</v>
      </c>
      <c r="M13" s="5"/>
      <c r="N13" t="s">
        <v>101</v>
      </c>
      <c r="O13" s="6">
        <v>2567327.3000000003</v>
      </c>
      <c r="P13" s="66">
        <v>0.69735487116469774</v>
      </c>
    </row>
    <row r="14" spans="1:16" x14ac:dyDescent="0.25">
      <c r="A14" s="18"/>
      <c r="B14" s="38">
        <v>9</v>
      </c>
      <c r="C14" s="20" t="s">
        <v>90</v>
      </c>
      <c r="D14" s="21">
        <v>235000</v>
      </c>
      <c r="E14" s="22">
        <v>395737</v>
      </c>
      <c r="F14" s="22">
        <f t="shared" si="0"/>
        <v>4200</v>
      </c>
      <c r="G14" s="22">
        <v>0</v>
      </c>
      <c r="H14" s="22">
        <v>0</v>
      </c>
      <c r="I14" s="22">
        <v>4200</v>
      </c>
      <c r="J14" s="23">
        <f t="shared" si="1"/>
        <v>0</v>
      </c>
      <c r="K14" s="23">
        <f t="shared" si="2"/>
        <v>0</v>
      </c>
      <c r="L14" s="24">
        <f t="shared" si="3"/>
        <v>1.0613109211420717E-2</v>
      </c>
      <c r="M14" s="5"/>
      <c r="N14" t="s">
        <v>96</v>
      </c>
      <c r="O14" s="6">
        <v>8116919.7000000002</v>
      </c>
      <c r="P14" s="66">
        <v>0.65397282146824598</v>
      </c>
    </row>
    <row r="15" spans="1:16" x14ac:dyDescent="0.25">
      <c r="A15" s="18"/>
      <c r="B15" s="38">
        <v>10</v>
      </c>
      <c r="C15" s="20" t="s">
        <v>91</v>
      </c>
      <c r="D15" s="21">
        <v>236219</v>
      </c>
      <c r="E15" s="22">
        <v>25000</v>
      </c>
      <c r="F15" s="22">
        <f t="shared" si="0"/>
        <v>0</v>
      </c>
      <c r="G15" s="22">
        <v>0</v>
      </c>
      <c r="H15" s="22">
        <v>0</v>
      </c>
      <c r="I15" s="22">
        <v>0</v>
      </c>
      <c r="J15" s="23">
        <f t="shared" si="1"/>
        <v>0</v>
      </c>
      <c r="K15" s="23">
        <f t="shared" si="2"/>
        <v>0</v>
      </c>
      <c r="L15" s="24">
        <f t="shared" si="3"/>
        <v>0</v>
      </c>
      <c r="M15" s="5"/>
      <c r="N15" t="s">
        <v>98</v>
      </c>
      <c r="O15" s="6">
        <v>105750.2</v>
      </c>
      <c r="P15" s="66">
        <v>0.62403120445170923</v>
      </c>
    </row>
    <row r="16" spans="1:16" x14ac:dyDescent="0.25">
      <c r="A16" s="18"/>
      <c r="B16" s="38">
        <v>11</v>
      </c>
      <c r="C16" s="20" t="s">
        <v>92</v>
      </c>
      <c r="D16" s="21">
        <v>0</v>
      </c>
      <c r="E16" s="22">
        <v>3078129</v>
      </c>
      <c r="F16" s="22">
        <f t="shared" si="0"/>
        <v>2238004.9</v>
      </c>
      <c r="G16" s="22">
        <v>1881943.5</v>
      </c>
      <c r="H16" s="22">
        <v>152064.29999999999</v>
      </c>
      <c r="I16" s="22">
        <v>203997.1</v>
      </c>
      <c r="J16" s="23">
        <f t="shared" si="1"/>
        <v>0.6113920176834694</v>
      </c>
      <c r="K16" s="23">
        <f t="shared" si="2"/>
        <v>0.66079355348654978</v>
      </c>
      <c r="L16" s="24">
        <f t="shared" si="3"/>
        <v>0.72706663690832962</v>
      </c>
      <c r="M16" s="5"/>
      <c r="N16" t="s">
        <v>104</v>
      </c>
      <c r="O16" s="6">
        <v>219089.9</v>
      </c>
      <c r="P16" s="66">
        <v>0.58104013896808238</v>
      </c>
    </row>
    <row r="17" spans="1:16" x14ac:dyDescent="0.25">
      <c r="A17" s="18"/>
      <c r="B17" s="38">
        <v>12</v>
      </c>
      <c r="C17" s="20" t="s">
        <v>93</v>
      </c>
      <c r="D17" s="21">
        <v>45000</v>
      </c>
      <c r="E17" s="22">
        <v>45000</v>
      </c>
      <c r="F17" s="22">
        <f t="shared" si="0"/>
        <v>0</v>
      </c>
      <c r="G17" s="22">
        <v>0</v>
      </c>
      <c r="H17" s="22">
        <v>0</v>
      </c>
      <c r="I17" s="22">
        <v>0</v>
      </c>
      <c r="J17" s="23">
        <f t="shared" si="1"/>
        <v>0</v>
      </c>
      <c r="K17" s="23">
        <f t="shared" si="2"/>
        <v>0</v>
      </c>
      <c r="L17" s="24">
        <f t="shared" si="3"/>
        <v>0</v>
      </c>
      <c r="M17" s="5"/>
      <c r="N17" t="s">
        <v>97</v>
      </c>
      <c r="O17" s="6">
        <v>293306.09999999998</v>
      </c>
      <c r="P17" s="66">
        <v>0.52761910758133135</v>
      </c>
    </row>
    <row r="18" spans="1:16" x14ac:dyDescent="0.25">
      <c r="A18" s="18"/>
      <c r="B18" s="38">
        <v>13</v>
      </c>
      <c r="C18" s="20" t="s">
        <v>94</v>
      </c>
      <c r="D18" s="21">
        <v>280232</v>
      </c>
      <c r="E18" s="22">
        <v>202255</v>
      </c>
      <c r="F18" s="22">
        <f t="shared" si="0"/>
        <v>8445</v>
      </c>
      <c r="G18" s="22">
        <v>8445</v>
      </c>
      <c r="H18" s="22">
        <v>0</v>
      </c>
      <c r="I18" s="22">
        <v>0</v>
      </c>
      <c r="J18" s="23">
        <f t="shared" si="1"/>
        <v>4.1754221156460901E-2</v>
      </c>
      <c r="K18" s="23">
        <f t="shared" si="2"/>
        <v>4.1754221156460901E-2</v>
      </c>
      <c r="L18" s="24">
        <f t="shared" si="3"/>
        <v>4.1754221156460901E-2</v>
      </c>
      <c r="M18" s="5"/>
      <c r="N18" t="s">
        <v>84</v>
      </c>
      <c r="O18" s="6">
        <v>8000</v>
      </c>
      <c r="P18" s="66">
        <v>0.47758342785505342</v>
      </c>
    </row>
    <row r="19" spans="1:16" x14ac:dyDescent="0.25">
      <c r="A19" s="18"/>
      <c r="B19" s="38">
        <v>15</v>
      </c>
      <c r="C19" s="20" t="s">
        <v>96</v>
      </c>
      <c r="D19" s="21">
        <v>11041123</v>
      </c>
      <c r="E19" s="22">
        <v>12411708</v>
      </c>
      <c r="F19" s="22">
        <f t="shared" si="0"/>
        <v>8116919.7000000002</v>
      </c>
      <c r="G19" s="22">
        <v>6462353.7999999998</v>
      </c>
      <c r="H19" s="22">
        <v>1222540.6000000001</v>
      </c>
      <c r="I19" s="22">
        <v>432025.3</v>
      </c>
      <c r="J19" s="23">
        <f t="shared" si="1"/>
        <v>0.52066595508047719</v>
      </c>
      <c r="K19" s="23">
        <f t="shared" si="2"/>
        <v>0.61916493684833707</v>
      </c>
      <c r="L19" s="24">
        <f t="shared" si="3"/>
        <v>0.65397282146824598</v>
      </c>
      <c r="M19" s="5"/>
      <c r="N19" t="s">
        <v>83</v>
      </c>
      <c r="O19" s="6">
        <v>408169.4</v>
      </c>
      <c r="P19" s="66">
        <v>0.34811651604935745</v>
      </c>
    </row>
    <row r="20" spans="1:16" x14ac:dyDescent="0.25">
      <c r="A20" s="18"/>
      <c r="B20" s="38">
        <v>16</v>
      </c>
      <c r="C20" s="20" t="s">
        <v>97</v>
      </c>
      <c r="D20" s="21">
        <v>987401</v>
      </c>
      <c r="E20" s="22">
        <v>555905</v>
      </c>
      <c r="F20" s="22">
        <f t="shared" si="0"/>
        <v>293306.09999999998</v>
      </c>
      <c r="G20" s="22">
        <v>244285.8</v>
      </c>
      <c r="H20" s="22">
        <v>40684.5</v>
      </c>
      <c r="I20" s="22">
        <v>8335.7999999999993</v>
      </c>
      <c r="J20" s="23">
        <f t="shared" si="1"/>
        <v>0.43943803347694299</v>
      </c>
      <c r="K20" s="23">
        <f t="shared" si="2"/>
        <v>0.51262409944145126</v>
      </c>
      <c r="L20" s="24">
        <f t="shared" si="3"/>
        <v>0.52761910758133135</v>
      </c>
      <c r="M20" s="5"/>
      <c r="N20" t="s">
        <v>102</v>
      </c>
      <c r="O20" s="6">
        <v>29446.799999999999</v>
      </c>
      <c r="P20" s="66">
        <v>0.28195754378237597</v>
      </c>
    </row>
    <row r="21" spans="1:16" x14ac:dyDescent="0.25">
      <c r="A21" s="18"/>
      <c r="B21" s="38">
        <v>17</v>
      </c>
      <c r="C21" s="20" t="s">
        <v>98</v>
      </c>
      <c r="D21" s="21">
        <v>190809</v>
      </c>
      <c r="E21" s="22">
        <v>169463</v>
      </c>
      <c r="F21" s="22">
        <f t="shared" si="0"/>
        <v>105750.2</v>
      </c>
      <c r="G21" s="22">
        <v>81906.7</v>
      </c>
      <c r="H21" s="22">
        <v>16159.8</v>
      </c>
      <c r="I21" s="22">
        <v>7683.7</v>
      </c>
      <c r="J21" s="23">
        <f t="shared" si="1"/>
        <v>0.48333087458619284</v>
      </c>
      <c r="K21" s="23">
        <f t="shared" si="2"/>
        <v>0.57868974348382829</v>
      </c>
      <c r="L21" s="24">
        <f t="shared" si="3"/>
        <v>0.62403120445170923</v>
      </c>
      <c r="M21" s="5"/>
      <c r="N21" t="s">
        <v>87</v>
      </c>
      <c r="O21" s="6">
        <v>34820</v>
      </c>
      <c r="P21" s="66">
        <v>0.27330167575840825</v>
      </c>
    </row>
    <row r="22" spans="1:16" x14ac:dyDescent="0.25">
      <c r="A22" s="18"/>
      <c r="B22" s="38">
        <v>18</v>
      </c>
      <c r="C22" s="20" t="s">
        <v>99</v>
      </c>
      <c r="D22" s="21">
        <v>738000</v>
      </c>
      <c r="E22" s="22">
        <v>374250</v>
      </c>
      <c r="F22" s="22">
        <f t="shared" si="0"/>
        <v>282213.8</v>
      </c>
      <c r="G22" s="22">
        <v>232245.3</v>
      </c>
      <c r="H22" s="22">
        <v>43528.5</v>
      </c>
      <c r="I22" s="22">
        <v>6440</v>
      </c>
      <c r="J22" s="23">
        <f t="shared" si="1"/>
        <v>0.62056192384769537</v>
      </c>
      <c r="K22" s="23">
        <f t="shared" si="2"/>
        <v>0.73687054108216432</v>
      </c>
      <c r="L22" s="24">
        <f t="shared" si="3"/>
        <v>0.75407828991315962</v>
      </c>
      <c r="M22" s="5"/>
      <c r="N22" t="s">
        <v>82</v>
      </c>
      <c r="O22" s="6">
        <v>42610.5</v>
      </c>
      <c r="P22" s="66">
        <v>8.933599458245714E-2</v>
      </c>
    </row>
    <row r="23" spans="1:16" x14ac:dyDescent="0.25">
      <c r="A23" s="18"/>
      <c r="B23" s="38">
        <v>19</v>
      </c>
      <c r="C23" s="20" t="s">
        <v>100</v>
      </c>
      <c r="D23" s="21">
        <v>145000</v>
      </c>
      <c r="E23" s="22">
        <v>0</v>
      </c>
      <c r="F23" s="22">
        <f t="shared" si="0"/>
        <v>0</v>
      </c>
      <c r="G23" s="22">
        <v>0</v>
      </c>
      <c r="H23" s="22">
        <v>0</v>
      </c>
      <c r="I23" s="22">
        <v>0</v>
      </c>
      <c r="J23" s="23">
        <f t="shared" si="1"/>
        <v>0</v>
      </c>
      <c r="K23" s="23">
        <f t="shared" si="2"/>
        <v>0</v>
      </c>
      <c r="L23" s="24">
        <f t="shared" si="3"/>
        <v>0</v>
      </c>
      <c r="M23" s="5"/>
      <c r="N23" t="s">
        <v>89</v>
      </c>
      <c r="O23" s="6">
        <v>21310.6</v>
      </c>
      <c r="P23" s="66">
        <v>8.6713053385416655E-2</v>
      </c>
    </row>
    <row r="24" spans="1:16" x14ac:dyDescent="0.25">
      <c r="A24" s="18"/>
      <c r="B24" s="38">
        <v>20</v>
      </c>
      <c r="C24" s="20" t="s">
        <v>101</v>
      </c>
      <c r="D24" s="21">
        <v>2620633</v>
      </c>
      <c r="E24" s="22">
        <v>3681522</v>
      </c>
      <c r="F24" s="22">
        <f t="shared" si="0"/>
        <v>2567327.3000000003</v>
      </c>
      <c r="G24" s="22">
        <v>2258420.7000000002</v>
      </c>
      <c r="H24" s="22">
        <v>253583</v>
      </c>
      <c r="I24" s="22">
        <v>55323.6</v>
      </c>
      <c r="J24" s="23">
        <f t="shared" si="1"/>
        <v>0.61344756326323735</v>
      </c>
      <c r="K24" s="23">
        <f t="shared" si="2"/>
        <v>0.68232749933315628</v>
      </c>
      <c r="L24" s="24">
        <f t="shared" si="3"/>
        <v>0.69735487116469774</v>
      </c>
      <c r="M24" s="5"/>
      <c r="N24" t="s">
        <v>94</v>
      </c>
      <c r="O24" s="6">
        <v>8445</v>
      </c>
      <c r="P24" s="66">
        <v>4.1754221156460901E-2</v>
      </c>
    </row>
    <row r="25" spans="1:16" x14ac:dyDescent="0.25">
      <c r="A25" s="18"/>
      <c r="B25" s="38">
        <v>21</v>
      </c>
      <c r="C25" s="20" t="s">
        <v>102</v>
      </c>
      <c r="D25" s="21">
        <v>420000</v>
      </c>
      <c r="E25" s="22">
        <v>104437</v>
      </c>
      <c r="F25" s="22">
        <f t="shared" si="0"/>
        <v>29446.799999999999</v>
      </c>
      <c r="G25" s="22">
        <v>26246.799999999999</v>
      </c>
      <c r="H25" s="22">
        <v>3200</v>
      </c>
      <c r="I25" s="22">
        <v>0</v>
      </c>
      <c r="J25" s="23">
        <f t="shared" si="1"/>
        <v>0.25131706196079934</v>
      </c>
      <c r="K25" s="23">
        <f t="shared" si="2"/>
        <v>0.28195754378237597</v>
      </c>
      <c r="L25" s="24">
        <f t="shared" si="3"/>
        <v>0.28195754378237597</v>
      </c>
      <c r="M25" s="5"/>
      <c r="N25" t="s">
        <v>90</v>
      </c>
      <c r="O25" s="6">
        <v>4200</v>
      </c>
      <c r="P25" s="66">
        <v>1.0613109211420717E-2</v>
      </c>
    </row>
    <row r="26" spans="1:16" x14ac:dyDescent="0.25">
      <c r="A26" s="18"/>
      <c r="B26" s="38">
        <v>22</v>
      </c>
      <c r="C26" s="20" t="s">
        <v>103</v>
      </c>
      <c r="D26" s="21">
        <v>0</v>
      </c>
      <c r="E26" s="22">
        <v>90937</v>
      </c>
      <c r="F26" s="22">
        <f t="shared" si="0"/>
        <v>75159.600000000006</v>
      </c>
      <c r="G26" s="22">
        <v>70259.600000000006</v>
      </c>
      <c r="H26" s="22">
        <v>600</v>
      </c>
      <c r="I26" s="22">
        <v>4300</v>
      </c>
      <c r="J26" s="23">
        <f t="shared" si="1"/>
        <v>0.77261840614931221</v>
      </c>
      <c r="K26" s="23">
        <f t="shared" si="2"/>
        <v>0.77921638057116471</v>
      </c>
      <c r="L26" s="24">
        <f t="shared" si="3"/>
        <v>0.82650186392777425</v>
      </c>
      <c r="M26" s="5"/>
      <c r="N26" t="s">
        <v>85</v>
      </c>
      <c r="O26" s="6">
        <v>0</v>
      </c>
      <c r="P26" s="66">
        <v>0</v>
      </c>
    </row>
    <row r="27" spans="1:16" x14ac:dyDescent="0.25">
      <c r="A27" s="18"/>
      <c r="B27" s="38">
        <v>23</v>
      </c>
      <c r="C27" s="20" t="s">
        <v>104</v>
      </c>
      <c r="D27" s="21">
        <v>400000</v>
      </c>
      <c r="E27" s="22">
        <v>377065</v>
      </c>
      <c r="F27" s="22">
        <f t="shared" si="0"/>
        <v>219089.9</v>
      </c>
      <c r="G27" s="22">
        <v>191775.3</v>
      </c>
      <c r="H27" s="22">
        <v>21720.400000000001</v>
      </c>
      <c r="I27" s="22">
        <v>5594.2</v>
      </c>
      <c r="J27" s="23">
        <f t="shared" si="1"/>
        <v>0.50860010873456829</v>
      </c>
      <c r="K27" s="23">
        <f t="shared" si="2"/>
        <v>0.56620397013777457</v>
      </c>
      <c r="L27" s="24">
        <f t="shared" si="3"/>
        <v>0.58104013896808238</v>
      </c>
      <c r="M27" s="5"/>
      <c r="N27" t="s">
        <v>91</v>
      </c>
      <c r="O27" s="6">
        <v>0</v>
      </c>
      <c r="P27" s="66">
        <v>0</v>
      </c>
    </row>
    <row r="28" spans="1:16" x14ac:dyDescent="0.25">
      <c r="A28" s="18"/>
      <c r="B28" s="38">
        <v>24</v>
      </c>
      <c r="C28" s="20" t="s">
        <v>105</v>
      </c>
      <c r="D28" s="21">
        <v>0</v>
      </c>
      <c r="E28" s="22">
        <v>272176</v>
      </c>
      <c r="F28" s="22">
        <f t="shared" si="0"/>
        <v>272174.60000000003</v>
      </c>
      <c r="G28" s="22">
        <v>0</v>
      </c>
      <c r="H28" s="22">
        <v>265564.2</v>
      </c>
      <c r="I28" s="22">
        <v>6610.4</v>
      </c>
      <c r="J28" s="23">
        <f t="shared" si="1"/>
        <v>0</v>
      </c>
      <c r="K28" s="23">
        <f t="shared" si="2"/>
        <v>0.97570763035682795</v>
      </c>
      <c r="L28" s="24">
        <f t="shared" si="3"/>
        <v>0.99999485626947282</v>
      </c>
      <c r="M28" s="5"/>
      <c r="N28" t="s">
        <v>93</v>
      </c>
      <c r="O28" s="6">
        <v>0</v>
      </c>
      <c r="P28" s="66">
        <v>0</v>
      </c>
    </row>
    <row r="29" spans="1:16" ht="15.75" thickBot="1" x14ac:dyDescent="0.3">
      <c r="A29" s="25"/>
      <c r="B29" s="39">
        <v>25</v>
      </c>
      <c r="C29" s="27" t="s">
        <v>106</v>
      </c>
      <c r="D29" s="28">
        <v>100000</v>
      </c>
      <c r="E29" s="29">
        <v>10561</v>
      </c>
      <c r="F29" s="29">
        <f t="shared" si="0"/>
        <v>10560</v>
      </c>
      <c r="G29" s="29">
        <v>10560</v>
      </c>
      <c r="H29" s="29">
        <v>0</v>
      </c>
      <c r="I29" s="29">
        <v>0</v>
      </c>
      <c r="J29" s="30">
        <f t="shared" si="1"/>
        <v>0.99990531199696997</v>
      </c>
      <c r="K29" s="30">
        <f t="shared" si="2"/>
        <v>0.99990531199696997</v>
      </c>
      <c r="L29" s="31">
        <f t="shared" si="3"/>
        <v>0.99990531199696997</v>
      </c>
      <c r="M29" s="5"/>
      <c r="N29" t="s">
        <v>100</v>
      </c>
      <c r="O29" s="6">
        <v>0</v>
      </c>
      <c r="P29" s="66">
        <v>0</v>
      </c>
    </row>
    <row r="30" spans="1:16" x14ac:dyDescent="0.25">
      <c r="O30" s="6"/>
      <c r="P30" s="66"/>
    </row>
    <row r="31" spans="1:16" x14ac:dyDescent="0.25">
      <c r="O31" s="6"/>
      <c r="P31" s="66"/>
    </row>
    <row r="32" spans="1:16" x14ac:dyDescent="0.25">
      <c r="O32" s="6"/>
      <c r="P32" s="66"/>
    </row>
    <row r="33" spans="15:16" x14ac:dyDescent="0.25">
      <c r="O33" s="6"/>
      <c r="P33" s="66"/>
    </row>
    <row r="34" spans="15:16" x14ac:dyDescent="0.25">
      <c r="O34" s="6"/>
      <c r="P34" s="66"/>
    </row>
    <row r="35" spans="15:16" x14ac:dyDescent="0.25">
      <c r="O35" s="6"/>
      <c r="P35" s="66"/>
    </row>
    <row r="36" spans="15:16" x14ac:dyDescent="0.25">
      <c r="O36" s="6"/>
      <c r="P36" s="66"/>
    </row>
    <row r="37" spans="15:16" x14ac:dyDescent="0.25">
      <c r="O37" s="6"/>
      <c r="P37" s="66"/>
    </row>
    <row r="38" spans="15:16" x14ac:dyDescent="0.25">
      <c r="O38" s="6"/>
      <c r="P38" s="66"/>
    </row>
    <row r="39" spans="15:16" x14ac:dyDescent="0.25">
      <c r="O39" s="6"/>
      <c r="P39" s="66"/>
    </row>
    <row r="40" spans="15:16" x14ac:dyDescent="0.25">
      <c r="O40" s="6"/>
      <c r="P40" s="66"/>
    </row>
    <row r="41" spans="15:16" x14ac:dyDescent="0.25">
      <c r="O41" s="6"/>
      <c r="P41" s="66"/>
    </row>
    <row r="42" spans="15:16" x14ac:dyDescent="0.25">
      <c r="O42" s="6"/>
      <c r="P42" s="66"/>
    </row>
    <row r="43" spans="15:16" x14ac:dyDescent="0.25">
      <c r="O43" s="6"/>
      <c r="P43" s="66"/>
    </row>
    <row r="44" spans="15:16" x14ac:dyDescent="0.25">
      <c r="O44" s="6"/>
      <c r="P44" s="66"/>
    </row>
    <row r="45" spans="15:16" x14ac:dyDescent="0.25">
      <c r="O45" s="6"/>
      <c r="P45" s="66"/>
    </row>
    <row r="46" spans="15:16" x14ac:dyDescent="0.25">
      <c r="O46" s="6"/>
      <c r="P46" s="66"/>
    </row>
    <row r="47" spans="15:16" x14ac:dyDescent="0.25">
      <c r="O47" s="6"/>
      <c r="P47" s="66"/>
    </row>
    <row r="48" spans="15:16" x14ac:dyDescent="0.25">
      <c r="O48" s="6"/>
      <c r="P48" s="66"/>
    </row>
    <row r="49" spans="15:16" x14ac:dyDescent="0.25">
      <c r="O49" s="6"/>
      <c r="P49" s="66"/>
    </row>
    <row r="50" spans="15:16" x14ac:dyDescent="0.25">
      <c r="O50" s="6"/>
      <c r="P50" s="66"/>
    </row>
    <row r="51" spans="15:16" x14ac:dyDescent="0.25">
      <c r="O51" s="6"/>
      <c r="P51" s="66"/>
    </row>
    <row r="52" spans="15:16" x14ac:dyDescent="0.25">
      <c r="O52" s="6"/>
      <c r="P52" s="66"/>
    </row>
    <row r="53" spans="15:16" x14ac:dyDescent="0.25">
      <c r="O53" s="6"/>
      <c r="P53" s="66"/>
    </row>
    <row r="54" spans="15:16" x14ac:dyDescent="0.25">
      <c r="O54" s="6"/>
      <c r="P54" s="66"/>
    </row>
    <row r="55" spans="15:16" x14ac:dyDescent="0.25">
      <c r="O55" s="6"/>
      <c r="P55" s="66"/>
    </row>
    <row r="56" spans="15:16" x14ac:dyDescent="0.25">
      <c r="O56" s="6"/>
      <c r="P56" s="66"/>
    </row>
    <row r="57" spans="15:16" x14ac:dyDescent="0.25">
      <c r="O57" s="6"/>
      <c r="P57" s="66"/>
    </row>
    <row r="58" spans="15:16" x14ac:dyDescent="0.25">
      <c r="O58" s="6"/>
      <c r="P58" s="66"/>
    </row>
    <row r="59" spans="15:16" x14ac:dyDescent="0.25">
      <c r="O59" s="6"/>
      <c r="P59" s="66"/>
    </row>
    <row r="60" spans="15:16" x14ac:dyDescent="0.25">
      <c r="O60" s="6"/>
      <c r="P60" s="66"/>
    </row>
    <row r="61" spans="15:16" x14ac:dyDescent="0.25">
      <c r="O61" s="6"/>
      <c r="P61" s="66"/>
    </row>
    <row r="62" spans="15:16" x14ac:dyDescent="0.25">
      <c r="O62" s="6"/>
      <c r="P62" s="66"/>
    </row>
    <row r="63" spans="15:16" x14ac:dyDescent="0.25">
      <c r="O63" s="6"/>
      <c r="P63" s="66"/>
    </row>
    <row r="64" spans="15:16" x14ac:dyDescent="0.25">
      <c r="O64" s="6"/>
      <c r="P64" s="66"/>
    </row>
    <row r="65" spans="15:16" x14ac:dyDescent="0.25">
      <c r="O65" s="6"/>
      <c r="P65" s="66"/>
    </row>
    <row r="66" spans="15:16" x14ac:dyDescent="0.25">
      <c r="O66" s="6"/>
      <c r="P66" s="66"/>
    </row>
    <row r="67" spans="15:16" x14ac:dyDescent="0.25">
      <c r="O67" s="6"/>
      <c r="P67" s="66"/>
    </row>
    <row r="68" spans="15:16" x14ac:dyDescent="0.25">
      <c r="O68" s="6"/>
      <c r="P68" s="66"/>
    </row>
    <row r="69" spans="15:16" x14ac:dyDescent="0.25">
      <c r="O69" s="6"/>
      <c r="P69" s="66"/>
    </row>
    <row r="70" spans="15:16" x14ac:dyDescent="0.25">
      <c r="O70" s="6"/>
      <c r="P70" s="66"/>
    </row>
    <row r="71" spans="15:16" x14ac:dyDescent="0.25">
      <c r="O71" s="6"/>
      <c r="P71" s="66"/>
    </row>
    <row r="72" spans="15:16" x14ac:dyDescent="0.25">
      <c r="O72" s="6"/>
      <c r="P72" s="66"/>
    </row>
    <row r="73" spans="15:16" x14ac:dyDescent="0.25">
      <c r="O73" s="6"/>
      <c r="P73" s="66"/>
    </row>
    <row r="74" spans="15:16" x14ac:dyDescent="0.25">
      <c r="O74" s="6"/>
      <c r="P74" s="66"/>
    </row>
    <row r="75" spans="15:16" x14ac:dyDescent="0.25">
      <c r="O75" s="6"/>
      <c r="P75" s="66"/>
    </row>
    <row r="76" spans="15:16" x14ac:dyDescent="0.25">
      <c r="O76" s="6"/>
      <c r="P76" s="66"/>
    </row>
    <row r="77" spans="15:16" x14ac:dyDescent="0.25">
      <c r="O77" s="6"/>
      <c r="P77" s="66"/>
    </row>
    <row r="78" spans="15:16" x14ac:dyDescent="0.25">
      <c r="O78" s="6"/>
      <c r="P78" s="66"/>
    </row>
    <row r="79" spans="15:16" x14ac:dyDescent="0.25">
      <c r="O79" s="6"/>
      <c r="P79" s="66"/>
    </row>
    <row r="80" spans="15:16" x14ac:dyDescent="0.25">
      <c r="O80" s="6"/>
      <c r="P80" s="66"/>
    </row>
    <row r="81" spans="15:16" x14ac:dyDescent="0.25">
      <c r="O81" s="6"/>
      <c r="P81" s="66"/>
    </row>
    <row r="82" spans="15:16" x14ac:dyDescent="0.25">
      <c r="O82" s="6"/>
      <c r="P82" s="66"/>
    </row>
    <row r="83" spans="15:16" x14ac:dyDescent="0.25">
      <c r="O83" s="6"/>
      <c r="P83" s="66"/>
    </row>
    <row r="84" spans="15:16" x14ac:dyDescent="0.25">
      <c r="O84" s="6"/>
      <c r="P84" s="66"/>
    </row>
    <row r="85" spans="15:16" x14ac:dyDescent="0.25">
      <c r="O85" s="6"/>
      <c r="P85" s="66"/>
    </row>
    <row r="86" spans="15:16" x14ac:dyDescent="0.25">
      <c r="O86" s="6"/>
      <c r="P86" s="66"/>
    </row>
    <row r="87" spans="15:16" x14ac:dyDescent="0.25">
      <c r="O87" s="6"/>
      <c r="P87" s="66"/>
    </row>
    <row r="88" spans="15:16" x14ac:dyDescent="0.25">
      <c r="O88" s="6"/>
      <c r="P88" s="66"/>
    </row>
    <row r="89" spans="15:16" x14ac:dyDescent="0.25">
      <c r="O89" s="6"/>
      <c r="P89" s="66"/>
    </row>
    <row r="90" spans="15:16" x14ac:dyDescent="0.25">
      <c r="O90" s="6"/>
      <c r="P90" s="66"/>
    </row>
    <row r="91" spans="15:16" x14ac:dyDescent="0.25">
      <c r="O91" s="6"/>
      <c r="P91" s="66"/>
    </row>
    <row r="92" spans="15:16" x14ac:dyDescent="0.25">
      <c r="O92" s="6"/>
      <c r="P92" s="66"/>
    </row>
    <row r="93" spans="15:16" x14ac:dyDescent="0.25">
      <c r="O93" s="6"/>
      <c r="P93" s="66"/>
    </row>
    <row r="94" spans="15:16" x14ac:dyDescent="0.25">
      <c r="O94" s="6"/>
      <c r="P94" s="66"/>
    </row>
    <row r="95" spans="15:16" x14ac:dyDescent="0.25">
      <c r="O95" s="6"/>
      <c r="P95" s="66"/>
    </row>
    <row r="96" spans="15:16" x14ac:dyDescent="0.25">
      <c r="O96" s="6"/>
      <c r="P96" s="66"/>
    </row>
    <row r="97" spans="15:16" x14ac:dyDescent="0.25">
      <c r="O97" s="6"/>
      <c r="P97" s="66"/>
    </row>
    <row r="98" spans="15:16" x14ac:dyDescent="0.25">
      <c r="O98" s="6"/>
      <c r="P98" s="66"/>
    </row>
    <row r="99" spans="15:16" x14ac:dyDescent="0.25">
      <c r="O99" s="6"/>
      <c r="P99" s="66"/>
    </row>
    <row r="100" spans="15:16" x14ac:dyDescent="0.25">
      <c r="O100" s="6"/>
      <c r="P100" s="66"/>
    </row>
  </sheetData>
  <sortState ref="N6:P100">
    <sortCondition descending="1" ref="P5:P100"/>
  </sortState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M17"/>
  <sheetViews>
    <sheetView workbookViewId="0">
      <selection activeCell="A17" sqref="A17:D17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33</v>
      </c>
      <c r="B1" s="33" t="s">
        <v>72</v>
      </c>
      <c r="C1" s="33" t="s">
        <v>21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419</v>
      </c>
    </row>
    <row r="3" spans="1:13" ht="15.75" thickBot="1" x14ac:dyDescent="0.3">
      <c r="A3" s="76" t="s">
        <v>81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3"/>
      <c r="C6" s="13"/>
      <c r="D6" s="14">
        <v>19052937</v>
      </c>
      <c r="E6" s="15">
        <v>23838542</v>
      </c>
      <c r="F6" s="15">
        <v>14741808.4</v>
      </c>
      <c r="G6" s="15">
        <v>11853555.9</v>
      </c>
      <c r="H6" s="15">
        <v>2113929.8000000003</v>
      </c>
      <c r="I6" s="15">
        <v>774322.7</v>
      </c>
      <c r="J6" s="16">
        <v>0.49724332553559697</v>
      </c>
      <c r="K6" s="16">
        <v>0.58592030083047864</v>
      </c>
      <c r="L6" s="17">
        <v>0.61840226638021745</v>
      </c>
      <c r="M6" s="5"/>
    </row>
    <row r="7" spans="1:13" x14ac:dyDescent="0.25">
      <c r="A7" s="40" t="s">
        <v>139</v>
      </c>
      <c r="B7" s="42"/>
      <c r="C7" s="42"/>
      <c r="D7" s="43">
        <f ca="1">SUM(D8:OFFSET(D6,MATCH("PROYECTOS",$A$8:$A$50,0),0))</f>
        <v>11552156</v>
      </c>
      <c r="E7" s="44">
        <f ca="1">SUM(E8:OFFSET(E6,MATCH("PROYECTOS",$A$8:$A$50,0),0))</f>
        <v>14939301</v>
      </c>
      <c r="F7" s="44">
        <f ca="1">SUM(F8:OFFSET(F6,MATCH("PROYECTOS",$A$8:$A$50,0),0))</f>
        <v>10126729.399999999</v>
      </c>
      <c r="G7" s="44">
        <f ca="1">SUM(G8:OFFSET(G6,MATCH("PROYECTOS",$A$8:$A$50,0),0))</f>
        <v>8239536.5999999996</v>
      </c>
      <c r="H7" s="44">
        <f ca="1">SUM(H8:OFFSET(H6,MATCH("PROYECTOS",$A$8:$A$50,0),0))</f>
        <v>1369142.6</v>
      </c>
      <c r="I7" s="44">
        <f ca="1">SUM(I8:OFFSET(I6,MATCH("PROYECTOS",$A$8:$A$50,0),0))</f>
        <v>518050.19999999995</v>
      </c>
      <c r="J7" s="45">
        <f ca="1">IFERROR(G7/E7,0)</f>
        <v>0.55153427861183058</v>
      </c>
      <c r="K7" s="45">
        <f ca="1">IFERROR(SUM(G7,H7)/E7,0)</f>
        <v>0.64318131082572061</v>
      </c>
      <c r="L7" s="46">
        <f ca="1">IFERROR(SUM(G7,H7,I7)/E7,0)</f>
        <v>0.67785831478996228</v>
      </c>
      <c r="M7" s="5"/>
    </row>
    <row r="8" spans="1:13" ht="25.5" x14ac:dyDescent="0.25">
      <c r="A8" s="18"/>
      <c r="B8" s="20">
        <v>3000035</v>
      </c>
      <c r="C8" s="20" t="s">
        <v>421</v>
      </c>
      <c r="D8" s="21">
        <v>6594409</v>
      </c>
      <c r="E8" s="22">
        <v>9790641</v>
      </c>
      <c r="F8" s="22">
        <f t="shared" ref="F8:F10" si="0">SUM(G8,H8,I8)</f>
        <v>6659713.4999999991</v>
      </c>
      <c r="G8" s="22">
        <v>5342048.3</v>
      </c>
      <c r="H8" s="22">
        <v>922939.6</v>
      </c>
      <c r="I8" s="22">
        <v>394725.6</v>
      </c>
      <c r="J8" s="23">
        <f t="shared" ref="J8:J11" si="1">IFERROR(G8/E8,0)</f>
        <v>0.54562804416993738</v>
      </c>
      <c r="K8" s="23">
        <f t="shared" ref="K8:K11" si="2">IFERROR(SUM(G8,H8)/E8,0)</f>
        <v>0.63989557987061307</v>
      </c>
      <c r="L8" s="24">
        <f t="shared" ref="L8:L11" si="3">IFERROR(SUM(G8,H8,I8)/E8,0)</f>
        <v>0.68021220469630117</v>
      </c>
      <c r="M8" s="5"/>
    </row>
    <row r="9" spans="1:13" ht="38.25" x14ac:dyDescent="0.25">
      <c r="A9" s="18"/>
      <c r="B9" s="20">
        <v>3000036</v>
      </c>
      <c r="C9" s="20" t="s">
        <v>422</v>
      </c>
      <c r="D9" s="21">
        <v>2129604</v>
      </c>
      <c r="E9" s="22">
        <v>2329993</v>
      </c>
      <c r="F9" s="22">
        <f t="shared" si="0"/>
        <v>1805896.7</v>
      </c>
      <c r="G9" s="22">
        <v>1486510.9</v>
      </c>
      <c r="H9" s="22">
        <v>226442.2</v>
      </c>
      <c r="I9" s="22">
        <v>92943.6</v>
      </c>
      <c r="J9" s="23">
        <f t="shared" si="1"/>
        <v>0.63798942743604803</v>
      </c>
      <c r="K9" s="23">
        <f t="shared" si="2"/>
        <v>0.7351752129727428</v>
      </c>
      <c r="L9" s="24">
        <f t="shared" si="3"/>
        <v>0.77506528989572065</v>
      </c>
      <c r="M9" s="5"/>
    </row>
    <row r="10" spans="1:13" ht="25.5" x14ac:dyDescent="0.25">
      <c r="A10" s="18"/>
      <c r="B10" s="20">
        <v>3000037</v>
      </c>
      <c r="C10" s="20" t="s">
        <v>423</v>
      </c>
      <c r="D10" s="21">
        <v>2828143</v>
      </c>
      <c r="E10" s="22">
        <v>2818667</v>
      </c>
      <c r="F10" s="22">
        <f t="shared" si="0"/>
        <v>1661119.2</v>
      </c>
      <c r="G10" s="22">
        <v>1410977.4</v>
      </c>
      <c r="H10" s="22">
        <v>219760.8</v>
      </c>
      <c r="I10" s="22">
        <v>30381</v>
      </c>
      <c r="J10" s="23">
        <f t="shared" si="1"/>
        <v>0.50058321894711222</v>
      </c>
      <c r="K10" s="23">
        <f t="shared" si="2"/>
        <v>0.57854943489245092</v>
      </c>
      <c r="L10" s="24">
        <f t="shared" si="3"/>
        <v>0.58932793409083084</v>
      </c>
      <c r="M10" s="5"/>
    </row>
    <row r="11" spans="1:13" ht="15.75" thickBot="1" x14ac:dyDescent="0.3">
      <c r="A11" s="47" t="s">
        <v>161</v>
      </c>
      <c r="B11" s="49"/>
      <c r="C11" s="49"/>
      <c r="D11" s="50">
        <f ca="1">OFFSET(D11,-MATCH("PROYECTOS",$A$8:$A$50,0)-1,0)-(OFFSET(D11,-MATCH("PROYECTOS",$A$8:$A$50,0),0))</f>
        <v>7500781</v>
      </c>
      <c r="E11" s="51">
        <f t="shared" ref="E11:I11" ca="1" si="4">OFFSET(E11,-MATCH("PROYECTOS",$A$8:$A$50,0)-1,0)-(OFFSET(E11,-MATCH("PROYECTOS",$A$8:$A$50,0),0))</f>
        <v>8899241</v>
      </c>
      <c r="F11" s="51">
        <f t="shared" ca="1" si="4"/>
        <v>4615079.0000000019</v>
      </c>
      <c r="G11" s="51">
        <f t="shared" ca="1" si="4"/>
        <v>3614019.3000000007</v>
      </c>
      <c r="H11" s="51">
        <f t="shared" ca="1" si="4"/>
        <v>744787.20000000019</v>
      </c>
      <c r="I11" s="51">
        <f t="shared" ca="1" si="4"/>
        <v>256272.5</v>
      </c>
      <c r="J11" s="52">
        <f t="shared" ca="1" si="1"/>
        <v>0.40610421720234352</v>
      </c>
      <c r="K11" s="52">
        <f t="shared" ca="1" si="2"/>
        <v>0.48979530951010325</v>
      </c>
      <c r="L11" s="53">
        <f t="shared" ca="1" si="3"/>
        <v>0.51859242827562491</v>
      </c>
      <c r="M11" s="5"/>
    </row>
    <row r="12" spans="1:13" ht="15.75" thickBot="1" x14ac:dyDescent="0.3"/>
    <row r="13" spans="1:13" ht="15.75" thickBot="1" x14ac:dyDescent="0.3">
      <c r="A13" s="82" t="s">
        <v>209</v>
      </c>
      <c r="B13" s="83"/>
      <c r="C13" s="83"/>
      <c r="D13" s="84"/>
    </row>
    <row r="14" spans="1:13" ht="15.75" thickBot="1" x14ac:dyDescent="0.3">
      <c r="A14" s="2" t="s">
        <v>431</v>
      </c>
    </row>
    <row r="15" spans="1:13" ht="45" customHeight="1" x14ac:dyDescent="0.25">
      <c r="A15" s="76" t="s">
        <v>211</v>
      </c>
      <c r="B15" s="77"/>
      <c r="C15" s="77"/>
      <c r="D15" s="87" t="s">
        <v>212</v>
      </c>
    </row>
    <row r="16" spans="1:13" ht="15.75" thickBot="1" x14ac:dyDescent="0.3">
      <c r="A16" s="79"/>
      <c r="B16" s="80"/>
      <c r="C16" s="80"/>
      <c r="D16" s="98"/>
    </row>
    <row r="17" spans="1:4" ht="26.25" thickBot="1" x14ac:dyDescent="0.3">
      <c r="A17" s="67"/>
      <c r="B17" s="68">
        <v>3000037</v>
      </c>
      <c r="C17" s="68" t="s">
        <v>423</v>
      </c>
      <c r="D17" s="69">
        <v>0.58932793409083084</v>
      </c>
    </row>
  </sheetData>
  <mergeCells count="10">
    <mergeCell ref="A13:D13"/>
    <mergeCell ref="A15:C16"/>
    <mergeCell ref="D15:D16"/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A1:S12"/>
  <sheetViews>
    <sheetView workbookViewId="0">
      <selection activeCell="A11" sqref="A11:S11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4" width="7.7109375" customWidth="1"/>
    <col min="5" max="5" width="31.42578125" customWidth="1"/>
    <col min="6" max="6" width="4.28515625" style="4" customWidth="1"/>
    <col min="7" max="7" width="11.42578125" customWidth="1"/>
    <col min="8" max="10" width="13.5703125" customWidth="1"/>
    <col min="11" max="13" width="0" hidden="1" customWidth="1"/>
    <col min="17" max="18" width="14" hidden="1" customWidth="1"/>
    <col min="19" max="19" width="0" hidden="1" customWidth="1"/>
  </cols>
  <sheetData>
    <row r="1" spans="1:19" ht="15.75" x14ac:dyDescent="0.25">
      <c r="A1" s="32">
        <v>33</v>
      </c>
      <c r="B1" s="33" t="s">
        <v>72</v>
      </c>
      <c r="C1" s="33" t="s">
        <v>21</v>
      </c>
      <c r="D1" s="33"/>
      <c r="E1" s="33"/>
      <c r="F1" s="36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15.75" thickBot="1" x14ac:dyDescent="0.3">
      <c r="A2" s="2" t="s">
        <v>424</v>
      </c>
    </row>
    <row r="3" spans="1:19" ht="15.75" thickBot="1" x14ac:dyDescent="0.3">
      <c r="A3" s="76" t="s">
        <v>163</v>
      </c>
      <c r="B3" s="77"/>
      <c r="C3" s="77"/>
      <c r="D3" s="77"/>
      <c r="E3" s="77"/>
      <c r="F3" s="77"/>
      <c r="G3" s="77"/>
      <c r="H3" s="76" t="s">
        <v>1</v>
      </c>
      <c r="I3" s="77"/>
      <c r="J3" s="77"/>
      <c r="K3" s="77"/>
      <c r="L3" s="77"/>
      <c r="M3" s="77"/>
      <c r="N3" s="77"/>
      <c r="O3" s="77"/>
      <c r="P3" s="78"/>
      <c r="Q3" s="77" t="s">
        <v>167</v>
      </c>
      <c r="R3" s="77"/>
      <c r="S3" s="78"/>
    </row>
    <row r="4" spans="1:19" ht="45" customHeight="1" x14ac:dyDescent="0.25">
      <c r="A4" s="96" t="s">
        <v>164</v>
      </c>
      <c r="B4" s="92"/>
      <c r="C4" s="92"/>
      <c r="D4" s="92" t="s">
        <v>165</v>
      </c>
      <c r="E4" s="92"/>
      <c r="F4" s="92" t="s">
        <v>166</v>
      </c>
      <c r="G4" s="93"/>
      <c r="H4" s="74" t="s">
        <v>2</v>
      </c>
      <c r="I4" s="72" t="s">
        <v>3</v>
      </c>
      <c r="J4" s="72" t="s">
        <v>76</v>
      </c>
      <c r="K4" s="72" t="s">
        <v>5</v>
      </c>
      <c r="L4" s="72"/>
      <c r="M4" s="72"/>
      <c r="N4" s="72" t="s">
        <v>9</v>
      </c>
      <c r="O4" s="72"/>
      <c r="P4" s="81"/>
      <c r="Q4" s="90" t="s">
        <v>168</v>
      </c>
      <c r="R4" s="72" t="s">
        <v>169</v>
      </c>
      <c r="S4" s="81" t="s">
        <v>170</v>
      </c>
    </row>
    <row r="5" spans="1:19" ht="15.75" thickBot="1" x14ac:dyDescent="0.3">
      <c r="A5" s="97"/>
      <c r="B5" s="94"/>
      <c r="C5" s="94"/>
      <c r="D5" s="94"/>
      <c r="E5" s="94"/>
      <c r="F5" s="94"/>
      <c r="G5" s="95"/>
      <c r="H5" s="75"/>
      <c r="I5" s="73"/>
      <c r="J5" s="73"/>
      <c r="K5" s="9" t="s">
        <v>6</v>
      </c>
      <c r="L5" s="9" t="s">
        <v>7</v>
      </c>
      <c r="M5" s="9" t="s">
        <v>77</v>
      </c>
      <c r="N5" s="9" t="s">
        <v>10</v>
      </c>
      <c r="O5" s="9" t="s">
        <v>7</v>
      </c>
      <c r="P5" s="10" t="s">
        <v>77</v>
      </c>
      <c r="Q5" s="91"/>
      <c r="R5" s="73"/>
      <c r="S5" s="89"/>
    </row>
    <row r="6" spans="1:19" x14ac:dyDescent="0.25">
      <c r="A6" s="11" t="s">
        <v>11</v>
      </c>
      <c r="B6" s="13"/>
      <c r="C6" s="13"/>
      <c r="D6" s="54"/>
      <c r="E6" s="13"/>
      <c r="F6" s="55"/>
      <c r="G6" s="13"/>
      <c r="H6" s="14">
        <v>19052937</v>
      </c>
      <c r="I6" s="15">
        <v>23838542</v>
      </c>
      <c r="J6" s="15">
        <v>14741808.4</v>
      </c>
      <c r="K6" s="15">
        <v>11853555.9</v>
      </c>
      <c r="L6" s="15">
        <v>2113929.8000000003</v>
      </c>
      <c r="M6" s="15">
        <v>774322.7</v>
      </c>
      <c r="N6" s="16">
        <v>0.49724332553559697</v>
      </c>
      <c r="O6" s="16">
        <v>0.58592030083047864</v>
      </c>
      <c r="P6" s="17">
        <v>0.61840226638021745</v>
      </c>
      <c r="Q6" s="56"/>
      <c r="R6" s="15"/>
      <c r="S6" s="17"/>
    </row>
    <row r="7" spans="1:19" x14ac:dyDescent="0.25">
      <c r="A7" s="40" t="s">
        <v>171</v>
      </c>
      <c r="B7" s="42"/>
      <c r="C7" s="42"/>
      <c r="D7" s="57"/>
      <c r="E7" s="42"/>
      <c r="F7" s="58"/>
      <c r="G7" s="42"/>
      <c r="H7" s="43">
        <f ca="1">SUM(H8:OFFSET(H6,MATCH("PROYECTOS",$A$8:$A$50,0),0))</f>
        <v>11552156</v>
      </c>
      <c r="I7" s="44">
        <f ca="1">SUM(I8:OFFSET(I6,MATCH("PROYECTOS",$A$8:$A$50,0),0))</f>
        <v>14939301</v>
      </c>
      <c r="J7" s="44">
        <f ca="1">SUM(J8:OFFSET(J6,MATCH("PROYECTOS",$A$8:$A$50,0),0))</f>
        <v>10126729.4</v>
      </c>
      <c r="K7" s="44">
        <f ca="1">SUM(K8:OFFSET(K6,MATCH("PROYECTOS",$A$8:$A$50,0),0))</f>
        <v>8239536.6000000006</v>
      </c>
      <c r="L7" s="44">
        <f ca="1">SUM(L8:OFFSET(L6,MATCH("PROYECTOS",$A$8:$A$50,0),0))</f>
        <v>1369142.6</v>
      </c>
      <c r="M7" s="44">
        <f ca="1">SUM(M8:OFFSET(M6,MATCH("PROYECTOS",$A$8:$A$50,0),0))</f>
        <v>518050.19999999995</v>
      </c>
      <c r="N7" s="45">
        <f ca="1">IFERROR(K7/I7,0)</f>
        <v>0.55153427861183069</v>
      </c>
      <c r="O7" s="45">
        <f ca="1">IFERROR(SUM(K7,L7)/I7,0)</f>
        <v>0.64318131082572072</v>
      </c>
      <c r="P7" s="46">
        <f ca="1">IFERROR(SUM(K7,L7,M7)/I7,0)</f>
        <v>0.67785831478996239</v>
      </c>
      <c r="Q7" s="59"/>
      <c r="R7" s="44"/>
      <c r="S7" s="46"/>
    </row>
    <row r="8" spans="1:19" ht="38.25" x14ac:dyDescent="0.25">
      <c r="A8" s="18"/>
      <c r="B8" s="20">
        <v>5000179</v>
      </c>
      <c r="C8" s="20" t="s">
        <v>425</v>
      </c>
      <c r="D8" s="63">
        <v>3000036</v>
      </c>
      <c r="E8" s="20" t="s">
        <v>422</v>
      </c>
      <c r="F8" s="64">
        <v>88</v>
      </c>
      <c r="G8" s="20" t="s">
        <v>316</v>
      </c>
      <c r="H8" s="21">
        <v>2129604</v>
      </c>
      <c r="I8" s="22">
        <v>2329993</v>
      </c>
      <c r="J8" s="22">
        <f t="shared" ref="J8:J11" si="0">SUM(K8,L8,M8)</f>
        <v>1805896.7</v>
      </c>
      <c r="K8" s="22">
        <v>1486510.9</v>
      </c>
      <c r="L8" s="22">
        <v>226442.2</v>
      </c>
      <c r="M8" s="22">
        <v>92943.6</v>
      </c>
      <c r="N8" s="23">
        <f t="shared" ref="N8:N12" si="1">IFERROR(K8/I8,0)</f>
        <v>0.63798942743604803</v>
      </c>
      <c r="O8" s="23">
        <f t="shared" ref="O8:O12" si="2">IFERROR(SUM(K8,L8)/I8,0)</f>
        <v>0.7351752129727428</v>
      </c>
      <c r="P8" s="24">
        <f t="shared" ref="P8:P12" si="3">IFERROR(SUM(K8,L8,M8)/I8,0)</f>
        <v>0.77506528989572065</v>
      </c>
      <c r="Q8" s="65">
        <v>0</v>
      </c>
      <c r="R8" s="22">
        <v>0</v>
      </c>
      <c r="S8" s="24">
        <f>IFERROR(R8/Q8,0)</f>
        <v>0</v>
      </c>
    </row>
    <row r="9" spans="1:19" ht="25.5" x14ac:dyDescent="0.25">
      <c r="A9" s="18"/>
      <c r="B9" s="20">
        <v>5000333</v>
      </c>
      <c r="C9" s="20" t="s">
        <v>426</v>
      </c>
      <c r="D9" s="63">
        <v>3000035</v>
      </c>
      <c r="E9" s="20" t="s">
        <v>421</v>
      </c>
      <c r="F9" s="64">
        <v>24</v>
      </c>
      <c r="G9" s="20" t="s">
        <v>428</v>
      </c>
      <c r="H9" s="21">
        <v>5695405</v>
      </c>
      <c r="I9" s="22">
        <v>8394383</v>
      </c>
      <c r="J9" s="22">
        <f t="shared" si="0"/>
        <v>5569345.8999999994</v>
      </c>
      <c r="K9" s="22">
        <v>4367764</v>
      </c>
      <c r="L9" s="22">
        <v>813236.3</v>
      </c>
      <c r="M9" s="22">
        <v>388345.59999999998</v>
      </c>
      <c r="N9" s="23">
        <f t="shared" si="1"/>
        <v>0.52031983768193568</v>
      </c>
      <c r="O9" s="23">
        <f t="shared" si="2"/>
        <v>0.61719846473528783</v>
      </c>
      <c r="P9" s="24">
        <f t="shared" si="3"/>
        <v>0.66346101911242306</v>
      </c>
      <c r="Q9" s="65">
        <v>0</v>
      </c>
      <c r="R9" s="22">
        <v>0</v>
      </c>
      <c r="S9" s="24">
        <f t="shared" ref="S9:S11" si="4">IFERROR(R9/Q9,0)</f>
        <v>0</v>
      </c>
    </row>
    <row r="10" spans="1:19" ht="25.5" x14ac:dyDescent="0.25">
      <c r="A10" s="18"/>
      <c r="B10" s="20">
        <v>5000344</v>
      </c>
      <c r="C10" s="20" t="s">
        <v>427</v>
      </c>
      <c r="D10" s="63">
        <v>3000037</v>
      </c>
      <c r="E10" s="20" t="s">
        <v>423</v>
      </c>
      <c r="F10" s="64">
        <v>112</v>
      </c>
      <c r="G10" s="20" t="s">
        <v>429</v>
      </c>
      <c r="H10" s="21">
        <v>1821429</v>
      </c>
      <c r="I10" s="22">
        <v>1760843</v>
      </c>
      <c r="J10" s="22">
        <f t="shared" si="0"/>
        <v>1060795</v>
      </c>
      <c r="K10" s="22">
        <v>889407.4</v>
      </c>
      <c r="L10" s="22">
        <v>146201.29999999999</v>
      </c>
      <c r="M10" s="22">
        <v>25186.3</v>
      </c>
      <c r="N10" s="23">
        <f t="shared" si="1"/>
        <v>0.50510318069242977</v>
      </c>
      <c r="O10" s="23">
        <f t="shared" si="2"/>
        <v>0.5881323320704912</v>
      </c>
      <c r="P10" s="24">
        <f t="shared" si="3"/>
        <v>0.60243587872399751</v>
      </c>
      <c r="Q10" s="65">
        <v>0</v>
      </c>
      <c r="R10" s="22">
        <v>0</v>
      </c>
      <c r="S10" s="24">
        <f t="shared" si="4"/>
        <v>0</v>
      </c>
    </row>
    <row r="11" spans="1:19" x14ac:dyDescent="0.25">
      <c r="A11" s="18"/>
      <c r="B11" s="20">
        <v>9000000</v>
      </c>
      <c r="C11" s="20" t="s">
        <v>192</v>
      </c>
      <c r="D11" s="63">
        <v>9000000</v>
      </c>
      <c r="E11" s="20" t="s">
        <v>193</v>
      </c>
      <c r="F11" s="64"/>
      <c r="G11" s="20" t="s">
        <v>205</v>
      </c>
      <c r="H11" s="21">
        <v>1905718</v>
      </c>
      <c r="I11" s="22">
        <v>2454082</v>
      </c>
      <c r="J11" s="22">
        <f t="shared" si="0"/>
        <v>1690691.8</v>
      </c>
      <c r="K11" s="22">
        <v>1495854.3</v>
      </c>
      <c r="L11" s="22">
        <v>183262.8</v>
      </c>
      <c r="M11" s="22">
        <v>11574.7</v>
      </c>
      <c r="N11" s="23">
        <f t="shared" si="1"/>
        <v>0.60953721187800569</v>
      </c>
      <c r="O11" s="23">
        <f t="shared" si="2"/>
        <v>0.68421393417171883</v>
      </c>
      <c r="P11" s="24">
        <f t="shared" si="3"/>
        <v>0.68893044323702302</v>
      </c>
      <c r="Q11" s="65">
        <v>0</v>
      </c>
      <c r="R11" s="22">
        <v>0</v>
      </c>
      <c r="S11" s="24">
        <f t="shared" si="4"/>
        <v>0</v>
      </c>
    </row>
    <row r="12" spans="1:19" ht="15.75" thickBot="1" x14ac:dyDescent="0.3">
      <c r="A12" s="47" t="s">
        <v>161</v>
      </c>
      <c r="B12" s="49"/>
      <c r="C12" s="49"/>
      <c r="D12" s="60"/>
      <c r="E12" s="49"/>
      <c r="F12" s="61"/>
      <c r="G12" s="49"/>
      <c r="H12" s="50">
        <f ca="1">OFFSET(H12,-MATCH("PROYECTOS",$A$8:$A$50,0)-1,0)-(OFFSET(H12,-MATCH("PROYECTOS",$A$8:$A$50,0),0))</f>
        <v>7500781</v>
      </c>
      <c r="I12" s="51">
        <f t="shared" ref="I12:M12" ca="1" si="5">OFFSET(I12,-MATCH("PROYECTOS",$A$8:$A$50,0)-1,0)-(OFFSET(I12,-MATCH("PROYECTOS",$A$8:$A$50,0),0))</f>
        <v>8899241</v>
      </c>
      <c r="J12" s="51">
        <f t="shared" ca="1" si="5"/>
        <v>4615079</v>
      </c>
      <c r="K12" s="51">
        <f t="shared" ca="1" si="5"/>
        <v>3614019.3</v>
      </c>
      <c r="L12" s="51">
        <f t="shared" ca="1" si="5"/>
        <v>744787.20000000019</v>
      </c>
      <c r="M12" s="51">
        <f t="shared" ca="1" si="5"/>
        <v>256272.5</v>
      </c>
      <c r="N12" s="52">
        <f t="shared" ca="1" si="1"/>
        <v>0.40610421720234341</v>
      </c>
      <c r="O12" s="52">
        <f t="shared" ca="1" si="2"/>
        <v>0.48979530951010314</v>
      </c>
      <c r="P12" s="53">
        <f t="shared" ca="1" si="3"/>
        <v>0.51859242827562491</v>
      </c>
      <c r="Q12" s="62"/>
      <c r="R12" s="51"/>
      <c r="S12" s="53"/>
    </row>
  </sheetData>
  <mergeCells count="14">
    <mergeCell ref="F4:G5"/>
    <mergeCell ref="D4:E5"/>
    <mergeCell ref="A4:C5"/>
    <mergeCell ref="A3:G3"/>
    <mergeCell ref="H3:P3"/>
    <mergeCell ref="J4:J5"/>
    <mergeCell ref="I4:I5"/>
    <mergeCell ref="H4:H5"/>
    <mergeCell ref="Q3:S3"/>
    <mergeCell ref="K4:M4"/>
    <mergeCell ref="N4:P4"/>
    <mergeCell ref="S4:S5"/>
    <mergeCell ref="R4:R5"/>
    <mergeCell ref="Q4:Q5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M11"/>
  <sheetViews>
    <sheetView workbookViewId="0">
      <selection activeCell="A8" sqref="A8:L8"/>
    </sheetView>
  </sheetViews>
  <sheetFormatPr baseColWidth="10" defaultColWidth="11.7109375" defaultRowHeight="15" x14ac:dyDescent="0.25"/>
  <cols>
    <col min="1" max="1" width="4.28515625" customWidth="1"/>
    <col min="2" max="2" width="4.28515625" style="4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34</v>
      </c>
      <c r="B1" s="36" t="s">
        <v>72</v>
      </c>
      <c r="C1" s="33" t="s">
        <v>22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432</v>
      </c>
    </row>
    <row r="3" spans="1:13" ht="15.75" thickBot="1" x14ac:dyDescent="0.3">
      <c r="A3" s="76" t="s">
        <v>75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2"/>
      <c r="C6" s="13"/>
      <c r="D6" s="14">
        <v>39799030</v>
      </c>
      <c r="E6" s="15">
        <v>46225444</v>
      </c>
      <c r="F6" s="15">
        <v>19569300.299999997</v>
      </c>
      <c r="G6" s="15">
        <v>16569392.6</v>
      </c>
      <c r="H6" s="15">
        <v>1824411.8</v>
      </c>
      <c r="I6" s="15">
        <v>1175495.8999999999</v>
      </c>
      <c r="J6" s="16">
        <v>0.35844745158099506</v>
      </c>
      <c r="K6" s="16">
        <v>0.39791514820279494</v>
      </c>
      <c r="L6" s="17">
        <v>0.42334477739142962</v>
      </c>
      <c r="M6" s="5"/>
    </row>
    <row r="7" spans="1:13" x14ac:dyDescent="0.25">
      <c r="A7" s="40" t="s">
        <v>107</v>
      </c>
      <c r="B7" s="41"/>
      <c r="C7" s="42"/>
      <c r="D7" s="43">
        <f ca="1">SUM(D8:OFFSET(D6,MATCH("GOBIERNOS REGIONALES",$A$8:$A$50,0),0))</f>
        <v>39799030</v>
      </c>
      <c r="E7" s="44">
        <f ca="1">SUM(E8:OFFSET(E6,MATCH("GOBIERNOS REGIONALES",$A$8:$A$50,0),0))</f>
        <v>46225444</v>
      </c>
      <c r="F7" s="44">
        <f ca="1">SUM(F8:OFFSET(F6,MATCH("GOBIERNOS REGIONALES",$A$8:$A$50,0),0))</f>
        <v>19569300.299999997</v>
      </c>
      <c r="G7" s="44">
        <f ca="1">SUM(G8:OFFSET(G6,MATCH("GOBIERNOS REGIONALES",$A$8:$A$50,0),0))</f>
        <v>16569392.6</v>
      </c>
      <c r="H7" s="44">
        <f ca="1">SUM(H8:OFFSET(H6,MATCH("GOBIERNOS REGIONALES",$A$8:$A$50,0),0))</f>
        <v>1824411.8</v>
      </c>
      <c r="I7" s="44">
        <f ca="1">SUM(I8:OFFSET(I6,MATCH("GOBIERNOS REGIONALES",$A$8:$A$50,0),0))</f>
        <v>1175495.8999999999</v>
      </c>
      <c r="J7" s="45">
        <f ca="1">IFERROR(G7/E7,0)</f>
        <v>0.35844745158099506</v>
      </c>
      <c r="K7" s="45">
        <f ca="1">IFERROR(SUM(G7,H7)/E7,0)</f>
        <v>0.39791514820279494</v>
      </c>
      <c r="L7" s="46">
        <f ca="1">IFERROR(SUM(G7,H7,I7)/E7,0)</f>
        <v>0.42334477739142962</v>
      </c>
      <c r="M7" s="5"/>
    </row>
    <row r="8" spans="1:13" ht="25.5" x14ac:dyDescent="0.25">
      <c r="A8" s="18"/>
      <c r="B8" s="19">
        <v>59</v>
      </c>
      <c r="C8" s="20" t="s">
        <v>435</v>
      </c>
      <c r="D8" s="21">
        <v>39799030</v>
      </c>
      <c r="E8" s="22">
        <v>46225444</v>
      </c>
      <c r="F8" s="22">
        <f t="shared" ref="F8:F10" si="0">SUM(G8,H8,I8)</f>
        <v>19569300.299999997</v>
      </c>
      <c r="G8" s="22">
        <v>16569392.6</v>
      </c>
      <c r="H8" s="22">
        <v>1824411.8</v>
      </c>
      <c r="I8" s="22">
        <v>1175495.8999999999</v>
      </c>
      <c r="J8" s="23">
        <f t="shared" ref="J8:J10" si="1">IFERROR(G8/E8,0)</f>
        <v>0.35844745158099506</v>
      </c>
      <c r="K8" s="23">
        <f t="shared" ref="K8:K10" si="2">IFERROR(SUM(G8,H8)/E8,0)</f>
        <v>0.39791514820279494</v>
      </c>
      <c r="L8" s="24">
        <f t="shared" ref="L8:L10" si="3">IFERROR(SUM(G8,H8,I8)/E8,0)</f>
        <v>0.42334477739142962</v>
      </c>
      <c r="M8" s="5"/>
    </row>
    <row r="9" spans="1:13" ht="15.75" thickBot="1" x14ac:dyDescent="0.3">
      <c r="A9" s="47" t="s">
        <v>112</v>
      </c>
      <c r="B9" s="48"/>
      <c r="C9" s="49"/>
      <c r="D9" s="50">
        <f ca="1">SUM(D10:OFFSET(D8,(MATCH("GOBIERNOS LOCALES",$A$8:$A$50,0)-MATCH("GOBIERNOS REGIONALES",$A$8:$A$50,0)),0))</f>
        <v>0</v>
      </c>
      <c r="E9" s="51">
        <f ca="1">SUM(E10:OFFSET(E8,(MATCH("GOBIERNOS LOCALES",$A$8:$A$50,0)-MATCH("GOBIERNOS REGIONALES",$A$8:$A$50,0)),0))</f>
        <v>0</v>
      </c>
      <c r="F9" s="51">
        <f ca="1">SUM(F10:OFFSET(F8,(MATCH("GOBIERNOS LOCALES",$A$8:$A$50,0)-MATCH("GOBIERNOS REGIONALES",$A$8:$A$50,0)),0))</f>
        <v>0</v>
      </c>
      <c r="G9" s="51">
        <f ca="1">SUM(G10:OFFSET(G8,(MATCH("GOBIERNOS LOCALES",$A$8:$A$50,0)-MATCH("GOBIERNOS REGIONALES",$A$8:$A$50,0)),0))</f>
        <v>0</v>
      </c>
      <c r="H9" s="51">
        <f ca="1">SUM(H10:OFFSET(H8,(MATCH("GOBIERNOS LOCALES",$A$8:$A$50,0)-MATCH("GOBIERNOS REGIONALES",$A$8:$A$50,0)),0))</f>
        <v>0</v>
      </c>
      <c r="I9" s="51">
        <f ca="1">SUM(I10:OFFSET(I8,(MATCH("GOBIERNOS LOCALES",$A$8:$A$50,0)-MATCH("GOBIERNOS REGIONALES",$A$8:$A$50,0)),0))</f>
        <v>0</v>
      </c>
      <c r="J9" s="52">
        <f ca="1">IFERROR(G9/E9,0)</f>
        <v>0</v>
      </c>
      <c r="K9" s="52">
        <f ca="1">IFERROR(SUM(G9,H9)/E9,0)</f>
        <v>0</v>
      </c>
      <c r="L9" s="53">
        <f ca="1">IFERROR(SUM(G9,H9,I9)/E9,0)</f>
        <v>0</v>
      </c>
      <c r="M9" s="5"/>
    </row>
    <row r="10" spans="1:13" x14ac:dyDescent="0.25">
      <c r="A10" t="s">
        <v>138</v>
      </c>
      <c r="D10" s="6"/>
      <c r="E10" s="6"/>
      <c r="F10" s="6">
        <f t="shared" si="0"/>
        <v>0</v>
      </c>
      <c r="G10" s="6"/>
      <c r="H10" s="6"/>
      <c r="I10" s="6"/>
      <c r="J10" s="5">
        <f t="shared" si="1"/>
        <v>0</v>
      </c>
      <c r="K10" s="5">
        <f t="shared" si="2"/>
        <v>0</v>
      </c>
      <c r="L10" s="5">
        <f t="shared" si="3"/>
        <v>0</v>
      </c>
      <c r="M10" s="5"/>
    </row>
    <row r="11" spans="1:13" x14ac:dyDescent="0.25">
      <c r="D11" s="6"/>
      <c r="E11" s="6"/>
      <c r="F11" s="6"/>
      <c r="G11" s="6"/>
      <c r="H11" s="6"/>
      <c r="I11" s="6"/>
      <c r="J11" s="5"/>
      <c r="K11" s="5"/>
      <c r="L11" s="5"/>
      <c r="M11" s="5"/>
    </row>
  </sheetData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A1:P100"/>
  <sheetViews>
    <sheetView workbookViewId="0">
      <selection activeCell="N2" sqref="N2"/>
    </sheetView>
  </sheetViews>
  <sheetFormatPr baseColWidth="10" defaultColWidth="11.7109375" defaultRowHeight="15" x14ac:dyDescent="0.25"/>
  <cols>
    <col min="1" max="1" width="4.28515625" customWidth="1"/>
    <col min="2" max="2" width="4.28515625" style="35" customWidth="1"/>
    <col min="3" max="3" width="31.42578125" customWidth="1"/>
    <col min="4" max="6" width="13.5703125" customWidth="1"/>
    <col min="7" max="9" width="0" hidden="1" customWidth="1"/>
  </cols>
  <sheetData>
    <row r="1" spans="1:16" ht="15.75" x14ac:dyDescent="0.25">
      <c r="A1" s="32">
        <v>34</v>
      </c>
      <c r="B1" s="34" t="s">
        <v>72</v>
      </c>
      <c r="C1" s="33" t="s">
        <v>22</v>
      </c>
      <c r="D1" s="33"/>
      <c r="E1" s="33"/>
      <c r="F1" s="33"/>
      <c r="G1" s="33"/>
      <c r="H1" s="33"/>
      <c r="I1" s="33"/>
      <c r="J1" s="33"/>
      <c r="K1" s="33"/>
      <c r="L1" s="33"/>
    </row>
    <row r="2" spans="1:16" ht="15.75" thickBot="1" x14ac:dyDescent="0.3">
      <c r="A2" s="2" t="s">
        <v>433</v>
      </c>
      <c r="N2" s="1" t="s">
        <v>454</v>
      </c>
    </row>
    <row r="3" spans="1:16" ht="15.75" thickBot="1" x14ac:dyDescent="0.3">
      <c r="A3" s="76" t="s">
        <v>79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6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6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  <c r="O5" s="6"/>
      <c r="P5" s="66"/>
    </row>
    <row r="6" spans="1:16" x14ac:dyDescent="0.25">
      <c r="A6" s="11" t="s">
        <v>11</v>
      </c>
      <c r="B6" s="37"/>
      <c r="C6" s="13"/>
      <c r="D6" s="14">
        <f ca="1">SUM(D7:OFFSET(D7,50,0))</f>
        <v>39799030</v>
      </c>
      <c r="E6" s="15">
        <f ca="1">SUM(E7:OFFSET(E7,50,0))</f>
        <v>46225444</v>
      </c>
      <c r="F6" s="15">
        <f ca="1">SUM(F7:OFFSET(F7,50,0))</f>
        <v>19569300.299999997</v>
      </c>
      <c r="G6" s="15">
        <f ca="1">SUM(G7:OFFSET(G7,50,0))</f>
        <v>16569392.6</v>
      </c>
      <c r="H6" s="15">
        <f ca="1">SUM(H7:OFFSET(H7,50,0))</f>
        <v>1824411.8</v>
      </c>
      <c r="I6" s="15">
        <f ca="1">SUM(I7:OFFSET(I7,50,0))</f>
        <v>1175495.8999999999</v>
      </c>
      <c r="J6" s="16">
        <f ca="1">IFERROR(G6/E6,0)</f>
        <v>0.35844745158099506</v>
      </c>
      <c r="K6" s="16">
        <f ca="1">IFERROR(SUM(G6,H6)/E6,0)</f>
        <v>0.39791514820279494</v>
      </c>
      <c r="L6" s="17">
        <f ca="1">IFERROR(SUM(G6,H6,I6)/E6,0)</f>
        <v>0.42334477739142962</v>
      </c>
      <c r="M6" s="5"/>
      <c r="O6" s="6" t="s">
        <v>206</v>
      </c>
      <c r="P6" s="66" t="s">
        <v>207</v>
      </c>
    </row>
    <row r="7" spans="1:16" ht="15.75" thickBot="1" x14ac:dyDescent="0.3">
      <c r="A7" s="25"/>
      <c r="B7" s="39">
        <v>15</v>
      </c>
      <c r="C7" s="27" t="s">
        <v>96</v>
      </c>
      <c r="D7" s="28">
        <v>39799030</v>
      </c>
      <c r="E7" s="29">
        <v>46225444</v>
      </c>
      <c r="F7" s="29">
        <f>SUM(G7,H7,I7)</f>
        <v>19569300.299999997</v>
      </c>
      <c r="G7" s="29">
        <v>16569392.6</v>
      </c>
      <c r="H7" s="29">
        <v>1824411.8</v>
      </c>
      <c r="I7" s="29">
        <v>1175495.8999999999</v>
      </c>
      <c r="J7" s="30">
        <f>IFERROR(G7/E7,0)</f>
        <v>0.35844745158099506</v>
      </c>
      <c r="K7" s="30">
        <f>IFERROR(SUM(G7,H7)/E7,0)</f>
        <v>0.39791514820279494</v>
      </c>
      <c r="L7" s="31">
        <f>IFERROR(SUM(G7,H7,I7)/E7,0)</f>
        <v>0.42334477739142962</v>
      </c>
      <c r="M7" s="5"/>
      <c r="N7" t="s">
        <v>96</v>
      </c>
      <c r="O7" s="6">
        <v>19569300.299999997</v>
      </c>
      <c r="P7" s="66">
        <v>0.42334477739142962</v>
      </c>
    </row>
    <row r="8" spans="1:16" x14ac:dyDescent="0.25">
      <c r="O8" s="6"/>
      <c r="P8" s="66"/>
    </row>
    <row r="9" spans="1:16" x14ac:dyDescent="0.25">
      <c r="O9" s="6"/>
      <c r="P9" s="66"/>
    </row>
    <row r="10" spans="1:16" x14ac:dyDescent="0.25">
      <c r="O10" s="6"/>
      <c r="P10" s="66"/>
    </row>
    <row r="11" spans="1:16" x14ac:dyDescent="0.25">
      <c r="O11" s="6"/>
      <c r="P11" s="66"/>
    </row>
    <row r="12" spans="1:16" x14ac:dyDescent="0.25">
      <c r="O12" s="6"/>
      <c r="P12" s="66"/>
    </row>
    <row r="13" spans="1:16" x14ac:dyDescent="0.25">
      <c r="O13" s="6"/>
      <c r="P13" s="66"/>
    </row>
    <row r="14" spans="1:16" x14ac:dyDescent="0.25">
      <c r="O14" s="6"/>
      <c r="P14" s="66"/>
    </row>
    <row r="15" spans="1:16" x14ac:dyDescent="0.25">
      <c r="O15" s="6"/>
      <c r="P15" s="66"/>
    </row>
    <row r="16" spans="1:16" x14ac:dyDescent="0.25">
      <c r="O16" s="6"/>
      <c r="P16" s="66"/>
    </row>
    <row r="17" spans="15:16" x14ac:dyDescent="0.25">
      <c r="O17" s="6"/>
      <c r="P17" s="66"/>
    </row>
    <row r="18" spans="15:16" x14ac:dyDescent="0.25">
      <c r="O18" s="6"/>
      <c r="P18" s="66"/>
    </row>
    <row r="19" spans="15:16" x14ac:dyDescent="0.25">
      <c r="O19" s="6"/>
      <c r="P19" s="66"/>
    </row>
    <row r="20" spans="15:16" x14ac:dyDescent="0.25">
      <c r="O20" s="6"/>
      <c r="P20" s="66"/>
    </row>
    <row r="21" spans="15:16" x14ac:dyDescent="0.25">
      <c r="O21" s="6"/>
      <c r="P21" s="66"/>
    </row>
    <row r="22" spans="15:16" x14ac:dyDescent="0.25">
      <c r="O22" s="6"/>
      <c r="P22" s="66"/>
    </row>
    <row r="23" spans="15:16" x14ac:dyDescent="0.25">
      <c r="O23" s="6"/>
      <c r="P23" s="66"/>
    </row>
    <row r="24" spans="15:16" x14ac:dyDescent="0.25">
      <c r="O24" s="6"/>
      <c r="P24" s="66"/>
    </row>
    <row r="25" spans="15:16" x14ac:dyDescent="0.25">
      <c r="O25" s="6"/>
      <c r="P25" s="66"/>
    </row>
    <row r="26" spans="15:16" x14ac:dyDescent="0.25">
      <c r="O26" s="6"/>
      <c r="P26" s="66"/>
    </row>
    <row r="27" spans="15:16" x14ac:dyDescent="0.25">
      <c r="O27" s="6"/>
      <c r="P27" s="66"/>
    </row>
    <row r="28" spans="15:16" x14ac:dyDescent="0.25">
      <c r="O28" s="6"/>
      <c r="P28" s="66"/>
    </row>
    <row r="29" spans="15:16" x14ac:dyDescent="0.25">
      <c r="O29" s="6"/>
      <c r="P29" s="66"/>
    </row>
    <row r="30" spans="15:16" x14ac:dyDescent="0.25">
      <c r="O30" s="6"/>
      <c r="P30" s="66"/>
    </row>
    <row r="31" spans="15:16" x14ac:dyDescent="0.25">
      <c r="O31" s="6"/>
      <c r="P31" s="66"/>
    </row>
    <row r="32" spans="15:16" x14ac:dyDescent="0.25">
      <c r="O32" s="6"/>
      <c r="P32" s="66"/>
    </row>
    <row r="33" spans="15:16" x14ac:dyDescent="0.25">
      <c r="O33" s="6"/>
      <c r="P33" s="66"/>
    </row>
    <row r="34" spans="15:16" x14ac:dyDescent="0.25">
      <c r="O34" s="6"/>
      <c r="P34" s="66"/>
    </row>
    <row r="35" spans="15:16" x14ac:dyDescent="0.25">
      <c r="O35" s="6"/>
      <c r="P35" s="66"/>
    </row>
    <row r="36" spans="15:16" x14ac:dyDescent="0.25">
      <c r="O36" s="6"/>
      <c r="P36" s="66"/>
    </row>
    <row r="37" spans="15:16" x14ac:dyDescent="0.25">
      <c r="O37" s="6"/>
      <c r="P37" s="66"/>
    </row>
    <row r="38" spans="15:16" x14ac:dyDescent="0.25">
      <c r="O38" s="6"/>
      <c r="P38" s="66"/>
    </row>
    <row r="39" spans="15:16" x14ac:dyDescent="0.25">
      <c r="O39" s="6"/>
      <c r="P39" s="66"/>
    </row>
    <row r="40" spans="15:16" x14ac:dyDescent="0.25">
      <c r="O40" s="6"/>
      <c r="P40" s="66"/>
    </row>
    <row r="41" spans="15:16" x14ac:dyDescent="0.25">
      <c r="O41" s="6"/>
      <c r="P41" s="66"/>
    </row>
    <row r="42" spans="15:16" x14ac:dyDescent="0.25">
      <c r="O42" s="6"/>
      <c r="P42" s="66"/>
    </row>
    <row r="43" spans="15:16" x14ac:dyDescent="0.25">
      <c r="O43" s="6"/>
      <c r="P43" s="66"/>
    </row>
    <row r="44" spans="15:16" x14ac:dyDescent="0.25">
      <c r="O44" s="6"/>
      <c r="P44" s="66"/>
    </row>
    <row r="45" spans="15:16" x14ac:dyDescent="0.25">
      <c r="O45" s="6"/>
      <c r="P45" s="66"/>
    </row>
    <row r="46" spans="15:16" x14ac:dyDescent="0.25">
      <c r="O46" s="6"/>
      <c r="P46" s="66"/>
    </row>
    <row r="47" spans="15:16" x14ac:dyDescent="0.25">
      <c r="O47" s="6"/>
      <c r="P47" s="66"/>
    </row>
    <row r="48" spans="15:16" x14ac:dyDescent="0.25">
      <c r="O48" s="6"/>
      <c r="P48" s="66"/>
    </row>
    <row r="49" spans="15:16" x14ac:dyDescent="0.25">
      <c r="O49" s="6"/>
      <c r="P49" s="66"/>
    </row>
    <row r="50" spans="15:16" x14ac:dyDescent="0.25">
      <c r="O50" s="6"/>
      <c r="P50" s="66"/>
    </row>
    <row r="51" spans="15:16" x14ac:dyDescent="0.25">
      <c r="O51" s="6"/>
      <c r="P51" s="66"/>
    </row>
    <row r="52" spans="15:16" x14ac:dyDescent="0.25">
      <c r="O52" s="6"/>
      <c r="P52" s="66"/>
    </row>
    <row r="53" spans="15:16" x14ac:dyDescent="0.25">
      <c r="O53" s="6"/>
      <c r="P53" s="66"/>
    </row>
    <row r="54" spans="15:16" x14ac:dyDescent="0.25">
      <c r="O54" s="6"/>
      <c r="P54" s="66"/>
    </row>
    <row r="55" spans="15:16" x14ac:dyDescent="0.25">
      <c r="O55" s="6"/>
      <c r="P55" s="66"/>
    </row>
    <row r="56" spans="15:16" x14ac:dyDescent="0.25">
      <c r="O56" s="6"/>
      <c r="P56" s="66"/>
    </row>
    <row r="57" spans="15:16" x14ac:dyDescent="0.25">
      <c r="O57" s="6"/>
      <c r="P57" s="66"/>
    </row>
    <row r="58" spans="15:16" x14ac:dyDescent="0.25">
      <c r="O58" s="6"/>
      <c r="P58" s="66"/>
    </row>
    <row r="59" spans="15:16" x14ac:dyDescent="0.25">
      <c r="O59" s="6"/>
      <c r="P59" s="66"/>
    </row>
    <row r="60" spans="15:16" x14ac:dyDescent="0.25">
      <c r="O60" s="6"/>
      <c r="P60" s="66"/>
    </row>
    <row r="61" spans="15:16" x14ac:dyDescent="0.25">
      <c r="O61" s="6"/>
      <c r="P61" s="66"/>
    </row>
    <row r="62" spans="15:16" x14ac:dyDescent="0.25">
      <c r="O62" s="6"/>
      <c r="P62" s="66"/>
    </row>
    <row r="63" spans="15:16" x14ac:dyDescent="0.25">
      <c r="O63" s="6"/>
      <c r="P63" s="66"/>
    </row>
    <row r="64" spans="15:16" x14ac:dyDescent="0.25">
      <c r="O64" s="6"/>
      <c r="P64" s="66"/>
    </row>
    <row r="65" spans="15:16" x14ac:dyDescent="0.25">
      <c r="O65" s="6"/>
      <c r="P65" s="66"/>
    </row>
    <row r="66" spans="15:16" x14ac:dyDescent="0.25">
      <c r="O66" s="6"/>
      <c r="P66" s="66"/>
    </row>
    <row r="67" spans="15:16" x14ac:dyDescent="0.25">
      <c r="O67" s="6"/>
      <c r="P67" s="66"/>
    </row>
    <row r="68" spans="15:16" x14ac:dyDescent="0.25">
      <c r="O68" s="6"/>
      <c r="P68" s="66"/>
    </row>
    <row r="69" spans="15:16" x14ac:dyDescent="0.25">
      <c r="O69" s="6"/>
      <c r="P69" s="66"/>
    </row>
    <row r="70" spans="15:16" x14ac:dyDescent="0.25">
      <c r="O70" s="6"/>
      <c r="P70" s="66"/>
    </row>
    <row r="71" spans="15:16" x14ac:dyDescent="0.25">
      <c r="O71" s="6"/>
      <c r="P71" s="66"/>
    </row>
    <row r="72" spans="15:16" x14ac:dyDescent="0.25">
      <c r="O72" s="6"/>
      <c r="P72" s="66"/>
    </row>
    <row r="73" spans="15:16" x14ac:dyDescent="0.25">
      <c r="O73" s="6"/>
      <c r="P73" s="66"/>
    </row>
    <row r="74" spans="15:16" x14ac:dyDescent="0.25">
      <c r="O74" s="6"/>
      <c r="P74" s="66"/>
    </row>
    <row r="75" spans="15:16" x14ac:dyDescent="0.25">
      <c r="O75" s="6"/>
      <c r="P75" s="66"/>
    </row>
    <row r="76" spans="15:16" x14ac:dyDescent="0.25">
      <c r="O76" s="6"/>
      <c r="P76" s="66"/>
    </row>
    <row r="77" spans="15:16" x14ac:dyDescent="0.25">
      <c r="O77" s="6"/>
      <c r="P77" s="66"/>
    </row>
    <row r="78" spans="15:16" x14ac:dyDescent="0.25">
      <c r="O78" s="6"/>
      <c r="P78" s="66"/>
    </row>
    <row r="79" spans="15:16" x14ac:dyDescent="0.25">
      <c r="O79" s="6"/>
      <c r="P79" s="66"/>
    </row>
    <row r="80" spans="15:16" x14ac:dyDescent="0.25">
      <c r="O80" s="6"/>
      <c r="P80" s="66"/>
    </row>
    <row r="81" spans="15:16" x14ac:dyDescent="0.25">
      <c r="O81" s="6"/>
      <c r="P81" s="66"/>
    </row>
    <row r="82" spans="15:16" x14ac:dyDescent="0.25">
      <c r="O82" s="6"/>
      <c r="P82" s="66"/>
    </row>
    <row r="83" spans="15:16" x14ac:dyDescent="0.25">
      <c r="O83" s="6"/>
      <c r="P83" s="66"/>
    </row>
    <row r="84" spans="15:16" x14ac:dyDescent="0.25">
      <c r="O84" s="6"/>
      <c r="P84" s="66"/>
    </row>
    <row r="85" spans="15:16" x14ac:dyDescent="0.25">
      <c r="O85" s="6"/>
      <c r="P85" s="66"/>
    </row>
    <row r="86" spans="15:16" x14ac:dyDescent="0.25">
      <c r="O86" s="6"/>
      <c r="P86" s="66"/>
    </row>
    <row r="87" spans="15:16" x14ac:dyDescent="0.25">
      <c r="O87" s="6"/>
      <c r="P87" s="66"/>
    </row>
    <row r="88" spans="15:16" x14ac:dyDescent="0.25">
      <c r="O88" s="6"/>
      <c r="P88" s="66"/>
    </row>
    <row r="89" spans="15:16" x14ac:dyDescent="0.25">
      <c r="O89" s="6"/>
      <c r="P89" s="66"/>
    </row>
    <row r="90" spans="15:16" x14ac:dyDescent="0.25">
      <c r="O90" s="6"/>
      <c r="P90" s="66"/>
    </row>
    <row r="91" spans="15:16" x14ac:dyDescent="0.25">
      <c r="O91" s="6"/>
      <c r="P91" s="66"/>
    </row>
    <row r="92" spans="15:16" x14ac:dyDescent="0.25">
      <c r="O92" s="6"/>
      <c r="P92" s="66"/>
    </row>
    <row r="93" spans="15:16" x14ac:dyDescent="0.25">
      <c r="O93" s="6"/>
      <c r="P93" s="66"/>
    </row>
    <row r="94" spans="15:16" x14ac:dyDescent="0.25">
      <c r="O94" s="6"/>
      <c r="P94" s="66"/>
    </row>
    <row r="95" spans="15:16" x14ac:dyDescent="0.25">
      <c r="O95" s="6"/>
      <c r="P95" s="66"/>
    </row>
    <row r="96" spans="15:16" x14ac:dyDescent="0.25">
      <c r="O96" s="6"/>
      <c r="P96" s="66"/>
    </row>
    <row r="97" spans="15:16" x14ac:dyDescent="0.25">
      <c r="O97" s="6"/>
      <c r="P97" s="66"/>
    </row>
    <row r="98" spans="15:16" x14ac:dyDescent="0.25">
      <c r="O98" s="6"/>
      <c r="P98" s="66"/>
    </row>
    <row r="99" spans="15:16" x14ac:dyDescent="0.25">
      <c r="O99" s="6"/>
      <c r="P99" s="66"/>
    </row>
    <row r="100" spans="15:16" x14ac:dyDescent="0.25">
      <c r="O100" s="6"/>
      <c r="P100" s="66"/>
    </row>
  </sheetData>
  <sortState ref="N6:P100">
    <sortCondition descending="1" ref="P5:P100"/>
  </sortState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M17"/>
  <sheetViews>
    <sheetView topLeftCell="A10" workbookViewId="0">
      <selection activeCell="A17" sqref="A17:D17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34</v>
      </c>
      <c r="B1" s="33" t="s">
        <v>72</v>
      </c>
      <c r="C1" s="33" t="s">
        <v>22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434</v>
      </c>
    </row>
    <row r="3" spans="1:13" ht="15.75" thickBot="1" x14ac:dyDescent="0.3">
      <c r="A3" s="76" t="s">
        <v>81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3"/>
      <c r="C6" s="13"/>
      <c r="D6" s="14">
        <v>39799030</v>
      </c>
      <c r="E6" s="15">
        <v>46225444</v>
      </c>
      <c r="F6" s="15">
        <v>19569300.299999997</v>
      </c>
      <c r="G6" s="15">
        <v>16569392.6</v>
      </c>
      <c r="H6" s="15">
        <v>1824411.8</v>
      </c>
      <c r="I6" s="15">
        <v>1175495.8999999999</v>
      </c>
      <c r="J6" s="16">
        <v>0.35844745158099506</v>
      </c>
      <c r="K6" s="16">
        <v>0.39791514820279494</v>
      </c>
      <c r="L6" s="17">
        <v>0.42334477739142962</v>
      </c>
      <c r="M6" s="5"/>
    </row>
    <row r="7" spans="1:13" x14ac:dyDescent="0.25">
      <c r="A7" s="40" t="s">
        <v>139</v>
      </c>
      <c r="B7" s="42"/>
      <c r="C7" s="42"/>
      <c r="D7" s="43">
        <f ca="1">SUM(D8:OFFSET(D6,MATCH("PROYECTOS",$A$8:$A$50,0),0))</f>
        <v>27533193</v>
      </c>
      <c r="E7" s="44">
        <f ca="1">SUM(E8:OFFSET(E6,MATCH("PROYECTOS",$A$8:$A$50,0),0))</f>
        <v>31258970</v>
      </c>
      <c r="F7" s="44">
        <f ca="1">SUM(F8:OFFSET(F6,MATCH("PROYECTOS",$A$8:$A$50,0),0))</f>
        <v>17744050.399999999</v>
      </c>
      <c r="G7" s="44">
        <f ca="1">SUM(G8:OFFSET(G6,MATCH("PROYECTOS",$A$8:$A$50,0),0))</f>
        <v>14783687.4</v>
      </c>
      <c r="H7" s="44">
        <f ca="1">SUM(H8:OFFSET(H6,MATCH("PROYECTOS",$A$8:$A$50,0),0))</f>
        <v>1811351.7999999998</v>
      </c>
      <c r="I7" s="44">
        <f ca="1">SUM(I8:OFFSET(I6,MATCH("PROYECTOS",$A$8:$A$50,0),0))</f>
        <v>1149011.2</v>
      </c>
      <c r="J7" s="45">
        <f ca="1">IFERROR(G7/E7,0)</f>
        <v>0.47294224345843772</v>
      </c>
      <c r="K7" s="45">
        <f ca="1">IFERROR(SUM(G7,H7)/E7,0)</f>
        <v>0.53088886805931224</v>
      </c>
      <c r="L7" s="46">
        <f ca="1">IFERROR(SUM(G7,H7,I7)/E7,0)</f>
        <v>0.56764667549826497</v>
      </c>
      <c r="M7" s="5"/>
    </row>
    <row r="8" spans="1:13" ht="38.25" x14ac:dyDescent="0.25">
      <c r="A8" s="18"/>
      <c r="B8" s="20">
        <v>3000038</v>
      </c>
      <c r="C8" s="20" t="s">
        <v>436</v>
      </c>
      <c r="D8" s="21">
        <v>5523604</v>
      </c>
      <c r="E8" s="22">
        <v>8615168</v>
      </c>
      <c r="F8" s="22">
        <f t="shared" ref="F8:F9" si="0">SUM(G8,H8,I8)</f>
        <v>5163444.9999999991</v>
      </c>
      <c r="G8" s="22">
        <v>4307682.5999999996</v>
      </c>
      <c r="H8" s="22">
        <v>534055.1</v>
      </c>
      <c r="I8" s="22">
        <v>321707.3</v>
      </c>
      <c r="J8" s="23">
        <f t="shared" ref="J8:J10" si="1">IFERROR(G8/E8,0)</f>
        <v>0.50001144493061533</v>
      </c>
      <c r="K8" s="23">
        <f t="shared" ref="K8:K10" si="2">IFERROR(SUM(G8,H8)/E8,0)</f>
        <v>0.56200154193162566</v>
      </c>
      <c r="L8" s="24">
        <f t="shared" ref="L8:L10" si="3">IFERROR(SUM(G8,H8,I8)/E8,0)</f>
        <v>0.59934350670816861</v>
      </c>
      <c r="M8" s="5"/>
    </row>
    <row r="9" spans="1:13" ht="38.25" x14ac:dyDescent="0.25">
      <c r="A9" s="18"/>
      <c r="B9" s="20">
        <v>3000039</v>
      </c>
      <c r="C9" s="20" t="s">
        <v>437</v>
      </c>
      <c r="D9" s="21">
        <v>22009589</v>
      </c>
      <c r="E9" s="22">
        <v>22643802</v>
      </c>
      <c r="F9" s="22">
        <f t="shared" si="0"/>
        <v>12580605.4</v>
      </c>
      <c r="G9" s="22">
        <v>10476004.800000001</v>
      </c>
      <c r="H9" s="22">
        <v>1277296.7</v>
      </c>
      <c r="I9" s="22">
        <v>827303.9</v>
      </c>
      <c r="J9" s="23">
        <f t="shared" si="1"/>
        <v>0.46264336704586978</v>
      </c>
      <c r="K9" s="23">
        <f t="shared" si="2"/>
        <v>0.51905159301428272</v>
      </c>
      <c r="L9" s="24">
        <f t="shared" si="3"/>
        <v>0.55558714918987551</v>
      </c>
      <c r="M9" s="5"/>
    </row>
    <row r="10" spans="1:13" ht="15.75" thickBot="1" x14ac:dyDescent="0.3">
      <c r="A10" s="47" t="s">
        <v>161</v>
      </c>
      <c r="B10" s="49"/>
      <c r="C10" s="49"/>
      <c r="D10" s="50">
        <f ca="1">OFFSET(D10,-MATCH("PROYECTOS",$A$8:$A$50,0)-1,0)-(OFFSET(D10,-MATCH("PROYECTOS",$A$8:$A$50,0),0))</f>
        <v>12265837</v>
      </c>
      <c r="E10" s="51">
        <f t="shared" ref="E10:I10" ca="1" si="4">OFFSET(E10,-MATCH("PROYECTOS",$A$8:$A$50,0)-1,0)-(OFFSET(E10,-MATCH("PROYECTOS",$A$8:$A$50,0),0))</f>
        <v>14966474</v>
      </c>
      <c r="F10" s="51">
        <f t="shared" ca="1" si="4"/>
        <v>1825249.8999999985</v>
      </c>
      <c r="G10" s="51">
        <f t="shared" ca="1" si="4"/>
        <v>1785705.1999999993</v>
      </c>
      <c r="H10" s="51">
        <f t="shared" ca="1" si="4"/>
        <v>13060.000000000233</v>
      </c>
      <c r="I10" s="51">
        <f t="shared" ca="1" si="4"/>
        <v>26484.699999999953</v>
      </c>
      <c r="J10" s="52">
        <f t="shared" ca="1" si="1"/>
        <v>0.11931368737887088</v>
      </c>
      <c r="K10" s="52">
        <f t="shared" ca="1" si="2"/>
        <v>0.12018630440276043</v>
      </c>
      <c r="L10" s="53">
        <f t="shared" ca="1" si="3"/>
        <v>0.12195590624752359</v>
      </c>
      <c r="M10" s="5"/>
    </row>
    <row r="11" spans="1:13" ht="15.75" thickBot="1" x14ac:dyDescent="0.3"/>
    <row r="12" spans="1:13" ht="15.75" thickBot="1" x14ac:dyDescent="0.3">
      <c r="A12" s="82" t="s">
        <v>209</v>
      </c>
      <c r="B12" s="83"/>
      <c r="C12" s="83"/>
      <c r="D12" s="84"/>
    </row>
    <row r="13" spans="1:13" ht="15.75" thickBot="1" x14ac:dyDescent="0.3">
      <c r="A13" s="2" t="s">
        <v>455</v>
      </c>
    </row>
    <row r="14" spans="1:13" ht="45" customHeight="1" x14ac:dyDescent="0.25">
      <c r="A14" s="76" t="s">
        <v>211</v>
      </c>
      <c r="B14" s="77"/>
      <c r="C14" s="77"/>
      <c r="D14" s="87" t="s">
        <v>212</v>
      </c>
    </row>
    <row r="15" spans="1:13" ht="15.75" thickBot="1" x14ac:dyDescent="0.3">
      <c r="A15" s="85"/>
      <c r="B15" s="86"/>
      <c r="C15" s="86"/>
      <c r="D15" s="88"/>
    </row>
    <row r="16" spans="1:13" ht="38.25" x14ac:dyDescent="0.25">
      <c r="A16" s="18"/>
      <c r="B16" s="20">
        <v>3000038</v>
      </c>
      <c r="C16" s="20" t="s">
        <v>436</v>
      </c>
      <c r="D16" s="24">
        <v>0.59934350670816861</v>
      </c>
    </row>
    <row r="17" spans="1:4" ht="39" thickBot="1" x14ac:dyDescent="0.3">
      <c r="A17" s="25"/>
      <c r="B17" s="27">
        <v>3000039</v>
      </c>
      <c r="C17" s="27" t="s">
        <v>437</v>
      </c>
      <c r="D17" s="31">
        <v>0.55558714918987551</v>
      </c>
    </row>
  </sheetData>
  <mergeCells count="10">
    <mergeCell ref="A12:D12"/>
    <mergeCell ref="A14:C15"/>
    <mergeCell ref="D14:D15"/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S18"/>
  <sheetViews>
    <sheetView topLeftCell="A14" workbookViewId="0">
      <selection activeCell="A17" sqref="A17:S17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4" width="7.7109375" customWidth="1"/>
    <col min="5" max="5" width="31.42578125" customWidth="1"/>
    <col min="6" max="6" width="4.28515625" style="4" customWidth="1"/>
    <col min="7" max="7" width="11.42578125" customWidth="1"/>
    <col min="8" max="10" width="13.5703125" customWidth="1"/>
    <col min="11" max="13" width="0" hidden="1" customWidth="1"/>
    <col min="17" max="18" width="14" hidden="1" customWidth="1"/>
    <col min="19" max="19" width="0" hidden="1" customWidth="1"/>
  </cols>
  <sheetData>
    <row r="1" spans="1:19" ht="15.75" x14ac:dyDescent="0.25">
      <c r="A1" s="32">
        <v>34</v>
      </c>
      <c r="B1" s="33" t="s">
        <v>72</v>
      </c>
      <c r="C1" s="33" t="s">
        <v>22</v>
      </c>
      <c r="D1" s="33"/>
      <c r="E1" s="33"/>
      <c r="F1" s="36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15.75" thickBot="1" x14ac:dyDescent="0.3">
      <c r="A2" s="2" t="s">
        <v>438</v>
      </c>
    </row>
    <row r="3" spans="1:19" ht="15.75" thickBot="1" x14ac:dyDescent="0.3">
      <c r="A3" s="76" t="s">
        <v>163</v>
      </c>
      <c r="B3" s="77"/>
      <c r="C3" s="77"/>
      <c r="D3" s="77"/>
      <c r="E3" s="77"/>
      <c r="F3" s="77"/>
      <c r="G3" s="77"/>
      <c r="H3" s="76" t="s">
        <v>1</v>
      </c>
      <c r="I3" s="77"/>
      <c r="J3" s="77"/>
      <c r="K3" s="77"/>
      <c r="L3" s="77"/>
      <c r="M3" s="77"/>
      <c r="N3" s="77"/>
      <c r="O3" s="77"/>
      <c r="P3" s="78"/>
      <c r="Q3" s="77" t="s">
        <v>167</v>
      </c>
      <c r="R3" s="77"/>
      <c r="S3" s="78"/>
    </row>
    <row r="4" spans="1:19" ht="45" customHeight="1" x14ac:dyDescent="0.25">
      <c r="A4" s="96" t="s">
        <v>164</v>
      </c>
      <c r="B4" s="92"/>
      <c r="C4" s="92"/>
      <c r="D4" s="92" t="s">
        <v>165</v>
      </c>
      <c r="E4" s="92"/>
      <c r="F4" s="92" t="s">
        <v>166</v>
      </c>
      <c r="G4" s="93"/>
      <c r="H4" s="74" t="s">
        <v>2</v>
      </c>
      <c r="I4" s="72" t="s">
        <v>3</v>
      </c>
      <c r="J4" s="72" t="s">
        <v>76</v>
      </c>
      <c r="K4" s="72" t="s">
        <v>5</v>
      </c>
      <c r="L4" s="72"/>
      <c r="M4" s="72"/>
      <c r="N4" s="72" t="s">
        <v>9</v>
      </c>
      <c r="O4" s="72"/>
      <c r="P4" s="81"/>
      <c r="Q4" s="90" t="s">
        <v>168</v>
      </c>
      <c r="R4" s="72" t="s">
        <v>169</v>
      </c>
      <c r="S4" s="81" t="s">
        <v>170</v>
      </c>
    </row>
    <row r="5" spans="1:19" ht="15.75" thickBot="1" x14ac:dyDescent="0.3">
      <c r="A5" s="97"/>
      <c r="B5" s="94"/>
      <c r="C5" s="94"/>
      <c r="D5" s="94"/>
      <c r="E5" s="94"/>
      <c r="F5" s="94"/>
      <c r="G5" s="95"/>
      <c r="H5" s="75"/>
      <c r="I5" s="73"/>
      <c r="J5" s="73"/>
      <c r="K5" s="9" t="s">
        <v>6</v>
      </c>
      <c r="L5" s="9" t="s">
        <v>7</v>
      </c>
      <c r="M5" s="9" t="s">
        <v>77</v>
      </c>
      <c r="N5" s="9" t="s">
        <v>10</v>
      </c>
      <c r="O5" s="9" t="s">
        <v>7</v>
      </c>
      <c r="P5" s="10" t="s">
        <v>77</v>
      </c>
      <c r="Q5" s="91"/>
      <c r="R5" s="73"/>
      <c r="S5" s="89"/>
    </row>
    <row r="6" spans="1:19" x14ac:dyDescent="0.25">
      <c r="A6" s="11" t="s">
        <v>11</v>
      </c>
      <c r="B6" s="13"/>
      <c r="C6" s="13"/>
      <c r="D6" s="54"/>
      <c r="E6" s="13"/>
      <c r="F6" s="55"/>
      <c r="G6" s="13"/>
      <c r="H6" s="14">
        <v>39799030</v>
      </c>
      <c r="I6" s="15">
        <v>46225444</v>
      </c>
      <c r="J6" s="15">
        <v>19569300.299999997</v>
      </c>
      <c r="K6" s="15">
        <v>16569392.6</v>
      </c>
      <c r="L6" s="15">
        <v>1824411.8</v>
      </c>
      <c r="M6" s="15">
        <v>1175495.8999999999</v>
      </c>
      <c r="N6" s="16">
        <v>0.35844745158099506</v>
      </c>
      <c r="O6" s="16">
        <v>0.39791514820279494</v>
      </c>
      <c r="P6" s="17">
        <v>0.42334477739142962</v>
      </c>
      <c r="Q6" s="56"/>
      <c r="R6" s="15"/>
      <c r="S6" s="17"/>
    </row>
    <row r="7" spans="1:19" x14ac:dyDescent="0.25">
      <c r="A7" s="40" t="s">
        <v>171</v>
      </c>
      <c r="B7" s="42"/>
      <c r="C7" s="42"/>
      <c r="D7" s="57"/>
      <c r="E7" s="42"/>
      <c r="F7" s="58"/>
      <c r="G7" s="42"/>
      <c r="H7" s="43">
        <f ca="1">SUM(H8:OFFSET(H6,MATCH("PROYECTOS",$A$8:$A$50,0),0))</f>
        <v>27533193</v>
      </c>
      <c r="I7" s="44">
        <f ca="1">SUM(I8:OFFSET(I6,MATCH("PROYECTOS",$A$8:$A$50,0),0))</f>
        <v>31258970</v>
      </c>
      <c r="J7" s="44">
        <f ca="1">SUM(J8:OFFSET(J6,MATCH("PROYECTOS",$A$8:$A$50,0),0))</f>
        <v>17744050.299999997</v>
      </c>
      <c r="K7" s="44">
        <f ca="1">SUM(K8:OFFSET(K6,MATCH("PROYECTOS",$A$8:$A$50,0),0))</f>
        <v>14783687.5</v>
      </c>
      <c r="L7" s="44">
        <f ca="1">SUM(L8:OFFSET(L6,MATCH("PROYECTOS",$A$8:$A$50,0),0))</f>
        <v>1811351.6000000003</v>
      </c>
      <c r="M7" s="44">
        <f ca="1">SUM(M8:OFFSET(M6,MATCH("PROYECTOS",$A$8:$A$50,0),0))</f>
        <v>1149011.2</v>
      </c>
      <c r="N7" s="45">
        <f ca="1">IFERROR(K7/I7,0)</f>
        <v>0.47294224665751944</v>
      </c>
      <c r="O7" s="45">
        <f ca="1">IFERROR(SUM(K7,L7)/I7,0)</f>
        <v>0.53088886486023046</v>
      </c>
      <c r="P7" s="46">
        <f ca="1">IFERROR(SUM(K7,L7,M7)/I7,0)</f>
        <v>0.56764667229918331</v>
      </c>
      <c r="Q7" s="59"/>
      <c r="R7" s="44"/>
      <c r="S7" s="46"/>
    </row>
    <row r="8" spans="1:19" ht="51" x14ac:dyDescent="0.25">
      <c r="A8" s="18"/>
      <c r="B8" s="20">
        <v>5000204</v>
      </c>
      <c r="C8" s="20" t="s">
        <v>439</v>
      </c>
      <c r="D8" s="63">
        <v>3000038</v>
      </c>
      <c r="E8" s="20" t="s">
        <v>436</v>
      </c>
      <c r="F8" s="64">
        <v>36</v>
      </c>
      <c r="G8" s="20" t="s">
        <v>448</v>
      </c>
      <c r="H8" s="21">
        <v>986957</v>
      </c>
      <c r="I8" s="22">
        <v>2684555</v>
      </c>
      <c r="J8" s="22">
        <f t="shared" ref="J8:J17" si="0">SUM(K8,L8,M8)</f>
        <v>1512882.1</v>
      </c>
      <c r="K8" s="22">
        <v>1294568</v>
      </c>
      <c r="L8" s="22">
        <v>148115</v>
      </c>
      <c r="M8" s="22">
        <v>70199.100000000006</v>
      </c>
      <c r="N8" s="23">
        <f t="shared" ref="N8:N18" si="1">IFERROR(K8/I8,0)</f>
        <v>0.48222815326935003</v>
      </c>
      <c r="O8" s="23">
        <f t="shared" ref="O8:O18" si="2">IFERROR(SUM(K8,L8)/I8,0)</f>
        <v>0.53740117077131966</v>
      </c>
      <c r="P8" s="24">
        <f t="shared" ref="P8:P18" si="3">IFERROR(SUM(K8,L8,M8)/I8,0)</f>
        <v>0.56355042083324802</v>
      </c>
      <c r="Q8" s="65">
        <v>0</v>
      </c>
      <c r="R8" s="22">
        <v>0</v>
      </c>
      <c r="S8" s="24">
        <f>IFERROR(R8/Q8,0)</f>
        <v>0</v>
      </c>
    </row>
    <row r="9" spans="1:19" ht="51" x14ac:dyDescent="0.25">
      <c r="A9" s="18"/>
      <c r="B9" s="20">
        <v>5000206</v>
      </c>
      <c r="C9" s="20" t="s">
        <v>440</v>
      </c>
      <c r="D9" s="63">
        <v>3000039</v>
      </c>
      <c r="E9" s="20" t="s">
        <v>437</v>
      </c>
      <c r="F9" s="64">
        <v>461</v>
      </c>
      <c r="G9" s="20" t="s">
        <v>449</v>
      </c>
      <c r="H9" s="21">
        <v>2195503</v>
      </c>
      <c r="I9" s="22">
        <v>2626900</v>
      </c>
      <c r="J9" s="22">
        <f t="shared" si="0"/>
        <v>1614332.7</v>
      </c>
      <c r="K9" s="22">
        <v>1319712</v>
      </c>
      <c r="L9" s="22">
        <v>148284.9</v>
      </c>
      <c r="M9" s="22">
        <v>146335.79999999999</v>
      </c>
      <c r="N9" s="23">
        <f t="shared" si="1"/>
        <v>0.50238379839354375</v>
      </c>
      <c r="O9" s="23">
        <f t="shared" si="2"/>
        <v>0.55883242605352312</v>
      </c>
      <c r="P9" s="24">
        <f t="shared" si="3"/>
        <v>0.61453907647797779</v>
      </c>
      <c r="Q9" s="65">
        <v>0</v>
      </c>
      <c r="R9" s="22">
        <v>0</v>
      </c>
      <c r="S9" s="24">
        <f t="shared" ref="S9:S17" si="4">IFERROR(R9/Q9,0)</f>
        <v>0</v>
      </c>
    </row>
    <row r="10" spans="1:19" ht="38.25" x14ac:dyDescent="0.25">
      <c r="A10" s="18"/>
      <c r="B10" s="20">
        <v>5000249</v>
      </c>
      <c r="C10" s="20" t="s">
        <v>441</v>
      </c>
      <c r="D10" s="63">
        <v>3000038</v>
      </c>
      <c r="E10" s="20" t="s">
        <v>436</v>
      </c>
      <c r="F10" s="64">
        <v>458</v>
      </c>
      <c r="G10" s="20" t="s">
        <v>450</v>
      </c>
      <c r="H10" s="21">
        <v>2293586</v>
      </c>
      <c r="I10" s="22">
        <v>3707852</v>
      </c>
      <c r="J10" s="22">
        <f t="shared" si="0"/>
        <v>2646886.2000000002</v>
      </c>
      <c r="K10" s="22">
        <v>2221578.5</v>
      </c>
      <c r="L10" s="22">
        <v>251128.6</v>
      </c>
      <c r="M10" s="22">
        <v>174179.1</v>
      </c>
      <c r="N10" s="23">
        <f t="shared" si="1"/>
        <v>0.59915511730241655</v>
      </c>
      <c r="O10" s="23">
        <f t="shared" si="2"/>
        <v>0.66688398026674212</v>
      </c>
      <c r="P10" s="24">
        <f t="shared" si="3"/>
        <v>0.713859722556348</v>
      </c>
      <c r="Q10" s="65">
        <v>0</v>
      </c>
      <c r="R10" s="22">
        <v>0</v>
      </c>
      <c r="S10" s="24">
        <f t="shared" si="4"/>
        <v>0</v>
      </c>
    </row>
    <row r="11" spans="1:19" ht="51" x14ac:dyDescent="0.25">
      <c r="A11" s="18"/>
      <c r="B11" s="20">
        <v>5000265</v>
      </c>
      <c r="C11" s="20" t="s">
        <v>442</v>
      </c>
      <c r="D11" s="63">
        <v>3000039</v>
      </c>
      <c r="E11" s="20" t="s">
        <v>437</v>
      </c>
      <c r="F11" s="64">
        <v>88</v>
      </c>
      <c r="G11" s="20" t="s">
        <v>316</v>
      </c>
      <c r="H11" s="21">
        <v>2500620</v>
      </c>
      <c r="I11" s="22">
        <v>1625772</v>
      </c>
      <c r="J11" s="22">
        <f t="shared" si="0"/>
        <v>696778.50000000012</v>
      </c>
      <c r="K11" s="22">
        <v>557279.4</v>
      </c>
      <c r="L11" s="22">
        <v>84483.8</v>
      </c>
      <c r="M11" s="22">
        <v>55015.3</v>
      </c>
      <c r="N11" s="23">
        <f t="shared" si="1"/>
        <v>0.34277832315970508</v>
      </c>
      <c r="O11" s="23">
        <f t="shared" si="2"/>
        <v>0.39474366639356567</v>
      </c>
      <c r="P11" s="24">
        <f t="shared" si="3"/>
        <v>0.42858315926218443</v>
      </c>
      <c r="Q11" s="65">
        <v>0</v>
      </c>
      <c r="R11" s="22">
        <v>0</v>
      </c>
      <c r="S11" s="24">
        <f t="shared" si="4"/>
        <v>0</v>
      </c>
    </row>
    <row r="12" spans="1:19" ht="38.25" x14ac:dyDescent="0.25">
      <c r="A12" s="18"/>
      <c r="B12" s="20">
        <v>5000282</v>
      </c>
      <c r="C12" s="20" t="s">
        <v>443</v>
      </c>
      <c r="D12" s="63">
        <v>3000039</v>
      </c>
      <c r="E12" s="20" t="s">
        <v>437</v>
      </c>
      <c r="F12" s="64">
        <v>120</v>
      </c>
      <c r="G12" s="20" t="s">
        <v>451</v>
      </c>
      <c r="H12" s="21">
        <v>2460568</v>
      </c>
      <c r="I12" s="22">
        <v>3748787</v>
      </c>
      <c r="J12" s="22">
        <f t="shared" si="0"/>
        <v>2197537</v>
      </c>
      <c r="K12" s="22">
        <v>1941391.8</v>
      </c>
      <c r="L12" s="22">
        <v>155468.29999999999</v>
      </c>
      <c r="M12" s="22">
        <v>100676.9</v>
      </c>
      <c r="N12" s="23">
        <f t="shared" si="1"/>
        <v>0.51787199432776521</v>
      </c>
      <c r="O12" s="23">
        <f t="shared" si="2"/>
        <v>0.55934362235037627</v>
      </c>
      <c r="P12" s="24">
        <f t="shared" si="3"/>
        <v>0.5861994826593242</v>
      </c>
      <c r="Q12" s="65">
        <v>0</v>
      </c>
      <c r="R12" s="22">
        <v>0</v>
      </c>
      <c r="S12" s="24">
        <f t="shared" si="4"/>
        <v>0</v>
      </c>
    </row>
    <row r="13" spans="1:19" ht="38.25" x14ac:dyDescent="0.25">
      <c r="A13" s="18"/>
      <c r="B13" s="20">
        <v>5000313</v>
      </c>
      <c r="C13" s="20" t="s">
        <v>444</v>
      </c>
      <c r="D13" s="63">
        <v>3000039</v>
      </c>
      <c r="E13" s="20" t="s">
        <v>437</v>
      </c>
      <c r="F13" s="64">
        <v>36</v>
      </c>
      <c r="G13" s="20" t="s">
        <v>448</v>
      </c>
      <c r="H13" s="21">
        <v>706967</v>
      </c>
      <c r="I13" s="22">
        <v>1015430</v>
      </c>
      <c r="J13" s="22">
        <f t="shared" si="0"/>
        <v>518674.7</v>
      </c>
      <c r="K13" s="22">
        <v>408464.5</v>
      </c>
      <c r="L13" s="22">
        <v>59719.8</v>
      </c>
      <c r="M13" s="22">
        <v>50490.400000000001</v>
      </c>
      <c r="N13" s="23">
        <f t="shared" si="1"/>
        <v>0.40225766424076498</v>
      </c>
      <c r="O13" s="23">
        <f t="shared" si="2"/>
        <v>0.46106999005347488</v>
      </c>
      <c r="P13" s="24">
        <f t="shared" si="3"/>
        <v>0.51079316151778065</v>
      </c>
      <c r="Q13" s="65">
        <v>0</v>
      </c>
      <c r="R13" s="22">
        <v>0</v>
      </c>
      <c r="S13" s="24">
        <f t="shared" si="4"/>
        <v>0</v>
      </c>
    </row>
    <row r="14" spans="1:19" ht="51" x14ac:dyDescent="0.25">
      <c r="A14" s="18"/>
      <c r="B14" s="20">
        <v>5000316</v>
      </c>
      <c r="C14" s="20" t="s">
        <v>445</v>
      </c>
      <c r="D14" s="63">
        <v>3000039</v>
      </c>
      <c r="E14" s="20" t="s">
        <v>437</v>
      </c>
      <c r="F14" s="64">
        <v>109</v>
      </c>
      <c r="G14" s="20" t="s">
        <v>452</v>
      </c>
      <c r="H14" s="21">
        <v>1586862</v>
      </c>
      <c r="I14" s="22">
        <v>3811921</v>
      </c>
      <c r="J14" s="22">
        <f t="shared" si="0"/>
        <v>2304909.6</v>
      </c>
      <c r="K14" s="22">
        <v>1970021.6</v>
      </c>
      <c r="L14" s="22">
        <v>217678</v>
      </c>
      <c r="M14" s="22">
        <v>117210</v>
      </c>
      <c r="N14" s="23">
        <f t="shared" si="1"/>
        <v>0.51680546370189728</v>
      </c>
      <c r="O14" s="23">
        <f t="shared" si="2"/>
        <v>0.5739100049555067</v>
      </c>
      <c r="P14" s="24">
        <f t="shared" si="3"/>
        <v>0.60465828121831489</v>
      </c>
      <c r="Q14" s="65">
        <v>0</v>
      </c>
      <c r="R14" s="22">
        <v>0</v>
      </c>
      <c r="S14" s="24">
        <f t="shared" si="4"/>
        <v>0</v>
      </c>
    </row>
    <row r="15" spans="1:19" ht="38.25" x14ac:dyDescent="0.25">
      <c r="A15" s="18"/>
      <c r="B15" s="20">
        <v>5000332</v>
      </c>
      <c r="C15" s="20" t="s">
        <v>446</v>
      </c>
      <c r="D15" s="63">
        <v>3000039</v>
      </c>
      <c r="E15" s="20" t="s">
        <v>437</v>
      </c>
      <c r="F15" s="64">
        <v>10</v>
      </c>
      <c r="G15" s="20" t="s">
        <v>201</v>
      </c>
      <c r="H15" s="21">
        <v>5157422</v>
      </c>
      <c r="I15" s="22">
        <v>2308942</v>
      </c>
      <c r="J15" s="22">
        <f t="shared" si="0"/>
        <v>1167403.6000000001</v>
      </c>
      <c r="K15" s="22">
        <v>948191.7</v>
      </c>
      <c r="L15" s="22">
        <v>116821.6</v>
      </c>
      <c r="M15" s="22">
        <v>102390.3</v>
      </c>
      <c r="N15" s="23">
        <f t="shared" si="1"/>
        <v>0.41066068355116758</v>
      </c>
      <c r="O15" s="23">
        <f t="shared" si="2"/>
        <v>0.46125597784613043</v>
      </c>
      <c r="P15" s="24">
        <f t="shared" si="3"/>
        <v>0.50560109348783988</v>
      </c>
      <c r="Q15" s="65">
        <v>0</v>
      </c>
      <c r="R15" s="22">
        <v>0</v>
      </c>
      <c r="S15" s="24">
        <f t="shared" si="4"/>
        <v>0</v>
      </c>
    </row>
    <row r="16" spans="1:19" ht="63.75" x14ac:dyDescent="0.25">
      <c r="A16" s="18"/>
      <c r="B16" s="20">
        <v>5001302</v>
      </c>
      <c r="C16" s="20" t="s">
        <v>447</v>
      </c>
      <c r="D16" s="63">
        <v>3000039</v>
      </c>
      <c r="E16" s="20" t="s">
        <v>437</v>
      </c>
      <c r="F16" s="64">
        <v>105</v>
      </c>
      <c r="G16" s="20" t="s">
        <v>453</v>
      </c>
      <c r="H16" s="21">
        <v>5950120</v>
      </c>
      <c r="I16" s="22">
        <v>6322559</v>
      </c>
      <c r="J16" s="22">
        <f t="shared" si="0"/>
        <v>3364270.6999999997</v>
      </c>
      <c r="K16" s="22">
        <v>2734536.3</v>
      </c>
      <c r="L16" s="22">
        <v>421772.79999999999</v>
      </c>
      <c r="M16" s="22">
        <v>207961.60000000001</v>
      </c>
      <c r="N16" s="23">
        <f t="shared" si="1"/>
        <v>0.43250467097262357</v>
      </c>
      <c r="O16" s="23">
        <f t="shared" si="2"/>
        <v>0.4992138626148051</v>
      </c>
      <c r="P16" s="24">
        <f t="shared" si="3"/>
        <v>0.53210586093384016</v>
      </c>
      <c r="Q16" s="65">
        <v>0</v>
      </c>
      <c r="R16" s="22">
        <v>0</v>
      </c>
      <c r="S16" s="24">
        <f t="shared" si="4"/>
        <v>0</v>
      </c>
    </row>
    <row r="17" spans="1:19" x14ac:dyDescent="0.25">
      <c r="A17" s="18"/>
      <c r="B17" s="20">
        <v>9000000</v>
      </c>
      <c r="C17" s="20" t="s">
        <v>192</v>
      </c>
      <c r="D17" s="63">
        <v>9000000</v>
      </c>
      <c r="E17" s="20" t="s">
        <v>193</v>
      </c>
      <c r="F17" s="64"/>
      <c r="G17" s="20" t="s">
        <v>205</v>
      </c>
      <c r="H17" s="21">
        <v>3694588</v>
      </c>
      <c r="I17" s="22">
        <v>3406252</v>
      </c>
      <c r="J17" s="22">
        <f t="shared" si="0"/>
        <v>1720375.2</v>
      </c>
      <c r="K17" s="22">
        <v>1387943.7</v>
      </c>
      <c r="L17" s="22">
        <v>207878.8</v>
      </c>
      <c r="M17" s="22">
        <v>124552.7</v>
      </c>
      <c r="N17" s="23">
        <f t="shared" si="1"/>
        <v>0.40746947084361346</v>
      </c>
      <c r="O17" s="23">
        <f t="shared" si="2"/>
        <v>0.46849807354241552</v>
      </c>
      <c r="P17" s="24">
        <f t="shared" si="3"/>
        <v>0.50506398234775352</v>
      </c>
      <c r="Q17" s="65">
        <v>0</v>
      </c>
      <c r="R17" s="22">
        <v>0</v>
      </c>
      <c r="S17" s="24">
        <f t="shared" si="4"/>
        <v>0</v>
      </c>
    </row>
    <row r="18" spans="1:19" ht="15.75" thickBot="1" x14ac:dyDescent="0.3">
      <c r="A18" s="47" t="s">
        <v>161</v>
      </c>
      <c r="B18" s="49"/>
      <c r="C18" s="49"/>
      <c r="D18" s="60"/>
      <c r="E18" s="49"/>
      <c r="F18" s="61"/>
      <c r="G18" s="49"/>
      <c r="H18" s="50">
        <f ca="1">OFFSET(H18,-MATCH("PROYECTOS",$A$8:$A$50,0)-1,0)-(OFFSET(H18,-MATCH("PROYECTOS",$A$8:$A$50,0),0))</f>
        <v>12265837</v>
      </c>
      <c r="I18" s="51">
        <f t="shared" ref="I18:M18" ca="1" si="5">OFFSET(I18,-MATCH("PROYECTOS",$A$8:$A$50,0)-1,0)-(OFFSET(I18,-MATCH("PROYECTOS",$A$8:$A$50,0),0))</f>
        <v>14966474</v>
      </c>
      <c r="J18" s="51">
        <f t="shared" ca="1" si="5"/>
        <v>1825250</v>
      </c>
      <c r="K18" s="51">
        <f t="shared" ca="1" si="5"/>
        <v>1785705.0999999996</v>
      </c>
      <c r="L18" s="51">
        <f t="shared" ca="1" si="5"/>
        <v>13060.199999999721</v>
      </c>
      <c r="M18" s="51">
        <f t="shared" ca="1" si="5"/>
        <v>26484.699999999953</v>
      </c>
      <c r="N18" s="52">
        <f t="shared" ca="1" si="1"/>
        <v>0.11931368069727043</v>
      </c>
      <c r="O18" s="52">
        <f t="shared" ca="1" si="2"/>
        <v>0.12018631108436091</v>
      </c>
      <c r="P18" s="53">
        <f t="shared" ca="1" si="3"/>
        <v>0.12195591292912407</v>
      </c>
      <c r="Q18" s="62"/>
      <c r="R18" s="51"/>
      <c r="S18" s="53"/>
    </row>
  </sheetData>
  <mergeCells count="14">
    <mergeCell ref="F4:G5"/>
    <mergeCell ref="D4:E5"/>
    <mergeCell ref="A4:C5"/>
    <mergeCell ref="A3:G3"/>
    <mergeCell ref="H3:P3"/>
    <mergeCell ref="J4:J5"/>
    <mergeCell ref="I4:I5"/>
    <mergeCell ref="H4:H5"/>
    <mergeCell ref="Q3:S3"/>
    <mergeCell ref="K4:M4"/>
    <mergeCell ref="N4:P4"/>
    <mergeCell ref="S4:S5"/>
    <mergeCell ref="R4:R5"/>
    <mergeCell ref="Q4:Q5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/>
  <dimension ref="A1:M14"/>
  <sheetViews>
    <sheetView workbookViewId="0">
      <selection activeCell="A12" sqref="A12:L12"/>
    </sheetView>
  </sheetViews>
  <sheetFormatPr baseColWidth="10" defaultColWidth="11.7109375" defaultRowHeight="15" x14ac:dyDescent="0.25"/>
  <cols>
    <col min="1" max="1" width="4.28515625" customWidth="1"/>
    <col min="2" max="2" width="4.28515625" style="4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35</v>
      </c>
      <c r="B1" s="36" t="s">
        <v>72</v>
      </c>
      <c r="C1" s="33" t="s">
        <v>23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456</v>
      </c>
    </row>
    <row r="3" spans="1:13" ht="15.75" thickBot="1" x14ac:dyDescent="0.3">
      <c r="A3" s="76" t="s">
        <v>75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2"/>
      <c r="C6" s="13"/>
      <c r="D6" s="14">
        <v>91127695</v>
      </c>
      <c r="E6" s="15">
        <v>71678712</v>
      </c>
      <c r="F6" s="15">
        <v>25023055.700000003</v>
      </c>
      <c r="G6" s="15">
        <v>20095518.499999996</v>
      </c>
      <c r="H6" s="15">
        <v>3590431.8999999994</v>
      </c>
      <c r="I6" s="15">
        <v>1337105.2999999998</v>
      </c>
      <c r="J6" s="16">
        <v>0.28035546313946036</v>
      </c>
      <c r="K6" s="16">
        <v>0.33044609395325064</v>
      </c>
      <c r="L6" s="17">
        <v>0.34910024192398986</v>
      </c>
      <c r="M6" s="5"/>
    </row>
    <row r="7" spans="1:13" x14ac:dyDescent="0.25">
      <c r="A7" s="40" t="s">
        <v>107</v>
      </c>
      <c r="B7" s="41"/>
      <c r="C7" s="42"/>
      <c r="D7" s="43">
        <f ca="1">SUM(D8:OFFSET(D6,MATCH("GOBIERNOS REGIONALES",$A$8:$A$50,0),0))</f>
        <v>20671786</v>
      </c>
      <c r="E7" s="44">
        <f ca="1">SUM(E8:OFFSET(E6,MATCH("GOBIERNOS REGIONALES",$A$8:$A$50,0),0))</f>
        <v>20671786</v>
      </c>
      <c r="F7" s="44">
        <f ca="1">SUM(F8:OFFSET(F6,MATCH("GOBIERNOS REGIONALES",$A$8:$A$50,0),0))</f>
        <v>7078086.7999999998</v>
      </c>
      <c r="G7" s="44">
        <f ca="1">SUM(G8:OFFSET(G6,MATCH("GOBIERNOS REGIONALES",$A$8:$A$50,0),0))</f>
        <v>5517552.2999999998</v>
      </c>
      <c r="H7" s="44">
        <f ca="1">SUM(H8:OFFSET(H6,MATCH("GOBIERNOS REGIONALES",$A$8:$A$50,0),0))</f>
        <v>1280136.5</v>
      </c>
      <c r="I7" s="44">
        <f ca="1">SUM(I8:OFFSET(I6,MATCH("GOBIERNOS REGIONALES",$A$8:$A$50,0),0))</f>
        <v>280398</v>
      </c>
      <c r="J7" s="45">
        <f ca="1">IFERROR(G7/E7,0)</f>
        <v>0.26691222035677031</v>
      </c>
      <c r="K7" s="45">
        <f ca="1">IFERROR(SUM(G7,H7)/E7,0)</f>
        <v>0.32883896921146533</v>
      </c>
      <c r="L7" s="46">
        <f ca="1">IFERROR(SUM(G7,H7,I7)/E7,0)</f>
        <v>0.34240325436805508</v>
      </c>
      <c r="M7" s="5"/>
    </row>
    <row r="8" spans="1:13" x14ac:dyDescent="0.25">
      <c r="A8" s="18"/>
      <c r="B8" s="19">
        <v>5</v>
      </c>
      <c r="C8" s="20" t="s">
        <v>459</v>
      </c>
      <c r="D8" s="21">
        <v>20671786</v>
      </c>
      <c r="E8" s="22">
        <v>20671786</v>
      </c>
      <c r="F8" s="22">
        <f t="shared" ref="F8:F13" si="0">SUM(G8,H8,I8)</f>
        <v>7078086.7999999998</v>
      </c>
      <c r="G8" s="22">
        <v>5517552.2999999998</v>
      </c>
      <c r="H8" s="22">
        <v>1280136.5</v>
      </c>
      <c r="I8" s="22">
        <v>280398</v>
      </c>
      <c r="J8" s="23">
        <f t="shared" ref="J8:J13" si="1">IFERROR(G8/E8,0)</f>
        <v>0.26691222035677031</v>
      </c>
      <c r="K8" s="23">
        <f t="shared" ref="K8:K13" si="2">IFERROR(SUM(G8,H8)/E8,0)</f>
        <v>0.32883896921146533</v>
      </c>
      <c r="L8" s="24">
        <f t="shared" ref="L8:L13" si="3">IFERROR(SUM(G8,H8,I8)/E8,0)</f>
        <v>0.34240325436805508</v>
      </c>
      <c r="M8" s="5"/>
    </row>
    <row r="9" spans="1:13" x14ac:dyDescent="0.25">
      <c r="A9" s="40" t="s">
        <v>112</v>
      </c>
      <c r="B9" s="41"/>
      <c r="C9" s="42"/>
      <c r="D9" s="43">
        <f ca="1">SUM(D10:OFFSET(D8,(MATCH("GOBIERNOS LOCALES",$A$8:$A$50,0)-MATCH("GOBIERNOS REGIONALES",$A$8:$A$50,0)),0))</f>
        <v>30707140</v>
      </c>
      <c r="E9" s="44">
        <f ca="1">SUM(E10:OFFSET(E8,(MATCH("GOBIERNOS LOCALES",$A$8:$A$50,0)-MATCH("GOBIERNOS REGIONALES",$A$8:$A$50,0)),0))</f>
        <v>13326563</v>
      </c>
      <c r="F9" s="44">
        <f ca="1">SUM(F10:OFFSET(F8,(MATCH("GOBIERNOS LOCALES",$A$8:$A$50,0)-MATCH("GOBIERNOS REGIONALES",$A$8:$A$50,0)),0))</f>
        <v>7068009.3000000007</v>
      </c>
      <c r="G9" s="44">
        <f ca="1">SUM(G10:OFFSET(G8,(MATCH("GOBIERNOS LOCALES",$A$8:$A$50,0)-MATCH("GOBIERNOS REGIONALES",$A$8:$A$50,0)),0))</f>
        <v>5622217.3000000007</v>
      </c>
      <c r="H9" s="44">
        <f ca="1">SUM(H10:OFFSET(H8,(MATCH("GOBIERNOS LOCALES",$A$8:$A$50,0)-MATCH("GOBIERNOS REGIONALES",$A$8:$A$50,0)),0))</f>
        <v>965365.70000000007</v>
      </c>
      <c r="I9" s="44">
        <f ca="1">SUM(I10:OFFSET(I8,(MATCH("GOBIERNOS LOCALES",$A$8:$A$50,0)-MATCH("GOBIERNOS REGIONALES",$A$8:$A$50,0)),0))</f>
        <v>480426.3</v>
      </c>
      <c r="J9" s="45">
        <f t="shared" ca="1" si="1"/>
        <v>0.42188051787996655</v>
      </c>
      <c r="K9" s="45">
        <f t="shared" ca="1" si="2"/>
        <v>0.49431972819998682</v>
      </c>
      <c r="L9" s="46">
        <f t="shared" ca="1" si="3"/>
        <v>0.53037000612986263</v>
      </c>
      <c r="M9" s="5"/>
    </row>
    <row r="10" spans="1:13" x14ac:dyDescent="0.25">
      <c r="A10" s="18"/>
      <c r="B10" s="19">
        <v>447</v>
      </c>
      <c r="C10" s="20" t="s">
        <v>120</v>
      </c>
      <c r="D10" s="21">
        <v>30707140</v>
      </c>
      <c r="E10" s="22">
        <v>11785323</v>
      </c>
      <c r="F10" s="22">
        <f t="shared" si="0"/>
        <v>6774958.3000000007</v>
      </c>
      <c r="G10" s="22">
        <v>5395608.9000000004</v>
      </c>
      <c r="H10" s="22">
        <v>908565.9</v>
      </c>
      <c r="I10" s="22">
        <v>470783.5</v>
      </c>
      <c r="J10" s="23">
        <f t="shared" si="1"/>
        <v>0.45782443977140042</v>
      </c>
      <c r="K10" s="23">
        <f t="shared" si="2"/>
        <v>0.5349174392589835</v>
      </c>
      <c r="L10" s="24">
        <f t="shared" si="3"/>
        <v>0.57486403215253423</v>
      </c>
      <c r="M10" s="5"/>
    </row>
    <row r="11" spans="1:13" x14ac:dyDescent="0.25">
      <c r="A11" s="18"/>
      <c r="B11" s="19">
        <v>458</v>
      </c>
      <c r="C11" s="20" t="s">
        <v>131</v>
      </c>
      <c r="D11" s="21">
        <v>0</v>
      </c>
      <c r="E11" s="22">
        <v>1192200</v>
      </c>
      <c r="F11" s="22">
        <f t="shared" si="0"/>
        <v>20039.8</v>
      </c>
      <c r="G11" s="22">
        <v>0</v>
      </c>
      <c r="H11" s="22">
        <v>20039.8</v>
      </c>
      <c r="I11" s="22">
        <v>0</v>
      </c>
      <c r="J11" s="23">
        <f t="shared" si="1"/>
        <v>0</v>
      </c>
      <c r="K11" s="23">
        <f t="shared" si="2"/>
        <v>1.6809092434155341E-2</v>
      </c>
      <c r="L11" s="24">
        <f t="shared" si="3"/>
        <v>1.6809092434155341E-2</v>
      </c>
      <c r="M11" s="5"/>
    </row>
    <row r="12" spans="1:13" x14ac:dyDescent="0.25">
      <c r="A12" s="18"/>
      <c r="B12" s="19">
        <v>460</v>
      </c>
      <c r="C12" s="20" t="s">
        <v>133</v>
      </c>
      <c r="D12" s="21">
        <v>0</v>
      </c>
      <c r="E12" s="22">
        <v>349040</v>
      </c>
      <c r="F12" s="22">
        <f t="shared" si="0"/>
        <v>273011.20000000001</v>
      </c>
      <c r="G12" s="22">
        <v>226608.4</v>
      </c>
      <c r="H12" s="22">
        <v>36760</v>
      </c>
      <c r="I12" s="22">
        <v>9642.7999999999993</v>
      </c>
      <c r="J12" s="23">
        <f t="shared" si="1"/>
        <v>0.64923332569333025</v>
      </c>
      <c r="K12" s="23">
        <f t="shared" si="2"/>
        <v>0.75455076782030717</v>
      </c>
      <c r="L12" s="24">
        <f t="shared" si="3"/>
        <v>0.78217740087096033</v>
      </c>
      <c r="M12" s="5"/>
    </row>
    <row r="13" spans="1:13" ht="15.75" thickBot="1" x14ac:dyDescent="0.3">
      <c r="A13" s="47" t="s">
        <v>138</v>
      </c>
      <c r="B13" s="48"/>
      <c r="C13" s="49"/>
      <c r="D13" s="50">
        <v>39748769</v>
      </c>
      <c r="E13" s="51">
        <v>37680363</v>
      </c>
      <c r="F13" s="51">
        <f t="shared" si="0"/>
        <v>10876959.5</v>
      </c>
      <c r="G13" s="51">
        <v>8955748.9000000004</v>
      </c>
      <c r="H13" s="51">
        <v>1344929.6</v>
      </c>
      <c r="I13" s="51">
        <v>576281</v>
      </c>
      <c r="J13" s="52">
        <f t="shared" si="1"/>
        <v>0.2376768212132139</v>
      </c>
      <c r="K13" s="52">
        <f t="shared" si="2"/>
        <v>0.2733699380762335</v>
      </c>
      <c r="L13" s="53">
        <f t="shared" si="3"/>
        <v>0.28866387247914782</v>
      </c>
      <c r="M13" s="5"/>
    </row>
    <row r="14" spans="1:13" x14ac:dyDescent="0.25">
      <c r="D14" s="6"/>
      <c r="E14" s="6"/>
      <c r="F14" s="6"/>
      <c r="G14" s="6"/>
      <c r="H14" s="6"/>
      <c r="I14" s="6"/>
      <c r="J14" s="5"/>
      <c r="K14" s="5"/>
      <c r="L14" s="5"/>
      <c r="M14" s="5"/>
    </row>
  </sheetData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/>
  <dimension ref="A1:P100"/>
  <sheetViews>
    <sheetView workbookViewId="0">
      <selection activeCell="N2" sqref="N2"/>
    </sheetView>
  </sheetViews>
  <sheetFormatPr baseColWidth="10" defaultColWidth="11.7109375" defaultRowHeight="15" x14ac:dyDescent="0.25"/>
  <cols>
    <col min="1" max="1" width="4.28515625" customWidth="1"/>
    <col min="2" max="2" width="4.28515625" style="35" customWidth="1"/>
    <col min="3" max="3" width="31.42578125" customWidth="1"/>
    <col min="4" max="6" width="13.5703125" customWidth="1"/>
    <col min="7" max="9" width="0" hidden="1" customWidth="1"/>
  </cols>
  <sheetData>
    <row r="1" spans="1:16" ht="15.75" x14ac:dyDescent="0.25">
      <c r="A1" s="32">
        <v>35</v>
      </c>
      <c r="B1" s="34" t="s">
        <v>72</v>
      </c>
      <c r="C1" s="33" t="s">
        <v>23</v>
      </c>
      <c r="D1" s="33"/>
      <c r="E1" s="33"/>
      <c r="F1" s="33"/>
      <c r="G1" s="33"/>
      <c r="H1" s="33"/>
      <c r="I1" s="33"/>
      <c r="J1" s="33"/>
      <c r="K1" s="33"/>
      <c r="L1" s="33"/>
    </row>
    <row r="2" spans="1:16" ht="15.75" thickBot="1" x14ac:dyDescent="0.3">
      <c r="A2" s="2" t="s">
        <v>457</v>
      </c>
      <c r="N2" s="1" t="s">
        <v>470</v>
      </c>
    </row>
    <row r="3" spans="1:16" ht="15.75" thickBot="1" x14ac:dyDescent="0.3">
      <c r="A3" s="76" t="s">
        <v>79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6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6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  <c r="O5" s="6"/>
      <c r="P5" s="66"/>
    </row>
    <row r="6" spans="1:16" x14ac:dyDescent="0.25">
      <c r="A6" s="11" t="s">
        <v>11</v>
      </c>
      <c r="B6" s="37"/>
      <c r="C6" s="13"/>
      <c r="D6" s="14">
        <f ca="1">SUM(D7:OFFSET(D7,50,0))</f>
        <v>91127695</v>
      </c>
      <c r="E6" s="15">
        <f ca="1">SUM(E7:OFFSET(E7,50,0))</f>
        <v>71678712</v>
      </c>
      <c r="F6" s="15">
        <f ca="1">SUM(F7:OFFSET(F7,50,0))</f>
        <v>25023055.700000003</v>
      </c>
      <c r="G6" s="15">
        <f ca="1">SUM(G7:OFFSET(G7,50,0))</f>
        <v>20095518.499999996</v>
      </c>
      <c r="H6" s="15">
        <f ca="1">SUM(H7:OFFSET(H7,50,0))</f>
        <v>3590431.8999999994</v>
      </c>
      <c r="I6" s="15">
        <f ca="1">SUM(I7:OFFSET(I7,50,0))</f>
        <v>1337105.2999999998</v>
      </c>
      <c r="J6" s="16">
        <f ca="1">IFERROR(G6/E6,0)</f>
        <v>0.28035546313946036</v>
      </c>
      <c r="K6" s="16">
        <f ca="1">IFERROR(SUM(G6,H6)/E6,0)</f>
        <v>0.33044609395325064</v>
      </c>
      <c r="L6" s="17">
        <f ca="1">IFERROR(SUM(G6,H6,I6)/E6,0)</f>
        <v>0.34910024192398986</v>
      </c>
      <c r="M6" s="5"/>
      <c r="O6" s="6" t="s">
        <v>206</v>
      </c>
      <c r="P6" s="66" t="s">
        <v>207</v>
      </c>
    </row>
    <row r="7" spans="1:16" x14ac:dyDescent="0.25">
      <c r="A7" s="18"/>
      <c r="B7" s="38">
        <v>1</v>
      </c>
      <c r="C7" s="20" t="s">
        <v>82</v>
      </c>
      <c r="D7" s="21">
        <v>199259</v>
      </c>
      <c r="E7" s="22">
        <v>160008</v>
      </c>
      <c r="F7" s="22">
        <f t="shared" ref="F7:F30" si="0">SUM(G7,H7,I7)</f>
        <v>70596.5</v>
      </c>
      <c r="G7" s="22">
        <v>50125.4</v>
      </c>
      <c r="H7" s="22">
        <v>16769.7</v>
      </c>
      <c r="I7" s="22">
        <v>3701.4</v>
      </c>
      <c r="J7" s="23">
        <f t="shared" ref="J7:J30" si="1">IFERROR(G7/E7,0)</f>
        <v>0.31326808659567024</v>
      </c>
      <c r="K7" s="23">
        <f t="shared" ref="K7:K30" si="2">IFERROR(SUM(G7,H7)/E7,0)</f>
        <v>0.41807347132643369</v>
      </c>
      <c r="L7" s="24">
        <f t="shared" ref="L7:L30" si="3">IFERROR(SUM(G7,H7,I7)/E7,0)</f>
        <v>0.44120606469676515</v>
      </c>
      <c r="M7" s="5"/>
      <c r="N7" t="s">
        <v>105</v>
      </c>
      <c r="O7" s="6">
        <v>57443.1</v>
      </c>
      <c r="P7" s="66">
        <v>0.99998433256736996</v>
      </c>
    </row>
    <row r="8" spans="1:16" x14ac:dyDescent="0.25">
      <c r="A8" s="18"/>
      <c r="B8" s="38">
        <v>2</v>
      </c>
      <c r="C8" s="20" t="s">
        <v>83</v>
      </c>
      <c r="D8" s="21">
        <v>1051046</v>
      </c>
      <c r="E8" s="22">
        <v>315993</v>
      </c>
      <c r="F8" s="22">
        <f t="shared" si="0"/>
        <v>92370.8</v>
      </c>
      <c r="G8" s="22">
        <v>78808.800000000003</v>
      </c>
      <c r="H8" s="22">
        <v>9486</v>
      </c>
      <c r="I8" s="22">
        <v>4076</v>
      </c>
      <c r="J8" s="23">
        <f t="shared" si="1"/>
        <v>0.24940046140262601</v>
      </c>
      <c r="K8" s="23">
        <f t="shared" si="2"/>
        <v>0.27942011373669673</v>
      </c>
      <c r="L8" s="24">
        <f t="shared" si="3"/>
        <v>0.29231913365169482</v>
      </c>
      <c r="M8" s="5"/>
      <c r="N8" t="s">
        <v>101</v>
      </c>
      <c r="O8" s="6">
        <v>497090.9</v>
      </c>
      <c r="P8" s="66">
        <v>0.84606608661315474</v>
      </c>
    </row>
    <row r="9" spans="1:16" x14ac:dyDescent="0.25">
      <c r="A9" s="18"/>
      <c r="B9" s="38">
        <v>3</v>
      </c>
      <c r="C9" s="20" t="s">
        <v>84</v>
      </c>
      <c r="D9" s="21">
        <v>801000</v>
      </c>
      <c r="E9" s="22">
        <v>1008393</v>
      </c>
      <c r="F9" s="22">
        <f t="shared" si="0"/>
        <v>757950.5</v>
      </c>
      <c r="G9" s="22">
        <v>682183</v>
      </c>
      <c r="H9" s="22">
        <v>56914</v>
      </c>
      <c r="I9" s="22">
        <v>18853.5</v>
      </c>
      <c r="J9" s="23">
        <f t="shared" si="1"/>
        <v>0.67650509275649473</v>
      </c>
      <c r="K9" s="23">
        <f t="shared" si="2"/>
        <v>0.73294538934720888</v>
      </c>
      <c r="L9" s="24">
        <f t="shared" si="3"/>
        <v>0.75164196895456437</v>
      </c>
      <c r="M9" s="5"/>
      <c r="N9" t="s">
        <v>104</v>
      </c>
      <c r="O9" s="6">
        <v>273011.20000000001</v>
      </c>
      <c r="P9" s="66">
        <v>0.78217740087096033</v>
      </c>
    </row>
    <row r="10" spans="1:16" x14ac:dyDescent="0.25">
      <c r="A10" s="18"/>
      <c r="B10" s="38">
        <v>4</v>
      </c>
      <c r="C10" s="20" t="s">
        <v>85</v>
      </c>
      <c r="D10" s="21">
        <v>2029120</v>
      </c>
      <c r="E10" s="22">
        <v>1225011</v>
      </c>
      <c r="F10" s="22">
        <f t="shared" si="0"/>
        <v>30700</v>
      </c>
      <c r="G10" s="22">
        <v>27200</v>
      </c>
      <c r="H10" s="22">
        <v>1500</v>
      </c>
      <c r="I10" s="22">
        <v>2000</v>
      </c>
      <c r="J10" s="23">
        <f t="shared" si="1"/>
        <v>2.2203882250853256E-2</v>
      </c>
      <c r="K10" s="23">
        <f t="shared" si="2"/>
        <v>2.3428361051451782E-2</v>
      </c>
      <c r="L10" s="24">
        <f t="shared" si="3"/>
        <v>2.5060999452249818E-2</v>
      </c>
      <c r="M10" s="5"/>
      <c r="N10" t="s">
        <v>84</v>
      </c>
      <c r="O10" s="6">
        <v>757950.5</v>
      </c>
      <c r="P10" s="66">
        <v>0.75164196895456437</v>
      </c>
    </row>
    <row r="11" spans="1:16" x14ac:dyDescent="0.25">
      <c r="A11" s="18"/>
      <c r="B11" s="38">
        <v>5</v>
      </c>
      <c r="C11" s="20" t="s">
        <v>86</v>
      </c>
      <c r="D11" s="21">
        <v>3597491</v>
      </c>
      <c r="E11" s="22">
        <v>2760723</v>
      </c>
      <c r="F11" s="22">
        <f t="shared" si="0"/>
        <v>406755</v>
      </c>
      <c r="G11" s="22">
        <v>228942</v>
      </c>
      <c r="H11" s="22">
        <v>87364.2</v>
      </c>
      <c r="I11" s="22">
        <v>90448.8</v>
      </c>
      <c r="J11" s="23">
        <f t="shared" si="1"/>
        <v>8.2928276397161174E-2</v>
      </c>
      <c r="K11" s="23">
        <f t="shared" si="2"/>
        <v>0.11457368232886821</v>
      </c>
      <c r="L11" s="24">
        <f t="shared" si="3"/>
        <v>0.14733640426801239</v>
      </c>
      <c r="M11" s="5"/>
      <c r="N11" t="s">
        <v>103</v>
      </c>
      <c r="O11" s="6">
        <v>538315.80000000005</v>
      </c>
      <c r="P11" s="66">
        <v>0.60475272484614817</v>
      </c>
    </row>
    <row r="12" spans="1:16" x14ac:dyDescent="0.25">
      <c r="A12" s="18"/>
      <c r="B12" s="38">
        <v>6</v>
      </c>
      <c r="C12" s="20" t="s">
        <v>87</v>
      </c>
      <c r="D12" s="21">
        <v>2924802</v>
      </c>
      <c r="E12" s="22">
        <v>2844516</v>
      </c>
      <c r="F12" s="22">
        <f t="shared" si="0"/>
        <v>838054.79999999993</v>
      </c>
      <c r="G12" s="22">
        <v>718544.1</v>
      </c>
      <c r="H12" s="22">
        <v>87720.7</v>
      </c>
      <c r="I12" s="22">
        <v>31790</v>
      </c>
      <c r="J12" s="23">
        <f t="shared" si="1"/>
        <v>0.25260680551629872</v>
      </c>
      <c r="K12" s="23">
        <f t="shared" si="2"/>
        <v>0.28344533832820767</v>
      </c>
      <c r="L12" s="24">
        <f t="shared" si="3"/>
        <v>0.29462122905970645</v>
      </c>
      <c r="M12" s="5"/>
      <c r="N12" t="s">
        <v>90</v>
      </c>
      <c r="O12" s="6">
        <v>6923296.2000000002</v>
      </c>
      <c r="P12" s="66">
        <v>0.57094269301725642</v>
      </c>
    </row>
    <row r="13" spans="1:16" x14ac:dyDescent="0.25">
      <c r="A13" s="18"/>
      <c r="B13" s="38">
        <v>7</v>
      </c>
      <c r="C13" s="20" t="s">
        <v>88</v>
      </c>
      <c r="D13" s="21">
        <v>100000</v>
      </c>
      <c r="E13" s="22">
        <v>100000</v>
      </c>
      <c r="F13" s="22">
        <f t="shared" si="0"/>
        <v>0</v>
      </c>
      <c r="G13" s="22">
        <v>0</v>
      </c>
      <c r="H13" s="22">
        <v>0</v>
      </c>
      <c r="I13" s="22">
        <v>0</v>
      </c>
      <c r="J13" s="23">
        <f t="shared" si="1"/>
        <v>0</v>
      </c>
      <c r="K13" s="23">
        <f t="shared" si="2"/>
        <v>0</v>
      </c>
      <c r="L13" s="24">
        <f t="shared" si="3"/>
        <v>0</v>
      </c>
      <c r="M13" s="5"/>
      <c r="N13" t="s">
        <v>82</v>
      </c>
      <c r="O13" s="6">
        <v>70596.5</v>
      </c>
      <c r="P13" s="66">
        <v>0.44120606469676515</v>
      </c>
    </row>
    <row r="14" spans="1:16" x14ac:dyDescent="0.25">
      <c r="A14" s="18"/>
      <c r="B14" s="38">
        <v>8</v>
      </c>
      <c r="C14" s="20" t="s">
        <v>89</v>
      </c>
      <c r="D14" s="21">
        <v>12148000</v>
      </c>
      <c r="E14" s="22">
        <v>10398336</v>
      </c>
      <c r="F14" s="22">
        <f t="shared" si="0"/>
        <v>3998169.8</v>
      </c>
      <c r="G14" s="22">
        <v>3179505.3</v>
      </c>
      <c r="H14" s="22">
        <v>525725.69999999995</v>
      </c>
      <c r="I14" s="22">
        <v>292938.8</v>
      </c>
      <c r="J14" s="23">
        <f t="shared" si="1"/>
        <v>0.30577058675541929</v>
      </c>
      <c r="K14" s="23">
        <f t="shared" si="2"/>
        <v>0.35632922421433583</v>
      </c>
      <c r="L14" s="24">
        <f t="shared" si="3"/>
        <v>0.38450092399399288</v>
      </c>
      <c r="M14" s="5"/>
      <c r="N14" t="s">
        <v>97</v>
      </c>
      <c r="O14" s="6">
        <v>204077</v>
      </c>
      <c r="P14" s="66">
        <v>0.43325966452029291</v>
      </c>
    </row>
    <row r="15" spans="1:16" x14ac:dyDescent="0.25">
      <c r="A15" s="18"/>
      <c r="B15" s="38">
        <v>9</v>
      </c>
      <c r="C15" s="20" t="s">
        <v>90</v>
      </c>
      <c r="D15" s="21">
        <v>31198824</v>
      </c>
      <c r="E15" s="22">
        <v>12126079</v>
      </c>
      <c r="F15" s="22">
        <f t="shared" si="0"/>
        <v>6923296.2000000002</v>
      </c>
      <c r="G15" s="22">
        <v>5487925.5</v>
      </c>
      <c r="H15" s="22">
        <v>958314.3</v>
      </c>
      <c r="I15" s="22">
        <v>477056.4</v>
      </c>
      <c r="J15" s="23">
        <f t="shared" si="1"/>
        <v>0.4525721381165338</v>
      </c>
      <c r="K15" s="23">
        <f t="shared" si="2"/>
        <v>0.53160133626046802</v>
      </c>
      <c r="L15" s="24">
        <f t="shared" si="3"/>
        <v>0.57094269301725642</v>
      </c>
      <c r="M15" s="5"/>
      <c r="N15" t="s">
        <v>89</v>
      </c>
      <c r="O15" s="6">
        <v>3998169.8</v>
      </c>
      <c r="P15" s="66">
        <v>0.38450092399399288</v>
      </c>
    </row>
    <row r="16" spans="1:16" x14ac:dyDescent="0.25">
      <c r="A16" s="18"/>
      <c r="B16" s="38">
        <v>10</v>
      </c>
      <c r="C16" s="20" t="s">
        <v>91</v>
      </c>
      <c r="D16" s="21">
        <v>686937</v>
      </c>
      <c r="E16" s="22">
        <v>4036622</v>
      </c>
      <c r="F16" s="22">
        <f t="shared" si="0"/>
        <v>773459.99999999988</v>
      </c>
      <c r="G16" s="22">
        <v>655766.1</v>
      </c>
      <c r="H16" s="22">
        <v>96733.2</v>
      </c>
      <c r="I16" s="22">
        <v>20960.7</v>
      </c>
      <c r="J16" s="23">
        <f t="shared" si="1"/>
        <v>0.16245417579352239</v>
      </c>
      <c r="K16" s="23">
        <f t="shared" si="2"/>
        <v>0.18641807432055812</v>
      </c>
      <c r="L16" s="24">
        <f t="shared" si="3"/>
        <v>0.19161070816142803</v>
      </c>
      <c r="M16" s="5"/>
      <c r="N16" t="s">
        <v>102</v>
      </c>
      <c r="O16" s="6">
        <v>797039.8</v>
      </c>
      <c r="P16" s="66">
        <v>0.35213492677107955</v>
      </c>
    </row>
    <row r="17" spans="1:16" x14ac:dyDescent="0.25">
      <c r="A17" s="18"/>
      <c r="B17" s="38">
        <v>11</v>
      </c>
      <c r="C17" s="20" t="s">
        <v>92</v>
      </c>
      <c r="D17" s="21">
        <v>2356502</v>
      </c>
      <c r="E17" s="22">
        <v>1723982</v>
      </c>
      <c r="F17" s="22">
        <f t="shared" si="0"/>
        <v>425772.1</v>
      </c>
      <c r="G17" s="22">
        <v>349346.8</v>
      </c>
      <c r="H17" s="22">
        <v>45944.6</v>
      </c>
      <c r="I17" s="22">
        <v>30480.7</v>
      </c>
      <c r="J17" s="23">
        <f t="shared" si="1"/>
        <v>0.20263947071373134</v>
      </c>
      <c r="K17" s="23">
        <f t="shared" si="2"/>
        <v>0.22928974896489637</v>
      </c>
      <c r="L17" s="24">
        <f t="shared" si="3"/>
        <v>0.246970153980726</v>
      </c>
      <c r="M17" s="5"/>
      <c r="N17" t="s">
        <v>96</v>
      </c>
      <c r="O17" s="6">
        <v>7204841.7000000002</v>
      </c>
      <c r="P17" s="66">
        <v>0.34264044001230393</v>
      </c>
    </row>
    <row r="18" spans="1:16" x14ac:dyDescent="0.25">
      <c r="A18" s="18"/>
      <c r="B18" s="38">
        <v>12</v>
      </c>
      <c r="C18" s="20" t="s">
        <v>93</v>
      </c>
      <c r="D18" s="21">
        <v>3121000</v>
      </c>
      <c r="E18" s="22">
        <v>1950664</v>
      </c>
      <c r="F18" s="22">
        <f t="shared" si="0"/>
        <v>655542.69999999995</v>
      </c>
      <c r="G18" s="22">
        <v>576137.6</v>
      </c>
      <c r="H18" s="22">
        <v>53325.599999999999</v>
      </c>
      <c r="I18" s="22">
        <v>26079.5</v>
      </c>
      <c r="J18" s="23">
        <f t="shared" si="1"/>
        <v>0.29535460745674291</v>
      </c>
      <c r="K18" s="23">
        <f t="shared" si="2"/>
        <v>0.32269176034416996</v>
      </c>
      <c r="L18" s="24">
        <f t="shared" si="3"/>
        <v>0.33606131040507231</v>
      </c>
      <c r="M18" s="5"/>
      <c r="N18" t="s">
        <v>93</v>
      </c>
      <c r="O18" s="6">
        <v>655542.69999999995</v>
      </c>
      <c r="P18" s="66">
        <v>0.33606131040507231</v>
      </c>
    </row>
    <row r="19" spans="1:16" x14ac:dyDescent="0.25">
      <c r="A19" s="18"/>
      <c r="B19" s="38">
        <v>13</v>
      </c>
      <c r="C19" s="20" t="s">
        <v>94</v>
      </c>
      <c r="D19" s="21">
        <v>2749702</v>
      </c>
      <c r="E19" s="22">
        <v>3994529</v>
      </c>
      <c r="F19" s="22">
        <f t="shared" si="0"/>
        <v>182380</v>
      </c>
      <c r="G19" s="22">
        <v>63644</v>
      </c>
      <c r="H19" s="22">
        <v>107768</v>
      </c>
      <c r="I19" s="22">
        <v>10968</v>
      </c>
      <c r="J19" s="23">
        <f t="shared" si="1"/>
        <v>1.5932792076362445E-2</v>
      </c>
      <c r="K19" s="23">
        <f t="shared" si="2"/>
        <v>4.2911692467372246E-2</v>
      </c>
      <c r="L19" s="24">
        <f t="shared" si="3"/>
        <v>4.565744797446708E-2</v>
      </c>
      <c r="M19" s="5"/>
      <c r="N19" t="s">
        <v>87</v>
      </c>
      <c r="O19" s="6">
        <v>838054.79999999993</v>
      </c>
      <c r="P19" s="66">
        <v>0.29462122905970645</v>
      </c>
    </row>
    <row r="20" spans="1:16" x14ac:dyDescent="0.25">
      <c r="A20" s="18"/>
      <c r="B20" s="38">
        <v>14</v>
      </c>
      <c r="C20" s="20" t="s">
        <v>95</v>
      </c>
      <c r="D20" s="21">
        <v>450000</v>
      </c>
      <c r="E20" s="22">
        <v>151670</v>
      </c>
      <c r="F20" s="22">
        <f t="shared" si="0"/>
        <v>30568.7</v>
      </c>
      <c r="G20" s="22">
        <v>18528.7</v>
      </c>
      <c r="H20" s="22">
        <v>10280</v>
      </c>
      <c r="I20" s="22">
        <v>1760</v>
      </c>
      <c r="J20" s="23">
        <f t="shared" si="1"/>
        <v>0.12216456781169645</v>
      </c>
      <c r="K20" s="23">
        <f t="shared" si="2"/>
        <v>0.18994329794949563</v>
      </c>
      <c r="L20" s="24">
        <f t="shared" si="3"/>
        <v>0.20154743851783477</v>
      </c>
      <c r="M20" s="5"/>
      <c r="N20" t="s">
        <v>83</v>
      </c>
      <c r="O20" s="6">
        <v>92370.8</v>
      </c>
      <c r="P20" s="66">
        <v>0.29231913365169482</v>
      </c>
    </row>
    <row r="21" spans="1:16" x14ac:dyDescent="0.25">
      <c r="A21" s="18"/>
      <c r="B21" s="38">
        <v>15</v>
      </c>
      <c r="C21" s="20" t="s">
        <v>96</v>
      </c>
      <c r="D21" s="21">
        <v>21384938</v>
      </c>
      <c r="E21" s="22">
        <v>21027412</v>
      </c>
      <c r="F21" s="22">
        <f t="shared" si="0"/>
        <v>7204841.7000000002</v>
      </c>
      <c r="G21" s="22">
        <v>5622936.2000000002</v>
      </c>
      <c r="H21" s="22">
        <v>1297692.5</v>
      </c>
      <c r="I21" s="22">
        <v>284213</v>
      </c>
      <c r="J21" s="23">
        <f t="shared" si="1"/>
        <v>0.26740980773097517</v>
      </c>
      <c r="K21" s="23">
        <f t="shared" si="2"/>
        <v>0.32912413092015319</v>
      </c>
      <c r="L21" s="24">
        <f t="shared" si="3"/>
        <v>0.34264044001230393</v>
      </c>
      <c r="M21" s="5"/>
      <c r="N21" t="s">
        <v>92</v>
      </c>
      <c r="O21" s="6">
        <v>425772.1</v>
      </c>
      <c r="P21" s="66">
        <v>0.246970153980726</v>
      </c>
    </row>
    <row r="22" spans="1:16" x14ac:dyDescent="0.25">
      <c r="A22" s="18"/>
      <c r="B22" s="38">
        <v>16</v>
      </c>
      <c r="C22" s="20" t="s">
        <v>97</v>
      </c>
      <c r="D22" s="21">
        <v>280173</v>
      </c>
      <c r="E22" s="22">
        <v>471027</v>
      </c>
      <c r="F22" s="22">
        <f t="shared" si="0"/>
        <v>204077</v>
      </c>
      <c r="G22" s="22">
        <v>162520</v>
      </c>
      <c r="H22" s="22">
        <v>29457</v>
      </c>
      <c r="I22" s="22">
        <v>12100</v>
      </c>
      <c r="J22" s="23">
        <f t="shared" si="1"/>
        <v>0.34503329957730661</v>
      </c>
      <c r="K22" s="23">
        <f t="shared" si="2"/>
        <v>0.40757111588083061</v>
      </c>
      <c r="L22" s="24">
        <f t="shared" si="3"/>
        <v>0.43325966452029291</v>
      </c>
      <c r="M22" s="5"/>
      <c r="N22" t="s">
        <v>95</v>
      </c>
      <c r="O22" s="6">
        <v>30568.7</v>
      </c>
      <c r="P22" s="66">
        <v>0.20154743851783477</v>
      </c>
    </row>
    <row r="23" spans="1:16" x14ac:dyDescent="0.25">
      <c r="A23" s="18"/>
      <c r="B23" s="38">
        <v>18</v>
      </c>
      <c r="C23" s="20" t="s">
        <v>99</v>
      </c>
      <c r="D23" s="21">
        <v>463529</v>
      </c>
      <c r="E23" s="22">
        <v>2088178</v>
      </c>
      <c r="F23" s="22">
        <f t="shared" si="0"/>
        <v>74577.099999999991</v>
      </c>
      <c r="G23" s="22">
        <v>13511.5</v>
      </c>
      <c r="H23" s="22">
        <v>59798.9</v>
      </c>
      <c r="I23" s="22">
        <v>1266.7</v>
      </c>
      <c r="J23" s="23">
        <f t="shared" si="1"/>
        <v>6.4704733025632869E-3</v>
      </c>
      <c r="K23" s="23">
        <f t="shared" si="2"/>
        <v>3.5107351959459389E-2</v>
      </c>
      <c r="L23" s="24">
        <f t="shared" si="3"/>
        <v>3.5713957335054766E-2</v>
      </c>
      <c r="M23" s="5"/>
      <c r="N23" t="s">
        <v>91</v>
      </c>
      <c r="O23" s="6">
        <v>773459.99999999988</v>
      </c>
      <c r="P23" s="66">
        <v>0.19161070816142803</v>
      </c>
    </row>
    <row r="24" spans="1:16" x14ac:dyDescent="0.25">
      <c r="A24" s="18"/>
      <c r="B24" s="38">
        <v>19</v>
      </c>
      <c r="C24" s="20" t="s">
        <v>100</v>
      </c>
      <c r="D24" s="21">
        <v>1320000</v>
      </c>
      <c r="E24" s="22">
        <v>1135416</v>
      </c>
      <c r="F24" s="22">
        <f t="shared" si="0"/>
        <v>191042</v>
      </c>
      <c r="G24" s="22">
        <v>149323.70000000001</v>
      </c>
      <c r="H24" s="22">
        <v>36178.800000000003</v>
      </c>
      <c r="I24" s="22">
        <v>5539.5</v>
      </c>
      <c r="J24" s="23">
        <f t="shared" si="1"/>
        <v>0.13151452859568652</v>
      </c>
      <c r="K24" s="23">
        <f t="shared" si="2"/>
        <v>0.16337844455248121</v>
      </c>
      <c r="L24" s="24">
        <f t="shared" si="3"/>
        <v>0.16825727310518787</v>
      </c>
      <c r="M24" s="5"/>
      <c r="N24" t="s">
        <v>100</v>
      </c>
      <c r="O24" s="6">
        <v>191042</v>
      </c>
      <c r="P24" s="66">
        <v>0.16825727310518787</v>
      </c>
    </row>
    <row r="25" spans="1:16" x14ac:dyDescent="0.25">
      <c r="A25" s="18"/>
      <c r="B25" s="38">
        <v>20</v>
      </c>
      <c r="C25" s="20" t="s">
        <v>101</v>
      </c>
      <c r="D25" s="21">
        <v>1479997</v>
      </c>
      <c r="E25" s="22">
        <v>587532</v>
      </c>
      <c r="F25" s="22">
        <f t="shared" si="0"/>
        <v>497090.9</v>
      </c>
      <c r="G25" s="22">
        <v>472761.9</v>
      </c>
      <c r="H25" s="22">
        <v>24329</v>
      </c>
      <c r="I25" s="22">
        <v>0</v>
      </c>
      <c r="J25" s="23">
        <f t="shared" si="1"/>
        <v>0.80465727824186606</v>
      </c>
      <c r="K25" s="23">
        <f t="shared" si="2"/>
        <v>0.84606608661315474</v>
      </c>
      <c r="L25" s="24">
        <f t="shared" si="3"/>
        <v>0.84606608661315474</v>
      </c>
      <c r="M25" s="5"/>
      <c r="N25" t="s">
        <v>86</v>
      </c>
      <c r="O25" s="6">
        <v>406755</v>
      </c>
      <c r="P25" s="66">
        <v>0.14733640426801239</v>
      </c>
    </row>
    <row r="26" spans="1:16" x14ac:dyDescent="0.25">
      <c r="A26" s="18"/>
      <c r="B26" s="38">
        <v>21</v>
      </c>
      <c r="C26" s="20" t="s">
        <v>102</v>
      </c>
      <c r="D26" s="21">
        <v>655000</v>
      </c>
      <c r="E26" s="22">
        <v>2263450</v>
      </c>
      <c r="F26" s="22">
        <f t="shared" si="0"/>
        <v>797039.8</v>
      </c>
      <c r="G26" s="22">
        <v>777000</v>
      </c>
      <c r="H26" s="22">
        <v>20039.8</v>
      </c>
      <c r="I26" s="22">
        <v>0</v>
      </c>
      <c r="J26" s="23">
        <f t="shared" si="1"/>
        <v>0.34328127416112569</v>
      </c>
      <c r="K26" s="23">
        <f t="shared" si="2"/>
        <v>0.35213492677107955</v>
      </c>
      <c r="L26" s="24">
        <f t="shared" si="3"/>
        <v>0.35213492677107955</v>
      </c>
      <c r="M26" s="5"/>
      <c r="N26" t="s">
        <v>94</v>
      </c>
      <c r="O26" s="6">
        <v>182380</v>
      </c>
      <c r="P26" s="66">
        <v>4.565744797446708E-2</v>
      </c>
    </row>
    <row r="27" spans="1:16" x14ac:dyDescent="0.25">
      <c r="A27" s="18"/>
      <c r="B27" s="38">
        <v>22</v>
      </c>
      <c r="C27" s="20" t="s">
        <v>103</v>
      </c>
      <c r="D27" s="21">
        <v>693036</v>
      </c>
      <c r="E27" s="22">
        <v>890142</v>
      </c>
      <c r="F27" s="22">
        <f t="shared" si="0"/>
        <v>538315.80000000005</v>
      </c>
      <c r="G27" s="22">
        <v>498506.4</v>
      </c>
      <c r="H27" s="22">
        <v>26579.9</v>
      </c>
      <c r="I27" s="22">
        <v>13229.5</v>
      </c>
      <c r="J27" s="23">
        <f t="shared" si="1"/>
        <v>0.56003019742917426</v>
      </c>
      <c r="K27" s="23">
        <f t="shared" si="2"/>
        <v>0.58989048938259292</v>
      </c>
      <c r="L27" s="24">
        <f t="shared" si="3"/>
        <v>0.60475272484614817</v>
      </c>
      <c r="M27" s="5"/>
      <c r="N27" t="s">
        <v>99</v>
      </c>
      <c r="O27" s="6">
        <v>74577.099999999991</v>
      </c>
      <c r="P27" s="66">
        <v>3.5713957335054766E-2</v>
      </c>
    </row>
    <row r="28" spans="1:16" x14ac:dyDescent="0.25">
      <c r="A28" s="18"/>
      <c r="B28" s="38">
        <v>23</v>
      </c>
      <c r="C28" s="20" t="s">
        <v>104</v>
      </c>
      <c r="D28" s="21">
        <v>0</v>
      </c>
      <c r="E28" s="22">
        <v>349040</v>
      </c>
      <c r="F28" s="22">
        <f t="shared" si="0"/>
        <v>273011.20000000001</v>
      </c>
      <c r="G28" s="22">
        <v>226608.4</v>
      </c>
      <c r="H28" s="22">
        <v>36760</v>
      </c>
      <c r="I28" s="22">
        <v>9642.7999999999993</v>
      </c>
      <c r="J28" s="23">
        <f t="shared" si="1"/>
        <v>0.64923332569333025</v>
      </c>
      <c r="K28" s="23">
        <f t="shared" si="2"/>
        <v>0.75455076782030717</v>
      </c>
      <c r="L28" s="24">
        <f t="shared" si="3"/>
        <v>0.78217740087096033</v>
      </c>
      <c r="M28" s="5"/>
      <c r="N28" t="s">
        <v>85</v>
      </c>
      <c r="O28" s="6">
        <v>30700</v>
      </c>
      <c r="P28" s="66">
        <v>2.5060999452249818E-2</v>
      </c>
    </row>
    <row r="29" spans="1:16" x14ac:dyDescent="0.25">
      <c r="A29" s="18"/>
      <c r="B29" s="38">
        <v>24</v>
      </c>
      <c r="C29" s="20" t="s">
        <v>105</v>
      </c>
      <c r="D29" s="21">
        <v>277339</v>
      </c>
      <c r="E29" s="22">
        <v>57444</v>
      </c>
      <c r="F29" s="22">
        <f t="shared" si="0"/>
        <v>57443.1</v>
      </c>
      <c r="G29" s="22">
        <v>55693.1</v>
      </c>
      <c r="H29" s="22">
        <v>1750</v>
      </c>
      <c r="I29" s="22">
        <v>0</v>
      </c>
      <c r="J29" s="23">
        <f t="shared" si="1"/>
        <v>0.96951988023118163</v>
      </c>
      <c r="K29" s="23">
        <f t="shared" si="2"/>
        <v>0.99998433256736996</v>
      </c>
      <c r="L29" s="24">
        <f t="shared" si="3"/>
        <v>0.99998433256736996</v>
      </c>
      <c r="M29" s="5"/>
      <c r="N29" t="s">
        <v>88</v>
      </c>
      <c r="O29" s="6">
        <v>0</v>
      </c>
      <c r="P29" s="66">
        <v>0</v>
      </c>
    </row>
    <row r="30" spans="1:16" ht="15.75" thickBot="1" x14ac:dyDescent="0.3">
      <c r="A30" s="25"/>
      <c r="B30" s="39">
        <v>25</v>
      </c>
      <c r="C30" s="27" t="s">
        <v>106</v>
      </c>
      <c r="D30" s="28">
        <v>1160000</v>
      </c>
      <c r="E30" s="29">
        <v>12545</v>
      </c>
      <c r="F30" s="29">
        <f t="shared" si="0"/>
        <v>0</v>
      </c>
      <c r="G30" s="29">
        <v>0</v>
      </c>
      <c r="H30" s="29">
        <v>0</v>
      </c>
      <c r="I30" s="29">
        <v>0</v>
      </c>
      <c r="J30" s="30">
        <f t="shared" si="1"/>
        <v>0</v>
      </c>
      <c r="K30" s="30">
        <f t="shared" si="2"/>
        <v>0</v>
      </c>
      <c r="L30" s="31">
        <f t="shared" si="3"/>
        <v>0</v>
      </c>
      <c r="M30" s="5"/>
      <c r="N30" t="s">
        <v>106</v>
      </c>
      <c r="O30" s="6">
        <v>0</v>
      </c>
      <c r="P30" s="66">
        <v>0</v>
      </c>
    </row>
    <row r="31" spans="1:16" x14ac:dyDescent="0.25">
      <c r="O31" s="6"/>
      <c r="P31" s="66"/>
    </row>
    <row r="32" spans="1:16" x14ac:dyDescent="0.25">
      <c r="O32" s="6"/>
      <c r="P32" s="66"/>
    </row>
    <row r="33" spans="15:16" x14ac:dyDescent="0.25">
      <c r="O33" s="6"/>
      <c r="P33" s="66"/>
    </row>
    <row r="34" spans="15:16" x14ac:dyDescent="0.25">
      <c r="O34" s="6"/>
      <c r="P34" s="66"/>
    </row>
    <row r="35" spans="15:16" x14ac:dyDescent="0.25">
      <c r="O35" s="6"/>
      <c r="P35" s="66"/>
    </row>
    <row r="36" spans="15:16" x14ac:dyDescent="0.25">
      <c r="O36" s="6"/>
      <c r="P36" s="66"/>
    </row>
    <row r="37" spans="15:16" x14ac:dyDescent="0.25">
      <c r="O37" s="6"/>
      <c r="P37" s="66"/>
    </row>
    <row r="38" spans="15:16" x14ac:dyDescent="0.25">
      <c r="O38" s="6"/>
      <c r="P38" s="66"/>
    </row>
    <row r="39" spans="15:16" x14ac:dyDescent="0.25">
      <c r="O39" s="6"/>
      <c r="P39" s="66"/>
    </row>
    <row r="40" spans="15:16" x14ac:dyDescent="0.25">
      <c r="O40" s="6"/>
      <c r="P40" s="66"/>
    </row>
    <row r="41" spans="15:16" x14ac:dyDescent="0.25">
      <c r="O41" s="6"/>
      <c r="P41" s="66"/>
    </row>
    <row r="42" spans="15:16" x14ac:dyDescent="0.25">
      <c r="O42" s="6"/>
      <c r="P42" s="66"/>
    </row>
    <row r="43" spans="15:16" x14ac:dyDescent="0.25">
      <c r="O43" s="6"/>
      <c r="P43" s="66"/>
    </row>
    <row r="44" spans="15:16" x14ac:dyDescent="0.25">
      <c r="O44" s="6"/>
      <c r="P44" s="66"/>
    </row>
    <row r="45" spans="15:16" x14ac:dyDescent="0.25">
      <c r="O45" s="6"/>
      <c r="P45" s="66"/>
    </row>
    <row r="46" spans="15:16" x14ac:dyDescent="0.25">
      <c r="O46" s="6"/>
      <c r="P46" s="66"/>
    </row>
    <row r="47" spans="15:16" x14ac:dyDescent="0.25">
      <c r="O47" s="6"/>
      <c r="P47" s="66"/>
    </row>
    <row r="48" spans="15:16" x14ac:dyDescent="0.25">
      <c r="O48" s="6"/>
      <c r="P48" s="66"/>
    </row>
    <row r="49" spans="15:16" x14ac:dyDescent="0.25">
      <c r="O49" s="6"/>
      <c r="P49" s="66"/>
    </row>
    <row r="50" spans="15:16" x14ac:dyDescent="0.25">
      <c r="O50" s="6"/>
      <c r="P50" s="66"/>
    </row>
    <row r="51" spans="15:16" x14ac:dyDescent="0.25">
      <c r="O51" s="6"/>
      <c r="P51" s="66"/>
    </row>
    <row r="52" spans="15:16" x14ac:dyDescent="0.25">
      <c r="O52" s="6"/>
      <c r="P52" s="66"/>
    </row>
    <row r="53" spans="15:16" x14ac:dyDescent="0.25">
      <c r="O53" s="6"/>
      <c r="P53" s="66"/>
    </row>
    <row r="54" spans="15:16" x14ac:dyDescent="0.25">
      <c r="O54" s="6"/>
      <c r="P54" s="66"/>
    </row>
    <row r="55" spans="15:16" x14ac:dyDescent="0.25">
      <c r="O55" s="6"/>
      <c r="P55" s="66"/>
    </row>
    <row r="56" spans="15:16" x14ac:dyDescent="0.25">
      <c r="O56" s="6"/>
      <c r="P56" s="66"/>
    </row>
    <row r="57" spans="15:16" x14ac:dyDescent="0.25">
      <c r="O57" s="6"/>
      <c r="P57" s="66"/>
    </row>
    <row r="58" spans="15:16" x14ac:dyDescent="0.25">
      <c r="O58" s="6"/>
      <c r="P58" s="66"/>
    </row>
    <row r="59" spans="15:16" x14ac:dyDescent="0.25">
      <c r="O59" s="6"/>
      <c r="P59" s="66"/>
    </row>
    <row r="60" spans="15:16" x14ac:dyDescent="0.25">
      <c r="O60" s="6"/>
      <c r="P60" s="66"/>
    </row>
    <row r="61" spans="15:16" x14ac:dyDescent="0.25">
      <c r="O61" s="6"/>
      <c r="P61" s="66"/>
    </row>
    <row r="62" spans="15:16" x14ac:dyDescent="0.25">
      <c r="O62" s="6"/>
      <c r="P62" s="66"/>
    </row>
    <row r="63" spans="15:16" x14ac:dyDescent="0.25">
      <c r="O63" s="6"/>
      <c r="P63" s="66"/>
    </row>
    <row r="64" spans="15:16" x14ac:dyDescent="0.25">
      <c r="O64" s="6"/>
      <c r="P64" s="66"/>
    </row>
    <row r="65" spans="15:16" x14ac:dyDescent="0.25">
      <c r="O65" s="6"/>
      <c r="P65" s="66"/>
    </row>
    <row r="66" spans="15:16" x14ac:dyDescent="0.25">
      <c r="O66" s="6"/>
      <c r="P66" s="66"/>
    </row>
    <row r="67" spans="15:16" x14ac:dyDescent="0.25">
      <c r="O67" s="6"/>
      <c r="P67" s="66"/>
    </row>
    <row r="68" spans="15:16" x14ac:dyDescent="0.25">
      <c r="O68" s="6"/>
      <c r="P68" s="66"/>
    </row>
    <row r="69" spans="15:16" x14ac:dyDescent="0.25">
      <c r="O69" s="6"/>
      <c r="P69" s="66"/>
    </row>
    <row r="70" spans="15:16" x14ac:dyDescent="0.25">
      <c r="O70" s="6"/>
      <c r="P70" s="66"/>
    </row>
    <row r="71" spans="15:16" x14ac:dyDescent="0.25">
      <c r="O71" s="6"/>
      <c r="P71" s="66"/>
    </row>
    <row r="72" spans="15:16" x14ac:dyDescent="0.25">
      <c r="O72" s="6"/>
      <c r="P72" s="66"/>
    </row>
    <row r="73" spans="15:16" x14ac:dyDescent="0.25">
      <c r="O73" s="6"/>
      <c r="P73" s="66"/>
    </row>
    <row r="74" spans="15:16" x14ac:dyDescent="0.25">
      <c r="O74" s="6"/>
      <c r="P74" s="66"/>
    </row>
    <row r="75" spans="15:16" x14ac:dyDescent="0.25">
      <c r="O75" s="6"/>
      <c r="P75" s="66"/>
    </row>
    <row r="76" spans="15:16" x14ac:dyDescent="0.25">
      <c r="O76" s="6"/>
      <c r="P76" s="66"/>
    </row>
    <row r="77" spans="15:16" x14ac:dyDescent="0.25">
      <c r="O77" s="6"/>
      <c r="P77" s="66"/>
    </row>
    <row r="78" spans="15:16" x14ac:dyDescent="0.25">
      <c r="O78" s="6"/>
      <c r="P78" s="66"/>
    </row>
    <row r="79" spans="15:16" x14ac:dyDescent="0.25">
      <c r="O79" s="6"/>
      <c r="P79" s="66"/>
    </row>
    <row r="80" spans="15:16" x14ac:dyDescent="0.25">
      <c r="O80" s="6"/>
      <c r="P80" s="66"/>
    </row>
    <row r="81" spans="15:16" x14ac:dyDescent="0.25">
      <c r="O81" s="6"/>
      <c r="P81" s="66"/>
    </row>
    <row r="82" spans="15:16" x14ac:dyDescent="0.25">
      <c r="O82" s="6"/>
      <c r="P82" s="66"/>
    </row>
    <row r="83" spans="15:16" x14ac:dyDescent="0.25">
      <c r="O83" s="6"/>
      <c r="P83" s="66"/>
    </row>
    <row r="84" spans="15:16" x14ac:dyDescent="0.25">
      <c r="O84" s="6"/>
      <c r="P84" s="66"/>
    </row>
    <row r="85" spans="15:16" x14ac:dyDescent="0.25">
      <c r="O85" s="6"/>
      <c r="P85" s="66"/>
    </row>
    <row r="86" spans="15:16" x14ac:dyDescent="0.25">
      <c r="O86" s="6"/>
      <c r="P86" s="66"/>
    </row>
    <row r="87" spans="15:16" x14ac:dyDescent="0.25">
      <c r="O87" s="6"/>
      <c r="P87" s="66"/>
    </row>
    <row r="88" spans="15:16" x14ac:dyDescent="0.25">
      <c r="O88" s="6"/>
      <c r="P88" s="66"/>
    </row>
    <row r="89" spans="15:16" x14ac:dyDescent="0.25">
      <c r="O89" s="6"/>
      <c r="P89" s="66"/>
    </row>
    <row r="90" spans="15:16" x14ac:dyDescent="0.25">
      <c r="O90" s="6"/>
      <c r="P90" s="66"/>
    </row>
    <row r="91" spans="15:16" x14ac:dyDescent="0.25">
      <c r="O91" s="6"/>
      <c r="P91" s="66"/>
    </row>
    <row r="92" spans="15:16" x14ac:dyDescent="0.25">
      <c r="O92" s="6"/>
      <c r="P92" s="66"/>
    </row>
    <row r="93" spans="15:16" x14ac:dyDescent="0.25">
      <c r="O93" s="6"/>
      <c r="P93" s="66"/>
    </row>
    <row r="94" spans="15:16" x14ac:dyDescent="0.25">
      <c r="O94" s="6"/>
      <c r="P94" s="66"/>
    </row>
    <row r="95" spans="15:16" x14ac:dyDescent="0.25">
      <c r="O95" s="6"/>
      <c r="P95" s="66"/>
    </row>
    <row r="96" spans="15:16" x14ac:dyDescent="0.25">
      <c r="O96" s="6"/>
      <c r="P96" s="66"/>
    </row>
    <row r="97" spans="15:16" x14ac:dyDescent="0.25">
      <c r="O97" s="6"/>
      <c r="P97" s="66"/>
    </row>
    <row r="98" spans="15:16" x14ac:dyDescent="0.25">
      <c r="O98" s="6"/>
      <c r="P98" s="66"/>
    </row>
    <row r="99" spans="15:16" x14ac:dyDescent="0.25">
      <c r="O99" s="6"/>
      <c r="P99" s="66"/>
    </row>
    <row r="100" spans="15:16" x14ac:dyDescent="0.25">
      <c r="O100" s="6"/>
      <c r="P100" s="66"/>
    </row>
  </sheetData>
  <sortState ref="N6:P100">
    <sortCondition descending="1" ref="P5:P100"/>
  </sortState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M21"/>
  <sheetViews>
    <sheetView topLeftCell="A14" workbookViewId="0">
      <selection activeCell="A21" sqref="A21:D21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35</v>
      </c>
      <c r="B1" s="33" t="s">
        <v>72</v>
      </c>
      <c r="C1" s="33" t="s">
        <v>23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458</v>
      </c>
    </row>
    <row r="3" spans="1:13" ht="15.75" thickBot="1" x14ac:dyDescent="0.3">
      <c r="A3" s="76" t="s">
        <v>81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3"/>
      <c r="C6" s="13"/>
      <c r="D6" s="14">
        <v>91127695</v>
      </c>
      <c r="E6" s="15">
        <v>71678712</v>
      </c>
      <c r="F6" s="15">
        <v>25023055.700000003</v>
      </c>
      <c r="G6" s="15">
        <v>20095518.499999996</v>
      </c>
      <c r="H6" s="15">
        <v>3590431.8999999994</v>
      </c>
      <c r="I6" s="15">
        <v>1337105.2999999998</v>
      </c>
      <c r="J6" s="16">
        <v>0.28035546313946036</v>
      </c>
      <c r="K6" s="16">
        <v>0.33044609395325064</v>
      </c>
      <c r="L6" s="17">
        <v>0.34910024192398986</v>
      </c>
      <c r="M6" s="5"/>
    </row>
    <row r="7" spans="1:13" x14ac:dyDescent="0.25">
      <c r="A7" s="40" t="s">
        <v>139</v>
      </c>
      <c r="B7" s="42"/>
      <c r="C7" s="42"/>
      <c r="D7" s="43">
        <f ca="1">SUM(D8:OFFSET(D6,MATCH("PROYECTOS",$A$8:$A$50,0),0))</f>
        <v>20671786</v>
      </c>
      <c r="E7" s="44">
        <f ca="1">SUM(E8:OFFSET(E6,MATCH("PROYECTOS",$A$8:$A$50,0),0))</f>
        <v>20671786</v>
      </c>
      <c r="F7" s="44">
        <f ca="1">SUM(F8:OFFSET(F6,MATCH("PROYECTOS",$A$8:$A$50,0),0))</f>
        <v>7078086.8999999994</v>
      </c>
      <c r="G7" s="44">
        <f ca="1">SUM(G8:OFFSET(G6,MATCH("PROYECTOS",$A$8:$A$50,0),0))</f>
        <v>5517552.4000000004</v>
      </c>
      <c r="H7" s="44">
        <f ca="1">SUM(H8:OFFSET(H6,MATCH("PROYECTOS",$A$8:$A$50,0),0))</f>
        <v>1280136.5</v>
      </c>
      <c r="I7" s="44">
        <f ca="1">SUM(I8:OFFSET(I6,MATCH("PROYECTOS",$A$8:$A$50,0),0))</f>
        <v>280398</v>
      </c>
      <c r="J7" s="45">
        <f ca="1">IFERROR(G7/E7,0)</f>
        <v>0.2669122251942817</v>
      </c>
      <c r="K7" s="45">
        <f ca="1">IFERROR(SUM(G7,H7)/E7,0)</f>
        <v>0.32883897404897672</v>
      </c>
      <c r="L7" s="46">
        <f ca="1">IFERROR(SUM(G7,H7,I7)/E7,0)</f>
        <v>0.34240325920556647</v>
      </c>
      <c r="M7" s="5"/>
    </row>
    <row r="8" spans="1:13" x14ac:dyDescent="0.25">
      <c r="A8" s="18"/>
      <c r="B8" s="20">
        <v>3000040</v>
      </c>
      <c r="C8" s="20" t="s">
        <v>460</v>
      </c>
      <c r="D8" s="21">
        <v>12855316</v>
      </c>
      <c r="E8" s="22">
        <v>12755361</v>
      </c>
      <c r="F8" s="22">
        <f t="shared" ref="F8:F11" si="0">SUM(G8,H8,I8)</f>
        <v>4210105.5999999996</v>
      </c>
      <c r="G8" s="22">
        <v>3575610.1</v>
      </c>
      <c r="H8" s="22">
        <v>568516.4</v>
      </c>
      <c r="I8" s="22">
        <v>65979.100000000006</v>
      </c>
      <c r="J8" s="23">
        <f t="shared" ref="J8:J12" si="1">IFERROR(G8/E8,0)</f>
        <v>0.28032214062777211</v>
      </c>
      <c r="K8" s="23">
        <f t="shared" ref="K8:K12" si="2">IFERROR(SUM(G8,H8)/E8,0)</f>
        <v>0.32489292149395066</v>
      </c>
      <c r="L8" s="24">
        <f t="shared" ref="L8:L12" si="3">IFERROR(SUM(G8,H8,I8)/E8,0)</f>
        <v>0.3300655779166109</v>
      </c>
      <c r="M8" s="5"/>
    </row>
    <row r="9" spans="1:13" ht="38.25" x14ac:dyDescent="0.25">
      <c r="A9" s="18"/>
      <c r="B9" s="20">
        <v>3000041</v>
      </c>
      <c r="C9" s="20" t="s">
        <v>461</v>
      </c>
      <c r="D9" s="21">
        <v>1797965</v>
      </c>
      <c r="E9" s="22">
        <v>1740645</v>
      </c>
      <c r="F9" s="22">
        <f t="shared" si="0"/>
        <v>423810.5</v>
      </c>
      <c r="G9" s="22">
        <v>239725.1</v>
      </c>
      <c r="H9" s="22">
        <v>129316.1</v>
      </c>
      <c r="I9" s="22">
        <v>54769.3</v>
      </c>
      <c r="J9" s="23">
        <f t="shared" si="1"/>
        <v>0.1377219938585984</v>
      </c>
      <c r="K9" s="23">
        <f t="shared" si="2"/>
        <v>0.21201405226223613</v>
      </c>
      <c r="L9" s="24">
        <f t="shared" si="3"/>
        <v>0.24347899772785375</v>
      </c>
      <c r="M9" s="5"/>
    </row>
    <row r="10" spans="1:13" ht="38.25" x14ac:dyDescent="0.25">
      <c r="A10" s="18"/>
      <c r="B10" s="20">
        <v>3000043</v>
      </c>
      <c r="C10" s="20" t="s">
        <v>462</v>
      </c>
      <c r="D10" s="21">
        <v>1858792</v>
      </c>
      <c r="E10" s="22">
        <v>1683418</v>
      </c>
      <c r="F10" s="22">
        <f t="shared" si="0"/>
        <v>565760.1</v>
      </c>
      <c r="G10" s="22">
        <v>347076.1</v>
      </c>
      <c r="H10" s="22">
        <v>144612.70000000001</v>
      </c>
      <c r="I10" s="22">
        <v>74071.3</v>
      </c>
      <c r="J10" s="23">
        <f t="shared" si="1"/>
        <v>0.20617345186994554</v>
      </c>
      <c r="K10" s="23">
        <f t="shared" si="2"/>
        <v>0.29207766579661143</v>
      </c>
      <c r="L10" s="24">
        <f t="shared" si="3"/>
        <v>0.33607820517542286</v>
      </c>
      <c r="M10" s="5"/>
    </row>
    <row r="11" spans="1:13" x14ac:dyDescent="0.25">
      <c r="A11" s="18"/>
      <c r="B11" s="20">
        <v>9000000</v>
      </c>
      <c r="C11" s="20" t="s">
        <v>160</v>
      </c>
      <c r="D11" s="21">
        <v>4159713</v>
      </c>
      <c r="E11" s="22">
        <v>4492362</v>
      </c>
      <c r="F11" s="22">
        <f t="shared" si="0"/>
        <v>1878410.7000000002</v>
      </c>
      <c r="G11" s="22">
        <v>1355141.1</v>
      </c>
      <c r="H11" s="22">
        <v>437691.3</v>
      </c>
      <c r="I11" s="22">
        <v>85578.3</v>
      </c>
      <c r="J11" s="23">
        <f t="shared" si="1"/>
        <v>0.30165447486199914</v>
      </c>
      <c r="K11" s="23">
        <f t="shared" si="2"/>
        <v>0.39908457955970605</v>
      </c>
      <c r="L11" s="24">
        <f t="shared" si="3"/>
        <v>0.41813431330778777</v>
      </c>
      <c r="M11" s="5"/>
    </row>
    <row r="12" spans="1:13" ht="15.75" thickBot="1" x14ac:dyDescent="0.3">
      <c r="A12" s="47" t="s">
        <v>161</v>
      </c>
      <c r="B12" s="49"/>
      <c r="C12" s="49"/>
      <c r="D12" s="50">
        <f ca="1">OFFSET(D12,-MATCH("PROYECTOS",$A$8:$A$50,0)-1,0)-(OFFSET(D12,-MATCH("PROYECTOS",$A$8:$A$50,0),0))</f>
        <v>70455909</v>
      </c>
      <c r="E12" s="51">
        <f t="shared" ref="E12:I12" ca="1" si="4">OFFSET(E12,-MATCH("PROYECTOS",$A$8:$A$50,0)-1,0)-(OFFSET(E12,-MATCH("PROYECTOS",$A$8:$A$50,0),0))</f>
        <v>51006926</v>
      </c>
      <c r="F12" s="51">
        <f t="shared" ca="1" si="4"/>
        <v>17944968.800000004</v>
      </c>
      <c r="G12" s="51">
        <f t="shared" ca="1" si="4"/>
        <v>14577966.099999996</v>
      </c>
      <c r="H12" s="51">
        <f t="shared" ca="1" si="4"/>
        <v>2310295.3999999994</v>
      </c>
      <c r="I12" s="51">
        <f t="shared" ca="1" si="4"/>
        <v>1056707.2999999998</v>
      </c>
      <c r="J12" s="52">
        <f t="shared" ca="1" si="1"/>
        <v>0.28580365929128909</v>
      </c>
      <c r="K12" s="52">
        <f t="shared" ca="1" si="2"/>
        <v>0.33109741802515202</v>
      </c>
      <c r="L12" s="53">
        <f t="shared" ca="1" si="3"/>
        <v>0.3518143555641835</v>
      </c>
      <c r="M12" s="5"/>
    </row>
    <row r="13" spans="1:13" ht="15.75" thickBot="1" x14ac:dyDescent="0.3"/>
    <row r="14" spans="1:13" ht="15.75" thickBot="1" x14ac:dyDescent="0.3">
      <c r="A14" s="82" t="s">
        <v>209</v>
      </c>
      <c r="B14" s="83"/>
      <c r="C14" s="83"/>
      <c r="D14" s="84"/>
    </row>
    <row r="15" spans="1:13" ht="15.75" thickBot="1" x14ac:dyDescent="0.3">
      <c r="A15" s="2" t="s">
        <v>471</v>
      </c>
    </row>
    <row r="16" spans="1:13" ht="45" customHeight="1" x14ac:dyDescent="0.25">
      <c r="A16" s="76" t="s">
        <v>211</v>
      </c>
      <c r="B16" s="77"/>
      <c r="C16" s="77"/>
      <c r="D16" s="87" t="s">
        <v>212</v>
      </c>
    </row>
    <row r="17" spans="1:4" ht="15.75" thickBot="1" x14ac:dyDescent="0.3">
      <c r="A17" s="85"/>
      <c r="B17" s="86"/>
      <c r="C17" s="86"/>
      <c r="D17" s="88"/>
    </row>
    <row r="18" spans="1:4" x14ac:dyDescent="0.25">
      <c r="A18" s="18"/>
      <c r="B18" s="20">
        <v>3000040</v>
      </c>
      <c r="C18" s="20" t="s">
        <v>460</v>
      </c>
      <c r="D18" s="24">
        <v>0.3300655779166109</v>
      </c>
    </row>
    <row r="19" spans="1:4" ht="38.25" x14ac:dyDescent="0.25">
      <c r="A19" s="18"/>
      <c r="B19" s="20">
        <v>3000041</v>
      </c>
      <c r="C19" s="20" t="s">
        <v>461</v>
      </c>
      <c r="D19" s="24">
        <v>0.24347899772785375</v>
      </c>
    </row>
    <row r="20" spans="1:4" ht="38.25" x14ac:dyDescent="0.25">
      <c r="A20" s="18"/>
      <c r="B20" s="20">
        <v>3000043</v>
      </c>
      <c r="C20" s="20" t="s">
        <v>462</v>
      </c>
      <c r="D20" s="24">
        <v>0.33607820517542286</v>
      </c>
    </row>
    <row r="21" spans="1:4" ht="15.75" thickBot="1" x14ac:dyDescent="0.3">
      <c r="A21" s="25"/>
      <c r="B21" s="27">
        <v>9000000</v>
      </c>
      <c r="C21" s="27" t="s">
        <v>160</v>
      </c>
      <c r="D21" s="31">
        <v>0.41813431330778777</v>
      </c>
    </row>
  </sheetData>
  <mergeCells count="10">
    <mergeCell ref="A14:D14"/>
    <mergeCell ref="A16:C17"/>
    <mergeCell ref="D16:D17"/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/>
  <dimension ref="A1:S12"/>
  <sheetViews>
    <sheetView workbookViewId="0">
      <selection activeCell="A11" sqref="A11:S11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4" width="7.7109375" customWidth="1"/>
    <col min="5" max="5" width="31.42578125" customWidth="1"/>
    <col min="6" max="6" width="4.28515625" style="4" customWidth="1"/>
    <col min="7" max="7" width="11.42578125" customWidth="1"/>
    <col min="8" max="10" width="13.5703125" customWidth="1"/>
    <col min="11" max="13" width="0" hidden="1" customWidth="1"/>
    <col min="17" max="18" width="14" hidden="1" customWidth="1"/>
    <col min="19" max="19" width="0" hidden="1" customWidth="1"/>
  </cols>
  <sheetData>
    <row r="1" spans="1:19" ht="15.75" x14ac:dyDescent="0.25">
      <c r="A1" s="32">
        <v>35</v>
      </c>
      <c r="B1" s="33" t="s">
        <v>72</v>
      </c>
      <c r="C1" s="33" t="s">
        <v>23</v>
      </c>
      <c r="D1" s="33"/>
      <c r="E1" s="33"/>
      <c r="F1" s="36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15.75" thickBot="1" x14ac:dyDescent="0.3">
      <c r="A2" s="2" t="s">
        <v>463</v>
      </c>
    </row>
    <row r="3" spans="1:19" ht="15.75" thickBot="1" x14ac:dyDescent="0.3">
      <c r="A3" s="76" t="s">
        <v>163</v>
      </c>
      <c r="B3" s="77"/>
      <c r="C3" s="77"/>
      <c r="D3" s="77"/>
      <c r="E3" s="77"/>
      <c r="F3" s="77"/>
      <c r="G3" s="77"/>
      <c r="H3" s="76" t="s">
        <v>1</v>
      </c>
      <c r="I3" s="77"/>
      <c r="J3" s="77"/>
      <c r="K3" s="77"/>
      <c r="L3" s="77"/>
      <c r="M3" s="77"/>
      <c r="N3" s="77"/>
      <c r="O3" s="77"/>
      <c r="P3" s="78"/>
      <c r="Q3" s="77" t="s">
        <v>167</v>
      </c>
      <c r="R3" s="77"/>
      <c r="S3" s="78"/>
    </row>
    <row r="4" spans="1:19" ht="45" customHeight="1" x14ac:dyDescent="0.25">
      <c r="A4" s="96" t="s">
        <v>164</v>
      </c>
      <c r="B4" s="92"/>
      <c r="C4" s="92"/>
      <c r="D4" s="92" t="s">
        <v>165</v>
      </c>
      <c r="E4" s="92"/>
      <c r="F4" s="92" t="s">
        <v>166</v>
      </c>
      <c r="G4" s="93"/>
      <c r="H4" s="74" t="s">
        <v>2</v>
      </c>
      <c r="I4" s="72" t="s">
        <v>3</v>
      </c>
      <c r="J4" s="72" t="s">
        <v>76</v>
      </c>
      <c r="K4" s="72" t="s">
        <v>5</v>
      </c>
      <c r="L4" s="72"/>
      <c r="M4" s="72"/>
      <c r="N4" s="72" t="s">
        <v>9</v>
      </c>
      <c r="O4" s="72"/>
      <c r="P4" s="81"/>
      <c r="Q4" s="90" t="s">
        <v>168</v>
      </c>
      <c r="R4" s="72" t="s">
        <v>169</v>
      </c>
      <c r="S4" s="81" t="s">
        <v>170</v>
      </c>
    </row>
    <row r="5" spans="1:19" ht="15.75" thickBot="1" x14ac:dyDescent="0.3">
      <c r="A5" s="97"/>
      <c r="B5" s="94"/>
      <c r="C5" s="94"/>
      <c r="D5" s="94"/>
      <c r="E5" s="94"/>
      <c r="F5" s="94"/>
      <c r="G5" s="95"/>
      <c r="H5" s="75"/>
      <c r="I5" s="73"/>
      <c r="J5" s="73"/>
      <c r="K5" s="9" t="s">
        <v>6</v>
      </c>
      <c r="L5" s="9" t="s">
        <v>7</v>
      </c>
      <c r="M5" s="9" t="s">
        <v>77</v>
      </c>
      <c r="N5" s="9" t="s">
        <v>10</v>
      </c>
      <c r="O5" s="9" t="s">
        <v>7</v>
      </c>
      <c r="P5" s="10" t="s">
        <v>77</v>
      </c>
      <c r="Q5" s="91"/>
      <c r="R5" s="73"/>
      <c r="S5" s="89"/>
    </row>
    <row r="6" spans="1:19" x14ac:dyDescent="0.25">
      <c r="A6" s="11" t="s">
        <v>11</v>
      </c>
      <c r="B6" s="13"/>
      <c r="C6" s="13"/>
      <c r="D6" s="54"/>
      <c r="E6" s="13"/>
      <c r="F6" s="55"/>
      <c r="G6" s="13"/>
      <c r="H6" s="14">
        <v>91127695</v>
      </c>
      <c r="I6" s="15">
        <v>71678712</v>
      </c>
      <c r="J6" s="15">
        <v>25023055.700000003</v>
      </c>
      <c r="K6" s="15">
        <v>20095518.499999996</v>
      </c>
      <c r="L6" s="15">
        <v>3590431.8999999994</v>
      </c>
      <c r="M6" s="15">
        <v>1337105.2999999998</v>
      </c>
      <c r="N6" s="16">
        <v>0.28035546313946036</v>
      </c>
      <c r="O6" s="16">
        <v>0.33044609395325064</v>
      </c>
      <c r="P6" s="17">
        <v>0.34910024192398986</v>
      </c>
      <c r="Q6" s="56"/>
      <c r="R6" s="15"/>
      <c r="S6" s="17"/>
    </row>
    <row r="7" spans="1:19" x14ac:dyDescent="0.25">
      <c r="A7" s="40" t="s">
        <v>171</v>
      </c>
      <c r="B7" s="42"/>
      <c r="C7" s="42"/>
      <c r="D7" s="57"/>
      <c r="E7" s="42"/>
      <c r="F7" s="58"/>
      <c r="G7" s="42"/>
      <c r="H7" s="43">
        <f ca="1">SUM(H8:OFFSET(H6,MATCH("PROYECTOS",$A$8:$A$50,0),0))</f>
        <v>20671786</v>
      </c>
      <c r="I7" s="44">
        <f ca="1">SUM(I8:OFFSET(I6,MATCH("PROYECTOS",$A$8:$A$50,0),0))</f>
        <v>20671786</v>
      </c>
      <c r="J7" s="44">
        <f ca="1">SUM(J8:OFFSET(J6,MATCH("PROYECTOS",$A$8:$A$50,0),0))</f>
        <v>7078086.8999999994</v>
      </c>
      <c r="K7" s="44">
        <f ca="1">SUM(K8:OFFSET(K6,MATCH("PROYECTOS",$A$8:$A$50,0),0))</f>
        <v>5517552.3999999994</v>
      </c>
      <c r="L7" s="44">
        <f ca="1">SUM(L8:OFFSET(L6,MATCH("PROYECTOS",$A$8:$A$50,0),0))</f>
        <v>1280136.5</v>
      </c>
      <c r="M7" s="44">
        <f ca="1">SUM(M8:OFFSET(M6,MATCH("PROYECTOS",$A$8:$A$50,0),0))</f>
        <v>280398</v>
      </c>
      <c r="N7" s="45">
        <f ca="1">IFERROR(K7/I7,0)</f>
        <v>0.2669122251942817</v>
      </c>
      <c r="O7" s="45">
        <f ca="1">IFERROR(SUM(K7,L7)/I7,0)</f>
        <v>0.32883897404897666</v>
      </c>
      <c r="P7" s="46">
        <f ca="1">IFERROR(SUM(K7,L7,M7)/I7,0)</f>
        <v>0.34240325920556641</v>
      </c>
      <c r="Q7" s="59"/>
      <c r="R7" s="44"/>
      <c r="S7" s="46"/>
    </row>
    <row r="8" spans="1:19" ht="38.25" x14ac:dyDescent="0.25">
      <c r="A8" s="18"/>
      <c r="B8" s="20">
        <v>5000263</v>
      </c>
      <c r="C8" s="20" t="s">
        <v>464</v>
      </c>
      <c r="D8" s="63">
        <v>3000040</v>
      </c>
      <c r="E8" s="20" t="s">
        <v>460</v>
      </c>
      <c r="F8" s="64">
        <v>463</v>
      </c>
      <c r="G8" s="20" t="s">
        <v>467</v>
      </c>
      <c r="H8" s="21">
        <v>0</v>
      </c>
      <c r="I8" s="22">
        <v>2958907</v>
      </c>
      <c r="J8" s="22">
        <f t="shared" ref="J8:J11" si="0">SUM(K8,L8,M8)</f>
        <v>915824.00000000012</v>
      </c>
      <c r="K8" s="22">
        <v>681726.8</v>
      </c>
      <c r="L8" s="22">
        <v>217619.8</v>
      </c>
      <c r="M8" s="22">
        <v>16477.400000000001</v>
      </c>
      <c r="N8" s="23">
        <f t="shared" ref="N8:N12" si="1">IFERROR(K8/I8,0)</f>
        <v>0.23039818419436639</v>
      </c>
      <c r="O8" s="23">
        <f t="shared" ref="O8:O12" si="2">IFERROR(SUM(K8,L8)/I8,0)</f>
        <v>0.30394554475689844</v>
      </c>
      <c r="P8" s="24">
        <f t="shared" ref="P8:P12" si="3">IFERROR(SUM(K8,L8,M8)/I8,0)</f>
        <v>0.30951429024298505</v>
      </c>
      <c r="Q8" s="65">
        <v>0</v>
      </c>
      <c r="R8" s="22">
        <v>0</v>
      </c>
      <c r="S8" s="24">
        <f>IFERROR(R8/Q8,0)</f>
        <v>0</v>
      </c>
    </row>
    <row r="9" spans="1:19" ht="25.5" x14ac:dyDescent="0.25">
      <c r="A9" s="18"/>
      <c r="B9" s="20">
        <v>5000274</v>
      </c>
      <c r="C9" s="20" t="s">
        <v>465</v>
      </c>
      <c r="D9" s="63">
        <v>3000040</v>
      </c>
      <c r="E9" s="20" t="s">
        <v>460</v>
      </c>
      <c r="F9" s="64">
        <v>248</v>
      </c>
      <c r="G9" s="20" t="s">
        <v>468</v>
      </c>
      <c r="H9" s="21">
        <v>12855316</v>
      </c>
      <c r="I9" s="22">
        <v>2812177</v>
      </c>
      <c r="J9" s="22">
        <f t="shared" si="0"/>
        <v>1424648.4</v>
      </c>
      <c r="K9" s="22">
        <v>1278462.8999999999</v>
      </c>
      <c r="L9" s="22">
        <v>129309.6</v>
      </c>
      <c r="M9" s="22">
        <v>16875.900000000001</v>
      </c>
      <c r="N9" s="23">
        <f t="shared" si="1"/>
        <v>0.45461679688013945</v>
      </c>
      <c r="O9" s="23">
        <f t="shared" si="2"/>
        <v>0.50059882432720271</v>
      </c>
      <c r="P9" s="24">
        <f t="shared" si="3"/>
        <v>0.50659983350976834</v>
      </c>
      <c r="Q9" s="65">
        <v>0</v>
      </c>
      <c r="R9" s="22">
        <v>0</v>
      </c>
      <c r="S9" s="24">
        <f t="shared" ref="S9:S11" si="4">IFERROR(R9/Q9,0)</f>
        <v>0</v>
      </c>
    </row>
    <row r="10" spans="1:19" ht="25.5" x14ac:dyDescent="0.25">
      <c r="A10" s="18"/>
      <c r="B10" s="20">
        <v>5000354</v>
      </c>
      <c r="C10" s="20" t="s">
        <v>466</v>
      </c>
      <c r="D10" s="63">
        <v>3000040</v>
      </c>
      <c r="E10" s="20" t="s">
        <v>460</v>
      </c>
      <c r="F10" s="64">
        <v>19</v>
      </c>
      <c r="G10" s="20" t="s">
        <v>469</v>
      </c>
      <c r="H10" s="21">
        <v>0</v>
      </c>
      <c r="I10" s="22">
        <v>6984277</v>
      </c>
      <c r="J10" s="22">
        <f t="shared" si="0"/>
        <v>1869633.2</v>
      </c>
      <c r="K10" s="22">
        <v>1615420.4</v>
      </c>
      <c r="L10" s="22">
        <v>221587</v>
      </c>
      <c r="M10" s="22">
        <v>32625.8</v>
      </c>
      <c r="N10" s="23">
        <f t="shared" si="1"/>
        <v>0.23129386191297968</v>
      </c>
      <c r="O10" s="23">
        <f t="shared" si="2"/>
        <v>0.26302040998660275</v>
      </c>
      <c r="P10" s="24">
        <f t="shared" si="3"/>
        <v>0.2676917310123868</v>
      </c>
      <c r="Q10" s="65">
        <v>0</v>
      </c>
      <c r="R10" s="22">
        <v>0</v>
      </c>
      <c r="S10" s="24">
        <f t="shared" si="4"/>
        <v>0</v>
      </c>
    </row>
    <row r="11" spans="1:19" x14ac:dyDescent="0.25">
      <c r="A11" s="18"/>
      <c r="B11" s="20">
        <v>9000000</v>
      </c>
      <c r="C11" s="20" t="s">
        <v>192</v>
      </c>
      <c r="D11" s="63">
        <v>9000000</v>
      </c>
      <c r="E11" s="20" t="s">
        <v>193</v>
      </c>
      <c r="F11" s="64"/>
      <c r="G11" s="20" t="s">
        <v>205</v>
      </c>
      <c r="H11" s="21">
        <v>7816470</v>
      </c>
      <c r="I11" s="22">
        <v>7916425</v>
      </c>
      <c r="J11" s="22">
        <f t="shared" si="0"/>
        <v>2867981.3</v>
      </c>
      <c r="K11" s="22">
        <v>1941942.3</v>
      </c>
      <c r="L11" s="22">
        <v>711620.1</v>
      </c>
      <c r="M11" s="22">
        <v>214418.9</v>
      </c>
      <c r="N11" s="23">
        <f t="shared" si="1"/>
        <v>0.24530546300887079</v>
      </c>
      <c r="O11" s="23">
        <f t="shared" si="2"/>
        <v>0.33519706180504455</v>
      </c>
      <c r="P11" s="24">
        <f t="shared" si="3"/>
        <v>0.3622823812516382</v>
      </c>
      <c r="Q11" s="65">
        <v>0</v>
      </c>
      <c r="R11" s="22">
        <v>0</v>
      </c>
      <c r="S11" s="24">
        <f t="shared" si="4"/>
        <v>0</v>
      </c>
    </row>
    <row r="12" spans="1:19" ht="15.75" thickBot="1" x14ac:dyDescent="0.3">
      <c r="A12" s="47" t="s">
        <v>161</v>
      </c>
      <c r="B12" s="49"/>
      <c r="C12" s="49"/>
      <c r="D12" s="60"/>
      <c r="E12" s="49"/>
      <c r="F12" s="61"/>
      <c r="G12" s="49"/>
      <c r="H12" s="50">
        <f ca="1">OFFSET(H12,-MATCH("PROYECTOS",$A$8:$A$50,0)-1,0)-(OFFSET(H12,-MATCH("PROYECTOS",$A$8:$A$50,0),0))</f>
        <v>70455909</v>
      </c>
      <c r="I12" s="51">
        <f t="shared" ref="I12:M12" ca="1" si="5">OFFSET(I12,-MATCH("PROYECTOS",$A$8:$A$50,0)-1,0)-(OFFSET(I12,-MATCH("PROYECTOS",$A$8:$A$50,0),0))</f>
        <v>51006926</v>
      </c>
      <c r="J12" s="51">
        <f t="shared" ca="1" si="5"/>
        <v>17944968.800000004</v>
      </c>
      <c r="K12" s="51">
        <f t="shared" ca="1" si="5"/>
        <v>14577966.099999998</v>
      </c>
      <c r="L12" s="51">
        <f t="shared" ca="1" si="5"/>
        <v>2310295.3999999994</v>
      </c>
      <c r="M12" s="51">
        <f t="shared" ca="1" si="5"/>
        <v>1056707.2999999998</v>
      </c>
      <c r="N12" s="52">
        <f t="shared" ca="1" si="1"/>
        <v>0.28580365929128915</v>
      </c>
      <c r="O12" s="52">
        <f t="shared" ca="1" si="2"/>
        <v>0.33109741802515202</v>
      </c>
      <c r="P12" s="53">
        <f t="shared" ca="1" si="3"/>
        <v>0.3518143555641835</v>
      </c>
      <c r="Q12" s="62"/>
      <c r="R12" s="51"/>
      <c r="S12" s="53"/>
    </row>
  </sheetData>
  <mergeCells count="14">
    <mergeCell ref="F4:G5"/>
    <mergeCell ref="D4:E5"/>
    <mergeCell ref="A4:C5"/>
    <mergeCell ref="A3:G3"/>
    <mergeCell ref="H3:P3"/>
    <mergeCell ref="J4:J5"/>
    <mergeCell ref="I4:I5"/>
    <mergeCell ref="H4:H5"/>
    <mergeCell ref="Q3:S3"/>
    <mergeCell ref="K4:M4"/>
    <mergeCell ref="N4:P4"/>
    <mergeCell ref="S4:S5"/>
    <mergeCell ref="R4:R5"/>
    <mergeCell ref="Q4:Q5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/>
  <dimension ref="A1:M12"/>
  <sheetViews>
    <sheetView workbookViewId="0">
      <selection activeCell="A10" sqref="A10:L10"/>
    </sheetView>
  </sheetViews>
  <sheetFormatPr baseColWidth="10" defaultColWidth="11.7109375" defaultRowHeight="15" x14ac:dyDescent="0.25"/>
  <cols>
    <col min="1" max="1" width="4.28515625" customWidth="1"/>
    <col min="2" max="2" width="4.28515625" style="4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36</v>
      </c>
      <c r="B1" s="36" t="s">
        <v>72</v>
      </c>
      <c r="C1" s="33" t="s">
        <v>24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472</v>
      </c>
    </row>
    <row r="3" spans="1:13" ht="15.75" thickBot="1" x14ac:dyDescent="0.3">
      <c r="A3" s="76" t="s">
        <v>75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2"/>
      <c r="C6" s="13"/>
      <c r="D6" s="14">
        <v>85217190</v>
      </c>
      <c r="E6" s="15">
        <v>76471237</v>
      </c>
      <c r="F6" s="15">
        <v>34073155.5</v>
      </c>
      <c r="G6" s="15">
        <v>28499306.5</v>
      </c>
      <c r="H6" s="15">
        <v>5374041.5999999987</v>
      </c>
      <c r="I6" s="15">
        <v>199807.4</v>
      </c>
      <c r="J6" s="16">
        <v>0.37268007708571527</v>
      </c>
      <c r="K6" s="16">
        <v>0.44295540949599133</v>
      </c>
      <c r="L6" s="17">
        <v>0.44556825332902616</v>
      </c>
      <c r="M6" s="5"/>
    </row>
    <row r="7" spans="1:13" x14ac:dyDescent="0.25">
      <c r="A7" s="40" t="s">
        <v>107</v>
      </c>
      <c r="B7" s="41"/>
      <c r="C7" s="42"/>
      <c r="D7" s="43">
        <f ca="1">SUM(D8:OFFSET(D6,MATCH("GOBIERNOS REGIONALES",$A$8:$A$50,0),0))</f>
        <v>2367420</v>
      </c>
      <c r="E7" s="44">
        <f ca="1">SUM(E8:OFFSET(E6,MATCH("GOBIERNOS REGIONALES",$A$8:$A$50,0),0))</f>
        <v>2367420</v>
      </c>
      <c r="F7" s="44">
        <f ca="1">SUM(F8:OFFSET(F6,MATCH("GOBIERNOS REGIONALES",$A$8:$A$50,0),0))</f>
        <v>578908.5</v>
      </c>
      <c r="G7" s="44">
        <f ca="1">SUM(G8:OFFSET(G6,MATCH("GOBIERNOS REGIONALES",$A$8:$A$50,0),0))</f>
        <v>398500.3</v>
      </c>
      <c r="H7" s="44">
        <f ca="1">SUM(H8:OFFSET(H6,MATCH("GOBIERNOS REGIONALES",$A$8:$A$50,0),0))</f>
        <v>113646.8</v>
      </c>
      <c r="I7" s="44">
        <f ca="1">SUM(I8:OFFSET(I6,MATCH("GOBIERNOS REGIONALES",$A$8:$A$50,0),0))</f>
        <v>66761.399999999994</v>
      </c>
      <c r="J7" s="45">
        <f ca="1">IFERROR(G7/E7,0)</f>
        <v>0.16832682836167642</v>
      </c>
      <c r="K7" s="45">
        <f ca="1">IFERROR(SUM(G7,H7)/E7,0)</f>
        <v>0.21633132270573027</v>
      </c>
      <c r="L7" s="46">
        <f ca="1">IFERROR(SUM(G7,H7,I7)/E7,0)</f>
        <v>0.24453138860024837</v>
      </c>
      <c r="M7" s="5"/>
    </row>
    <row r="8" spans="1:13" x14ac:dyDescent="0.25">
      <c r="A8" s="18"/>
      <c r="B8" s="19">
        <v>5</v>
      </c>
      <c r="C8" s="20" t="s">
        <v>459</v>
      </c>
      <c r="D8" s="21">
        <v>2367420</v>
      </c>
      <c r="E8" s="22">
        <v>2367420</v>
      </c>
      <c r="F8" s="22">
        <f t="shared" ref="F8:F11" si="0">SUM(G8,H8,I8)</f>
        <v>578908.5</v>
      </c>
      <c r="G8" s="22">
        <v>398500.3</v>
      </c>
      <c r="H8" s="22">
        <v>113646.8</v>
      </c>
      <c r="I8" s="22">
        <v>66761.399999999994</v>
      </c>
      <c r="J8" s="23">
        <f t="shared" ref="J8:J11" si="1">IFERROR(G8/E8,0)</f>
        <v>0.16832682836167642</v>
      </c>
      <c r="K8" s="23">
        <f t="shared" ref="K8:K11" si="2">IFERROR(SUM(G8,H8)/E8,0)</f>
        <v>0.21633132270573027</v>
      </c>
      <c r="L8" s="24">
        <f t="shared" ref="L8:L11" si="3">IFERROR(SUM(G8,H8,I8)/E8,0)</f>
        <v>0.24453138860024837</v>
      </c>
      <c r="M8" s="5"/>
    </row>
    <row r="9" spans="1:13" x14ac:dyDescent="0.25">
      <c r="A9" s="40" t="s">
        <v>112</v>
      </c>
      <c r="B9" s="41"/>
      <c r="C9" s="42"/>
      <c r="D9" s="43">
        <f ca="1">SUM(D10:OFFSET(D8,(MATCH("GOBIERNOS LOCALES",$A$8:$A$50,0)-MATCH("GOBIERNOS REGIONALES",$A$8:$A$50,0)),0))</f>
        <v>0</v>
      </c>
      <c r="E9" s="44">
        <f ca="1">SUM(E10:OFFSET(E8,(MATCH("GOBIERNOS LOCALES",$A$8:$A$50,0)-MATCH("GOBIERNOS REGIONALES",$A$8:$A$50,0)),0))</f>
        <v>1655934</v>
      </c>
      <c r="F9" s="44">
        <f ca="1">SUM(F10:OFFSET(F8,(MATCH("GOBIERNOS LOCALES",$A$8:$A$50,0)-MATCH("GOBIERNOS REGIONALES",$A$8:$A$50,0)),0))</f>
        <v>0</v>
      </c>
      <c r="G9" s="44">
        <f ca="1">SUM(G10:OFFSET(G8,(MATCH("GOBIERNOS LOCALES",$A$8:$A$50,0)-MATCH("GOBIERNOS REGIONALES",$A$8:$A$50,0)),0))</f>
        <v>0</v>
      </c>
      <c r="H9" s="44">
        <f ca="1">SUM(H10:OFFSET(H8,(MATCH("GOBIERNOS LOCALES",$A$8:$A$50,0)-MATCH("GOBIERNOS REGIONALES",$A$8:$A$50,0)),0))</f>
        <v>0</v>
      </c>
      <c r="I9" s="44">
        <f ca="1">SUM(I10:OFFSET(I8,(MATCH("GOBIERNOS LOCALES",$A$8:$A$50,0)-MATCH("GOBIERNOS REGIONALES",$A$8:$A$50,0)),0))</f>
        <v>0</v>
      </c>
      <c r="J9" s="45">
        <f t="shared" ca="1" si="1"/>
        <v>0</v>
      </c>
      <c r="K9" s="45">
        <f t="shared" ca="1" si="2"/>
        <v>0</v>
      </c>
      <c r="L9" s="46">
        <f t="shared" ca="1" si="3"/>
        <v>0</v>
      </c>
      <c r="M9" s="5"/>
    </row>
    <row r="10" spans="1:13" ht="25.5" x14ac:dyDescent="0.25">
      <c r="A10" s="18"/>
      <c r="B10" s="19">
        <v>464</v>
      </c>
      <c r="C10" s="20" t="s">
        <v>137</v>
      </c>
      <c r="D10" s="21">
        <v>0</v>
      </c>
      <c r="E10" s="22">
        <v>1655934</v>
      </c>
      <c r="F10" s="22">
        <f t="shared" si="0"/>
        <v>0</v>
      </c>
      <c r="G10" s="22">
        <v>0</v>
      </c>
      <c r="H10" s="22">
        <v>0</v>
      </c>
      <c r="I10" s="22">
        <v>0</v>
      </c>
      <c r="J10" s="23">
        <f t="shared" si="1"/>
        <v>0</v>
      </c>
      <c r="K10" s="23">
        <f t="shared" si="2"/>
        <v>0</v>
      </c>
      <c r="L10" s="24">
        <f t="shared" si="3"/>
        <v>0</v>
      </c>
      <c r="M10" s="5"/>
    </row>
    <row r="11" spans="1:13" ht="15.75" thickBot="1" x14ac:dyDescent="0.3">
      <c r="A11" s="47" t="s">
        <v>138</v>
      </c>
      <c r="B11" s="48"/>
      <c r="C11" s="49"/>
      <c r="D11" s="50">
        <v>82849770</v>
      </c>
      <c r="E11" s="51">
        <v>72447883</v>
      </c>
      <c r="F11" s="51">
        <f t="shared" si="0"/>
        <v>33494246.799999997</v>
      </c>
      <c r="G11" s="51">
        <v>28100806.199999999</v>
      </c>
      <c r="H11" s="51">
        <v>5260394.7</v>
      </c>
      <c r="I11" s="51">
        <v>133045.9</v>
      </c>
      <c r="J11" s="52">
        <f t="shared" si="1"/>
        <v>0.38787615367587758</v>
      </c>
      <c r="K11" s="52">
        <f t="shared" si="2"/>
        <v>0.46048551756853956</v>
      </c>
      <c r="L11" s="53">
        <f t="shared" si="3"/>
        <v>0.4623219535621213</v>
      </c>
      <c r="M11" s="5"/>
    </row>
    <row r="12" spans="1:13" x14ac:dyDescent="0.25">
      <c r="D12" s="6"/>
      <c r="E12" s="6"/>
      <c r="F12" s="6"/>
      <c r="G12" s="6"/>
      <c r="H12" s="6"/>
      <c r="I12" s="6"/>
      <c r="J12" s="5"/>
      <c r="K12" s="5"/>
      <c r="L12" s="5"/>
      <c r="M12" s="5"/>
    </row>
  </sheetData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/>
  <dimension ref="A1:P100"/>
  <sheetViews>
    <sheetView workbookViewId="0">
      <selection activeCell="N2" sqref="N2"/>
    </sheetView>
  </sheetViews>
  <sheetFormatPr baseColWidth="10" defaultColWidth="11.7109375" defaultRowHeight="15" x14ac:dyDescent="0.25"/>
  <cols>
    <col min="1" max="1" width="4.28515625" customWidth="1"/>
    <col min="2" max="2" width="4.28515625" style="35" customWidth="1"/>
    <col min="3" max="3" width="31.42578125" customWidth="1"/>
    <col min="4" max="6" width="13.5703125" customWidth="1"/>
    <col min="7" max="9" width="0" hidden="1" customWidth="1"/>
  </cols>
  <sheetData>
    <row r="1" spans="1:16" ht="15.75" x14ac:dyDescent="0.25">
      <c r="A1" s="32">
        <v>36</v>
      </c>
      <c r="B1" s="34" t="s">
        <v>72</v>
      </c>
      <c r="C1" s="33" t="s">
        <v>24</v>
      </c>
      <c r="D1" s="33"/>
      <c r="E1" s="33"/>
      <c r="F1" s="33"/>
      <c r="G1" s="33"/>
      <c r="H1" s="33"/>
      <c r="I1" s="33"/>
      <c r="J1" s="33"/>
      <c r="K1" s="33"/>
      <c r="L1" s="33"/>
    </row>
    <row r="2" spans="1:16" ht="15.75" thickBot="1" x14ac:dyDescent="0.3">
      <c r="A2" s="2" t="s">
        <v>473</v>
      </c>
      <c r="N2" s="1" t="s">
        <v>482</v>
      </c>
    </row>
    <row r="3" spans="1:16" ht="15.75" thickBot="1" x14ac:dyDescent="0.3">
      <c r="A3" s="76" t="s">
        <v>79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6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6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  <c r="O5" s="6"/>
      <c r="P5" s="66"/>
    </row>
    <row r="6" spans="1:16" x14ac:dyDescent="0.25">
      <c r="A6" s="11" t="s">
        <v>11</v>
      </c>
      <c r="B6" s="37"/>
      <c r="C6" s="13"/>
      <c r="D6" s="14">
        <f ca="1">SUM(D7:OFFSET(D7,50,0))</f>
        <v>85217190</v>
      </c>
      <c r="E6" s="15">
        <f ca="1">SUM(E7:OFFSET(E7,50,0))</f>
        <v>76471237</v>
      </c>
      <c r="F6" s="15">
        <f ca="1">SUM(F7:OFFSET(F7,50,0))</f>
        <v>34073155.5</v>
      </c>
      <c r="G6" s="15">
        <f ca="1">SUM(G7:OFFSET(G7,50,0))</f>
        <v>28499306.5</v>
      </c>
      <c r="H6" s="15">
        <f ca="1">SUM(H7:OFFSET(H7,50,0))</f>
        <v>5374041.5999999987</v>
      </c>
      <c r="I6" s="15">
        <f ca="1">SUM(I7:OFFSET(I7,50,0))</f>
        <v>199807.4</v>
      </c>
      <c r="J6" s="16">
        <f ca="1">IFERROR(G6/E6,0)</f>
        <v>0.37268007708571527</v>
      </c>
      <c r="K6" s="16">
        <f ca="1">IFERROR(SUM(G6,H6)/E6,0)</f>
        <v>0.44295540949599133</v>
      </c>
      <c r="L6" s="17">
        <f ca="1">IFERROR(SUM(G6,H6,I6)/E6,0)</f>
        <v>0.44556825332902616</v>
      </c>
      <c r="M6" s="5"/>
      <c r="O6" s="6" t="s">
        <v>206</v>
      </c>
      <c r="P6" s="66" t="s">
        <v>207</v>
      </c>
    </row>
    <row r="7" spans="1:16" x14ac:dyDescent="0.25">
      <c r="A7" s="18"/>
      <c r="B7" s="38">
        <v>1</v>
      </c>
      <c r="C7" s="20" t="s">
        <v>82</v>
      </c>
      <c r="D7" s="21">
        <v>381320</v>
      </c>
      <c r="E7" s="22">
        <v>86153</v>
      </c>
      <c r="F7" s="22">
        <f t="shared" ref="F7:F31" si="0">SUM(G7,H7,I7)</f>
        <v>0</v>
      </c>
      <c r="G7" s="22">
        <v>0</v>
      </c>
      <c r="H7" s="22">
        <v>0</v>
      </c>
      <c r="I7" s="22">
        <v>0</v>
      </c>
      <c r="J7" s="23">
        <f t="shared" ref="J7:J31" si="1">IFERROR(G7/E7,0)</f>
        <v>0</v>
      </c>
      <c r="K7" s="23">
        <f t="shared" ref="K7:K31" si="2">IFERROR(SUM(G7,H7)/E7,0)</f>
        <v>0</v>
      </c>
      <c r="L7" s="24">
        <f t="shared" ref="L7:L31" si="3">IFERROR(SUM(G7,H7,I7)/E7,0)</f>
        <v>0</v>
      </c>
      <c r="M7" s="5"/>
      <c r="N7" t="s">
        <v>105</v>
      </c>
      <c r="O7" s="6">
        <v>1460029</v>
      </c>
      <c r="P7" s="66">
        <v>0.71860060725467045</v>
      </c>
    </row>
    <row r="8" spans="1:16" x14ac:dyDescent="0.25">
      <c r="A8" s="18"/>
      <c r="B8" s="38">
        <v>2</v>
      </c>
      <c r="C8" s="20" t="s">
        <v>83</v>
      </c>
      <c r="D8" s="21">
        <v>1802879</v>
      </c>
      <c r="E8" s="22">
        <v>730354</v>
      </c>
      <c r="F8" s="22">
        <f t="shared" si="0"/>
        <v>333743.60000000003</v>
      </c>
      <c r="G8" s="22">
        <v>302212.2</v>
      </c>
      <c r="H8" s="22">
        <v>29049.9</v>
      </c>
      <c r="I8" s="22">
        <v>2481.5</v>
      </c>
      <c r="J8" s="23">
        <f t="shared" si="1"/>
        <v>0.4137886559120646</v>
      </c>
      <c r="K8" s="23">
        <f t="shared" si="2"/>
        <v>0.45356375127677817</v>
      </c>
      <c r="L8" s="24">
        <f t="shared" si="3"/>
        <v>0.45696141870928347</v>
      </c>
      <c r="M8" s="5"/>
      <c r="N8" t="s">
        <v>103</v>
      </c>
      <c r="O8" s="6">
        <v>1461994.2000000002</v>
      </c>
      <c r="P8" s="66">
        <v>0.71798294120766992</v>
      </c>
    </row>
    <row r="9" spans="1:16" x14ac:dyDescent="0.25">
      <c r="A9" s="18"/>
      <c r="B9" s="38">
        <v>3</v>
      </c>
      <c r="C9" s="20" t="s">
        <v>84</v>
      </c>
      <c r="D9" s="21">
        <v>418523</v>
      </c>
      <c r="E9" s="22">
        <v>1338626</v>
      </c>
      <c r="F9" s="22">
        <f t="shared" si="0"/>
        <v>20185.100000000093</v>
      </c>
      <c r="G9" s="22">
        <v>1216097.1000000001</v>
      </c>
      <c r="H9" s="22">
        <v>4088</v>
      </c>
      <c r="I9" s="22">
        <v>-1200000</v>
      </c>
      <c r="J9" s="23">
        <f t="shared" si="1"/>
        <v>0.9084666665670621</v>
      </c>
      <c r="K9" s="23">
        <f t="shared" si="2"/>
        <v>0.911520544199799</v>
      </c>
      <c r="L9" s="24">
        <f t="shared" si="3"/>
        <v>1.5078969032425855E-2</v>
      </c>
      <c r="M9" s="5"/>
      <c r="N9" t="s">
        <v>96</v>
      </c>
      <c r="O9" s="6">
        <v>19913812.899999999</v>
      </c>
      <c r="P9" s="66">
        <v>0.66149067330577371</v>
      </c>
    </row>
    <row r="10" spans="1:16" x14ac:dyDescent="0.25">
      <c r="A10" s="18"/>
      <c r="B10" s="38">
        <v>4</v>
      </c>
      <c r="C10" s="20" t="s">
        <v>85</v>
      </c>
      <c r="D10" s="21">
        <v>6538858</v>
      </c>
      <c r="E10" s="22">
        <v>8140743</v>
      </c>
      <c r="F10" s="22">
        <f t="shared" si="0"/>
        <v>950663.8</v>
      </c>
      <c r="G10" s="22">
        <v>934733.8</v>
      </c>
      <c r="H10" s="22">
        <v>7221.4</v>
      </c>
      <c r="I10" s="22">
        <v>8708.6</v>
      </c>
      <c r="J10" s="23">
        <f t="shared" si="1"/>
        <v>0.11482168150990642</v>
      </c>
      <c r="K10" s="23">
        <f t="shared" si="2"/>
        <v>0.11570875041749876</v>
      </c>
      <c r="L10" s="24">
        <f t="shared" si="3"/>
        <v>0.11677850535264411</v>
      </c>
      <c r="M10" s="5"/>
      <c r="N10" t="s">
        <v>101</v>
      </c>
      <c r="O10" s="6">
        <v>1445583.1</v>
      </c>
      <c r="P10" s="66">
        <v>0.47414309015941514</v>
      </c>
    </row>
    <row r="11" spans="1:16" x14ac:dyDescent="0.25">
      <c r="A11" s="18"/>
      <c r="B11" s="38">
        <v>5</v>
      </c>
      <c r="C11" s="20" t="s">
        <v>86</v>
      </c>
      <c r="D11" s="21">
        <v>3020374</v>
      </c>
      <c r="E11" s="22">
        <v>1650639</v>
      </c>
      <c r="F11" s="22">
        <f t="shared" si="0"/>
        <v>653255.19999999995</v>
      </c>
      <c r="G11" s="22">
        <v>525611.19999999995</v>
      </c>
      <c r="H11" s="22">
        <v>89067.8</v>
      </c>
      <c r="I11" s="22">
        <v>38576.199999999997</v>
      </c>
      <c r="J11" s="23">
        <f t="shared" si="1"/>
        <v>0.3184289235865625</v>
      </c>
      <c r="K11" s="23">
        <f t="shared" si="2"/>
        <v>0.37238851135832851</v>
      </c>
      <c r="L11" s="24">
        <f t="shared" si="3"/>
        <v>0.39575897576635471</v>
      </c>
      <c r="M11" s="5"/>
      <c r="N11" t="s">
        <v>89</v>
      </c>
      <c r="O11" s="6">
        <v>3554609.5</v>
      </c>
      <c r="P11" s="66">
        <v>0.46529804271918374</v>
      </c>
    </row>
    <row r="12" spans="1:16" x14ac:dyDescent="0.25">
      <c r="A12" s="18"/>
      <c r="B12" s="38">
        <v>6</v>
      </c>
      <c r="C12" s="20" t="s">
        <v>87</v>
      </c>
      <c r="D12" s="21">
        <v>1851340</v>
      </c>
      <c r="E12" s="22">
        <v>803291</v>
      </c>
      <c r="F12" s="22">
        <f t="shared" si="0"/>
        <v>316240.7</v>
      </c>
      <c r="G12" s="22">
        <v>179261.9</v>
      </c>
      <c r="H12" s="22">
        <v>128703.8</v>
      </c>
      <c r="I12" s="22">
        <v>8275</v>
      </c>
      <c r="J12" s="23">
        <f t="shared" si="1"/>
        <v>0.22315935321072936</v>
      </c>
      <c r="K12" s="23">
        <f t="shared" si="2"/>
        <v>0.38337999554333363</v>
      </c>
      <c r="L12" s="24">
        <f t="shared" si="3"/>
        <v>0.39368136827127403</v>
      </c>
      <c r="M12" s="5"/>
      <c r="N12" t="s">
        <v>98</v>
      </c>
      <c r="O12" s="6">
        <v>21000</v>
      </c>
      <c r="P12" s="66">
        <v>0.46086994689022515</v>
      </c>
    </row>
    <row r="13" spans="1:16" x14ac:dyDescent="0.25">
      <c r="A13" s="18"/>
      <c r="B13" s="38">
        <v>7</v>
      </c>
      <c r="C13" s="20" t="s">
        <v>88</v>
      </c>
      <c r="D13" s="21">
        <v>0</v>
      </c>
      <c r="E13" s="22">
        <v>1655934</v>
      </c>
      <c r="F13" s="22">
        <f t="shared" si="0"/>
        <v>0</v>
      </c>
      <c r="G13" s="22">
        <v>0</v>
      </c>
      <c r="H13" s="22">
        <v>0</v>
      </c>
      <c r="I13" s="22">
        <v>0</v>
      </c>
      <c r="J13" s="23">
        <f t="shared" si="1"/>
        <v>0</v>
      </c>
      <c r="K13" s="23">
        <f t="shared" si="2"/>
        <v>0</v>
      </c>
      <c r="L13" s="24">
        <f t="shared" si="3"/>
        <v>0</v>
      </c>
      <c r="M13" s="5"/>
      <c r="N13" t="s">
        <v>83</v>
      </c>
      <c r="O13" s="6">
        <v>333743.60000000003</v>
      </c>
      <c r="P13" s="66">
        <v>0.45696141870928347</v>
      </c>
    </row>
    <row r="14" spans="1:16" x14ac:dyDescent="0.25">
      <c r="A14" s="18"/>
      <c r="B14" s="38">
        <v>8</v>
      </c>
      <c r="C14" s="20" t="s">
        <v>89</v>
      </c>
      <c r="D14" s="21">
        <v>10442803</v>
      </c>
      <c r="E14" s="22">
        <v>7639425</v>
      </c>
      <c r="F14" s="22">
        <f t="shared" si="0"/>
        <v>3554609.5</v>
      </c>
      <c r="G14" s="22">
        <v>2217928.7000000002</v>
      </c>
      <c r="H14" s="22">
        <v>1138416.3999999999</v>
      </c>
      <c r="I14" s="22">
        <v>198264.4</v>
      </c>
      <c r="J14" s="23">
        <f t="shared" si="1"/>
        <v>0.29032665416572584</v>
      </c>
      <c r="K14" s="23">
        <f t="shared" si="2"/>
        <v>0.4393452517696031</v>
      </c>
      <c r="L14" s="24">
        <f t="shared" si="3"/>
        <v>0.46529804271918374</v>
      </c>
      <c r="M14" s="5"/>
      <c r="N14" t="s">
        <v>86</v>
      </c>
      <c r="O14" s="6">
        <v>653255.19999999995</v>
      </c>
      <c r="P14" s="66">
        <v>0.39575897576635471</v>
      </c>
    </row>
    <row r="15" spans="1:16" x14ac:dyDescent="0.25">
      <c r="A15" s="18"/>
      <c r="B15" s="38">
        <v>9</v>
      </c>
      <c r="C15" s="20" t="s">
        <v>90</v>
      </c>
      <c r="D15" s="21">
        <v>513096</v>
      </c>
      <c r="E15" s="22">
        <v>547633</v>
      </c>
      <c r="F15" s="22">
        <f t="shared" si="0"/>
        <v>170805</v>
      </c>
      <c r="G15" s="22">
        <v>62382.8</v>
      </c>
      <c r="H15" s="22">
        <v>98817</v>
      </c>
      <c r="I15" s="22">
        <v>9605.2000000000007</v>
      </c>
      <c r="J15" s="23">
        <f t="shared" si="1"/>
        <v>0.11391351507305075</v>
      </c>
      <c r="K15" s="23">
        <f t="shared" si="2"/>
        <v>0.29435735246049816</v>
      </c>
      <c r="L15" s="24">
        <f t="shared" si="3"/>
        <v>0.31189683601974316</v>
      </c>
      <c r="M15" s="5"/>
      <c r="N15" t="s">
        <v>87</v>
      </c>
      <c r="O15" s="6">
        <v>316240.7</v>
      </c>
      <c r="P15" s="66">
        <v>0.39368136827127403</v>
      </c>
    </row>
    <row r="16" spans="1:16" x14ac:dyDescent="0.25">
      <c r="A16" s="18"/>
      <c r="B16" s="38">
        <v>10</v>
      </c>
      <c r="C16" s="20" t="s">
        <v>91</v>
      </c>
      <c r="D16" s="21">
        <v>1038346</v>
      </c>
      <c r="E16" s="22">
        <v>374956</v>
      </c>
      <c r="F16" s="22">
        <f t="shared" si="0"/>
        <v>75000.399999999994</v>
      </c>
      <c r="G16" s="22">
        <v>54000.4</v>
      </c>
      <c r="H16" s="22">
        <v>12750</v>
      </c>
      <c r="I16" s="22">
        <v>8250</v>
      </c>
      <c r="J16" s="23">
        <f t="shared" si="1"/>
        <v>0.14401796477453355</v>
      </c>
      <c r="K16" s="23">
        <f t="shared" si="2"/>
        <v>0.17802195457600356</v>
      </c>
      <c r="L16" s="24">
        <f t="shared" si="3"/>
        <v>0.20002453621224889</v>
      </c>
      <c r="M16" s="5"/>
      <c r="N16" t="s">
        <v>92</v>
      </c>
      <c r="O16" s="6">
        <v>962860.39999999991</v>
      </c>
      <c r="P16" s="66">
        <v>0.35633148147325755</v>
      </c>
    </row>
    <row r="17" spans="1:16" x14ac:dyDescent="0.25">
      <c r="A17" s="18"/>
      <c r="B17" s="38">
        <v>11</v>
      </c>
      <c r="C17" s="20" t="s">
        <v>92</v>
      </c>
      <c r="D17" s="21">
        <v>6907416</v>
      </c>
      <c r="E17" s="22">
        <v>2702148</v>
      </c>
      <c r="F17" s="22">
        <f t="shared" si="0"/>
        <v>962860.39999999991</v>
      </c>
      <c r="G17" s="22">
        <v>883355.2</v>
      </c>
      <c r="H17" s="22">
        <v>22748.1</v>
      </c>
      <c r="I17" s="22">
        <v>56757.1</v>
      </c>
      <c r="J17" s="23">
        <f t="shared" si="1"/>
        <v>0.32690851870437887</v>
      </c>
      <c r="K17" s="23">
        <f t="shared" si="2"/>
        <v>0.33532704352241249</v>
      </c>
      <c r="L17" s="24">
        <f t="shared" si="3"/>
        <v>0.35633148147325755</v>
      </c>
      <c r="M17" s="5"/>
      <c r="N17" t="s">
        <v>94</v>
      </c>
      <c r="O17" s="6">
        <v>1116149.3</v>
      </c>
      <c r="P17" s="66">
        <v>0.34378195189051702</v>
      </c>
    </row>
    <row r="18" spans="1:16" x14ac:dyDescent="0.25">
      <c r="A18" s="18"/>
      <c r="B18" s="38">
        <v>12</v>
      </c>
      <c r="C18" s="20" t="s">
        <v>93</v>
      </c>
      <c r="D18" s="21">
        <v>3382240</v>
      </c>
      <c r="E18" s="22">
        <v>2810982</v>
      </c>
      <c r="F18" s="22">
        <f t="shared" si="0"/>
        <v>620164.9</v>
      </c>
      <c r="G18" s="22">
        <v>586271.4</v>
      </c>
      <c r="H18" s="22">
        <v>26722</v>
      </c>
      <c r="I18" s="22">
        <v>7171.5</v>
      </c>
      <c r="J18" s="23">
        <f t="shared" si="1"/>
        <v>0.20856462261231129</v>
      </c>
      <c r="K18" s="23">
        <f t="shared" si="2"/>
        <v>0.21807090902752135</v>
      </c>
      <c r="L18" s="24">
        <f t="shared" si="3"/>
        <v>0.22062215268543164</v>
      </c>
      <c r="M18" s="5"/>
      <c r="N18" t="s">
        <v>90</v>
      </c>
      <c r="O18" s="6">
        <v>170805</v>
      </c>
      <c r="P18" s="66">
        <v>0.31189683601974316</v>
      </c>
    </row>
    <row r="19" spans="1:16" x14ac:dyDescent="0.25">
      <c r="A19" s="18"/>
      <c r="B19" s="38">
        <v>13</v>
      </c>
      <c r="C19" s="20" t="s">
        <v>94</v>
      </c>
      <c r="D19" s="21">
        <v>3929941</v>
      </c>
      <c r="E19" s="22">
        <v>3246678</v>
      </c>
      <c r="F19" s="22">
        <f t="shared" si="0"/>
        <v>1116149.3</v>
      </c>
      <c r="G19" s="22">
        <v>968750.2</v>
      </c>
      <c r="H19" s="22">
        <v>111312.1</v>
      </c>
      <c r="I19" s="22">
        <v>36087</v>
      </c>
      <c r="J19" s="23">
        <f t="shared" si="1"/>
        <v>0.29838197690069662</v>
      </c>
      <c r="K19" s="23">
        <f t="shared" si="2"/>
        <v>0.33266689828803475</v>
      </c>
      <c r="L19" s="24">
        <f t="shared" si="3"/>
        <v>0.34378195189051702</v>
      </c>
      <c r="M19" s="5"/>
      <c r="N19" t="s">
        <v>93</v>
      </c>
      <c r="O19" s="6">
        <v>620164.9</v>
      </c>
      <c r="P19" s="66">
        <v>0.22062215268543164</v>
      </c>
    </row>
    <row r="20" spans="1:16" x14ac:dyDescent="0.25">
      <c r="A20" s="18"/>
      <c r="B20" s="38">
        <v>14</v>
      </c>
      <c r="C20" s="20" t="s">
        <v>95</v>
      </c>
      <c r="D20" s="21">
        <v>0</v>
      </c>
      <c r="E20" s="22">
        <v>179633</v>
      </c>
      <c r="F20" s="22">
        <f t="shared" si="0"/>
        <v>30746</v>
      </c>
      <c r="G20" s="22">
        <v>11496</v>
      </c>
      <c r="H20" s="22">
        <v>17700</v>
      </c>
      <c r="I20" s="22">
        <v>1550</v>
      </c>
      <c r="J20" s="23">
        <f t="shared" si="1"/>
        <v>6.3997149744200676E-2</v>
      </c>
      <c r="K20" s="23">
        <f t="shared" si="2"/>
        <v>0.16253138343177478</v>
      </c>
      <c r="L20" s="24">
        <f t="shared" si="3"/>
        <v>0.1711600875117601</v>
      </c>
      <c r="M20" s="5"/>
      <c r="N20" t="s">
        <v>100</v>
      </c>
      <c r="O20" s="6">
        <v>259308.9</v>
      </c>
      <c r="P20" s="66">
        <v>0.20016325906782545</v>
      </c>
    </row>
    <row r="21" spans="1:16" x14ac:dyDescent="0.25">
      <c r="A21" s="18"/>
      <c r="B21" s="38">
        <v>15</v>
      </c>
      <c r="C21" s="20" t="s">
        <v>96</v>
      </c>
      <c r="D21" s="21">
        <v>27209391</v>
      </c>
      <c r="E21" s="22">
        <v>30104450</v>
      </c>
      <c r="F21" s="22">
        <f t="shared" si="0"/>
        <v>19913812.899999999</v>
      </c>
      <c r="G21" s="22">
        <v>16652743.4</v>
      </c>
      <c r="H21" s="22">
        <v>2433849.5</v>
      </c>
      <c r="I21" s="22">
        <v>827220</v>
      </c>
      <c r="J21" s="23">
        <f t="shared" si="1"/>
        <v>0.55316550875368931</v>
      </c>
      <c r="K21" s="23">
        <f t="shared" si="2"/>
        <v>0.63401234369005244</v>
      </c>
      <c r="L21" s="24">
        <f t="shared" si="3"/>
        <v>0.66149067330577371</v>
      </c>
      <c r="M21" s="5"/>
      <c r="N21" t="s">
        <v>91</v>
      </c>
      <c r="O21" s="6">
        <v>75000.399999999994</v>
      </c>
      <c r="P21" s="66">
        <v>0.20002453621224889</v>
      </c>
    </row>
    <row r="22" spans="1:16" x14ac:dyDescent="0.25">
      <c r="A22" s="18"/>
      <c r="B22" s="38">
        <v>16</v>
      </c>
      <c r="C22" s="20" t="s">
        <v>97</v>
      </c>
      <c r="D22" s="21">
        <v>271900</v>
      </c>
      <c r="E22" s="22">
        <v>73272</v>
      </c>
      <c r="F22" s="22">
        <f t="shared" si="0"/>
        <v>6787.5</v>
      </c>
      <c r="G22" s="22">
        <v>6787.5</v>
      </c>
      <c r="H22" s="22">
        <v>0</v>
      </c>
      <c r="I22" s="22">
        <v>0</v>
      </c>
      <c r="J22" s="23">
        <f t="shared" si="1"/>
        <v>9.2634294136914513E-2</v>
      </c>
      <c r="K22" s="23">
        <f t="shared" si="2"/>
        <v>9.2634294136914513E-2</v>
      </c>
      <c r="L22" s="24">
        <f t="shared" si="3"/>
        <v>9.2634294136914513E-2</v>
      </c>
      <c r="M22" s="5"/>
      <c r="N22" t="s">
        <v>106</v>
      </c>
      <c r="O22" s="6">
        <v>578240.1</v>
      </c>
      <c r="P22" s="66">
        <v>0.19482115566552652</v>
      </c>
    </row>
    <row r="23" spans="1:16" x14ac:dyDescent="0.25">
      <c r="A23" s="18"/>
      <c r="B23" s="38">
        <v>17</v>
      </c>
      <c r="C23" s="20" t="s">
        <v>98</v>
      </c>
      <c r="D23" s="21">
        <v>45566</v>
      </c>
      <c r="E23" s="22">
        <v>45566</v>
      </c>
      <c r="F23" s="22">
        <f t="shared" si="0"/>
        <v>21000</v>
      </c>
      <c r="G23" s="22">
        <v>21000</v>
      </c>
      <c r="H23" s="22">
        <v>0</v>
      </c>
      <c r="I23" s="22">
        <v>0</v>
      </c>
      <c r="J23" s="23">
        <f t="shared" si="1"/>
        <v>0.46086994689022515</v>
      </c>
      <c r="K23" s="23">
        <f t="shared" si="2"/>
        <v>0.46086994689022515</v>
      </c>
      <c r="L23" s="24">
        <f t="shared" si="3"/>
        <v>0.46086994689022515</v>
      </c>
      <c r="M23" s="5"/>
      <c r="N23" t="s">
        <v>95</v>
      </c>
      <c r="O23" s="6">
        <v>30746</v>
      </c>
      <c r="P23" s="66">
        <v>0.1711600875117601</v>
      </c>
    </row>
    <row r="24" spans="1:16" x14ac:dyDescent="0.25">
      <c r="A24" s="18"/>
      <c r="B24" s="38">
        <v>18</v>
      </c>
      <c r="C24" s="20" t="s">
        <v>99</v>
      </c>
      <c r="D24" s="21">
        <v>3179204</v>
      </c>
      <c r="E24" s="22">
        <v>1393699</v>
      </c>
      <c r="F24" s="22">
        <f t="shared" si="0"/>
        <v>1060</v>
      </c>
      <c r="G24" s="22">
        <v>1060</v>
      </c>
      <c r="H24" s="22">
        <v>0</v>
      </c>
      <c r="I24" s="22">
        <v>0</v>
      </c>
      <c r="J24" s="23">
        <f t="shared" si="1"/>
        <v>7.6056594716649719E-4</v>
      </c>
      <c r="K24" s="23">
        <f t="shared" si="2"/>
        <v>7.6056594716649719E-4</v>
      </c>
      <c r="L24" s="24">
        <f t="shared" si="3"/>
        <v>7.6056594716649719E-4</v>
      </c>
      <c r="M24" s="5"/>
      <c r="N24" t="s">
        <v>85</v>
      </c>
      <c r="O24" s="6">
        <v>950663.8</v>
      </c>
      <c r="P24" s="66">
        <v>0.11677850535264411</v>
      </c>
    </row>
    <row r="25" spans="1:16" x14ac:dyDescent="0.25">
      <c r="A25" s="18"/>
      <c r="B25" s="38">
        <v>19</v>
      </c>
      <c r="C25" s="20" t="s">
        <v>100</v>
      </c>
      <c r="D25" s="21">
        <v>3853197</v>
      </c>
      <c r="E25" s="22">
        <v>1295487</v>
      </c>
      <c r="F25" s="22">
        <f t="shared" si="0"/>
        <v>259308.9</v>
      </c>
      <c r="G25" s="22">
        <v>215683</v>
      </c>
      <c r="H25" s="22">
        <v>35316.9</v>
      </c>
      <c r="I25" s="22">
        <v>8309</v>
      </c>
      <c r="J25" s="23">
        <f t="shared" si="1"/>
        <v>0.16648796938911775</v>
      </c>
      <c r="K25" s="23">
        <f t="shared" si="2"/>
        <v>0.19374945483821915</v>
      </c>
      <c r="L25" s="24">
        <f t="shared" si="3"/>
        <v>0.20016325906782545</v>
      </c>
      <c r="M25" s="5"/>
      <c r="N25" t="s">
        <v>97</v>
      </c>
      <c r="O25" s="6">
        <v>6787.5</v>
      </c>
      <c r="P25" s="66">
        <v>9.2634294136914513E-2</v>
      </c>
    </row>
    <row r="26" spans="1:16" x14ac:dyDescent="0.25">
      <c r="A26" s="18"/>
      <c r="B26" s="38">
        <v>20</v>
      </c>
      <c r="C26" s="20" t="s">
        <v>101</v>
      </c>
      <c r="D26" s="21">
        <v>3255310</v>
      </c>
      <c r="E26" s="22">
        <v>3048833</v>
      </c>
      <c r="F26" s="22">
        <f t="shared" si="0"/>
        <v>1445583.1</v>
      </c>
      <c r="G26" s="22">
        <v>992443.7</v>
      </c>
      <c r="H26" s="22">
        <v>378065.4</v>
      </c>
      <c r="I26" s="22">
        <v>75074</v>
      </c>
      <c r="J26" s="23">
        <f t="shared" si="1"/>
        <v>0.32551592691367481</v>
      </c>
      <c r="K26" s="23">
        <f t="shared" si="2"/>
        <v>0.449519242280571</v>
      </c>
      <c r="L26" s="24">
        <f t="shared" si="3"/>
        <v>0.47414309015941514</v>
      </c>
      <c r="M26" s="5"/>
      <c r="N26" t="s">
        <v>102</v>
      </c>
      <c r="O26" s="6">
        <v>120915.9</v>
      </c>
      <c r="P26" s="66">
        <v>7.7180690130596294E-2</v>
      </c>
    </row>
    <row r="27" spans="1:16" x14ac:dyDescent="0.25">
      <c r="A27" s="18"/>
      <c r="B27" s="38">
        <v>21</v>
      </c>
      <c r="C27" s="20" t="s">
        <v>102</v>
      </c>
      <c r="D27" s="21">
        <v>3725286</v>
      </c>
      <c r="E27" s="22">
        <v>1566660</v>
      </c>
      <c r="F27" s="22">
        <f t="shared" si="0"/>
        <v>120915.9</v>
      </c>
      <c r="G27" s="22">
        <v>42099.6</v>
      </c>
      <c r="H27" s="22">
        <v>73837.8</v>
      </c>
      <c r="I27" s="22">
        <v>4978.5</v>
      </c>
      <c r="J27" s="23">
        <f t="shared" si="1"/>
        <v>2.6872199456167898E-2</v>
      </c>
      <c r="K27" s="23">
        <f t="shared" si="2"/>
        <v>7.4002910650683609E-2</v>
      </c>
      <c r="L27" s="24">
        <f t="shared" si="3"/>
        <v>7.7180690130596294E-2</v>
      </c>
      <c r="M27" s="5"/>
      <c r="N27" t="s">
        <v>84</v>
      </c>
      <c r="O27" s="6">
        <v>20185.100000000093</v>
      </c>
      <c r="P27" s="66">
        <v>1.5078969032425855E-2</v>
      </c>
    </row>
    <row r="28" spans="1:16" x14ac:dyDescent="0.25">
      <c r="A28" s="18"/>
      <c r="B28" s="38">
        <v>22</v>
      </c>
      <c r="C28" s="20" t="s">
        <v>103</v>
      </c>
      <c r="D28" s="21">
        <v>742003</v>
      </c>
      <c r="E28" s="22">
        <v>2036252</v>
      </c>
      <c r="F28" s="22">
        <f t="shared" si="0"/>
        <v>1461994.2000000002</v>
      </c>
      <c r="G28" s="22">
        <v>1443249.1</v>
      </c>
      <c r="H28" s="22">
        <v>18365.099999999999</v>
      </c>
      <c r="I28" s="22">
        <v>380</v>
      </c>
      <c r="J28" s="23">
        <f t="shared" si="1"/>
        <v>0.70877725350300458</v>
      </c>
      <c r="K28" s="23">
        <f t="shared" si="2"/>
        <v>0.71779632383418168</v>
      </c>
      <c r="L28" s="24">
        <f t="shared" si="3"/>
        <v>0.71798294120766992</v>
      </c>
      <c r="M28" s="5"/>
      <c r="N28" t="s">
        <v>99</v>
      </c>
      <c r="O28" s="6">
        <v>1060</v>
      </c>
      <c r="P28" s="66">
        <v>7.6056594716649719E-4</v>
      </c>
    </row>
    <row r="29" spans="1:16" x14ac:dyDescent="0.25">
      <c r="A29" s="18"/>
      <c r="B29" s="38">
        <v>23</v>
      </c>
      <c r="C29" s="20" t="s">
        <v>104</v>
      </c>
      <c r="D29" s="21">
        <v>476492</v>
      </c>
      <c r="E29" s="22">
        <v>0</v>
      </c>
      <c r="F29" s="22">
        <f t="shared" si="0"/>
        <v>0</v>
      </c>
      <c r="G29" s="22">
        <v>0</v>
      </c>
      <c r="H29" s="22">
        <v>0</v>
      </c>
      <c r="I29" s="22">
        <v>0</v>
      </c>
      <c r="J29" s="23">
        <f t="shared" si="1"/>
        <v>0</v>
      </c>
      <c r="K29" s="23">
        <f t="shared" si="2"/>
        <v>0</v>
      </c>
      <c r="L29" s="24">
        <f t="shared" si="3"/>
        <v>0</v>
      </c>
      <c r="M29" s="5"/>
      <c r="N29" t="s">
        <v>82</v>
      </c>
      <c r="O29" s="6">
        <v>0</v>
      </c>
      <c r="P29" s="66">
        <v>0</v>
      </c>
    </row>
    <row r="30" spans="1:16" x14ac:dyDescent="0.25">
      <c r="A30" s="18"/>
      <c r="B30" s="38">
        <v>24</v>
      </c>
      <c r="C30" s="20" t="s">
        <v>105</v>
      </c>
      <c r="D30" s="21">
        <v>1181705</v>
      </c>
      <c r="E30" s="22">
        <v>2031767</v>
      </c>
      <c r="F30" s="22">
        <f t="shared" si="0"/>
        <v>1460029</v>
      </c>
      <c r="G30" s="22">
        <v>841698.9</v>
      </c>
      <c r="H30" s="22">
        <v>561362.6</v>
      </c>
      <c r="I30" s="22">
        <v>56967.5</v>
      </c>
      <c r="J30" s="23">
        <f t="shared" si="1"/>
        <v>0.41426940195406264</v>
      </c>
      <c r="K30" s="23">
        <f t="shared" si="2"/>
        <v>0.69056220521349154</v>
      </c>
      <c r="L30" s="24">
        <f t="shared" si="3"/>
        <v>0.71860060725467045</v>
      </c>
      <c r="M30" s="5"/>
      <c r="N30" t="s">
        <v>88</v>
      </c>
      <c r="O30" s="6">
        <v>0</v>
      </c>
      <c r="P30" s="66">
        <v>0</v>
      </c>
    </row>
    <row r="31" spans="1:16" ht="15.75" thickBot="1" x14ac:dyDescent="0.3">
      <c r="A31" s="25"/>
      <c r="B31" s="39">
        <v>25</v>
      </c>
      <c r="C31" s="27" t="s">
        <v>106</v>
      </c>
      <c r="D31" s="28">
        <v>1050000</v>
      </c>
      <c r="E31" s="29">
        <v>2968056</v>
      </c>
      <c r="F31" s="29">
        <f t="shared" si="0"/>
        <v>578240.1</v>
      </c>
      <c r="G31" s="29">
        <v>340440.4</v>
      </c>
      <c r="H31" s="29">
        <v>186647.8</v>
      </c>
      <c r="I31" s="29">
        <v>51151.9</v>
      </c>
      <c r="J31" s="30">
        <f t="shared" si="1"/>
        <v>0.11470147463524948</v>
      </c>
      <c r="K31" s="30">
        <f t="shared" si="2"/>
        <v>0.17758701318303965</v>
      </c>
      <c r="L31" s="31">
        <f t="shared" si="3"/>
        <v>0.19482115566552652</v>
      </c>
      <c r="M31" s="5"/>
      <c r="N31" t="s">
        <v>104</v>
      </c>
      <c r="O31" s="6">
        <v>0</v>
      </c>
      <c r="P31" s="66">
        <v>0</v>
      </c>
    </row>
    <row r="32" spans="1:16" x14ac:dyDescent="0.25">
      <c r="O32" s="6"/>
      <c r="P32" s="66"/>
    </row>
    <row r="33" spans="15:16" x14ac:dyDescent="0.25">
      <c r="O33" s="6"/>
      <c r="P33" s="66"/>
    </row>
    <row r="34" spans="15:16" x14ac:dyDescent="0.25">
      <c r="O34" s="6"/>
      <c r="P34" s="66"/>
    </row>
    <row r="35" spans="15:16" x14ac:dyDescent="0.25">
      <c r="O35" s="6"/>
      <c r="P35" s="66"/>
    </row>
    <row r="36" spans="15:16" x14ac:dyDescent="0.25">
      <c r="O36" s="6"/>
      <c r="P36" s="66"/>
    </row>
    <row r="37" spans="15:16" x14ac:dyDescent="0.25">
      <c r="O37" s="6"/>
      <c r="P37" s="66"/>
    </row>
    <row r="38" spans="15:16" x14ac:dyDescent="0.25">
      <c r="O38" s="6"/>
      <c r="P38" s="66"/>
    </row>
    <row r="39" spans="15:16" x14ac:dyDescent="0.25">
      <c r="O39" s="6"/>
      <c r="P39" s="66"/>
    </row>
    <row r="40" spans="15:16" x14ac:dyDescent="0.25">
      <c r="O40" s="6"/>
      <c r="P40" s="66"/>
    </row>
    <row r="41" spans="15:16" x14ac:dyDescent="0.25">
      <c r="O41" s="6"/>
      <c r="P41" s="66"/>
    </row>
    <row r="42" spans="15:16" x14ac:dyDescent="0.25">
      <c r="O42" s="6"/>
      <c r="P42" s="66"/>
    </row>
    <row r="43" spans="15:16" x14ac:dyDescent="0.25">
      <c r="O43" s="6"/>
      <c r="P43" s="66"/>
    </row>
    <row r="44" spans="15:16" x14ac:dyDescent="0.25">
      <c r="O44" s="6"/>
      <c r="P44" s="66"/>
    </row>
    <row r="45" spans="15:16" x14ac:dyDescent="0.25">
      <c r="O45" s="6"/>
      <c r="P45" s="66"/>
    </row>
    <row r="46" spans="15:16" x14ac:dyDescent="0.25">
      <c r="O46" s="6"/>
      <c r="P46" s="66"/>
    </row>
    <row r="47" spans="15:16" x14ac:dyDescent="0.25">
      <c r="O47" s="6"/>
      <c r="P47" s="66"/>
    </row>
    <row r="48" spans="15:16" x14ac:dyDescent="0.25">
      <c r="O48" s="6"/>
      <c r="P48" s="66"/>
    </row>
    <row r="49" spans="15:16" x14ac:dyDescent="0.25">
      <c r="O49" s="6"/>
      <c r="P49" s="66"/>
    </row>
    <row r="50" spans="15:16" x14ac:dyDescent="0.25">
      <c r="O50" s="6"/>
      <c r="P50" s="66"/>
    </row>
    <row r="51" spans="15:16" x14ac:dyDescent="0.25">
      <c r="O51" s="6"/>
      <c r="P51" s="66"/>
    </row>
    <row r="52" spans="15:16" x14ac:dyDescent="0.25">
      <c r="O52" s="6"/>
      <c r="P52" s="66"/>
    </row>
    <row r="53" spans="15:16" x14ac:dyDescent="0.25">
      <c r="O53" s="6"/>
      <c r="P53" s="66"/>
    </row>
    <row r="54" spans="15:16" x14ac:dyDescent="0.25">
      <c r="O54" s="6"/>
      <c r="P54" s="66"/>
    </row>
    <row r="55" spans="15:16" x14ac:dyDescent="0.25">
      <c r="O55" s="6"/>
      <c r="P55" s="66"/>
    </row>
    <row r="56" spans="15:16" x14ac:dyDescent="0.25">
      <c r="O56" s="6"/>
      <c r="P56" s="66"/>
    </row>
    <row r="57" spans="15:16" x14ac:dyDescent="0.25">
      <c r="O57" s="6"/>
      <c r="P57" s="66"/>
    </row>
    <row r="58" spans="15:16" x14ac:dyDescent="0.25">
      <c r="O58" s="6"/>
      <c r="P58" s="66"/>
    </row>
    <row r="59" spans="15:16" x14ac:dyDescent="0.25">
      <c r="O59" s="6"/>
      <c r="P59" s="66"/>
    </row>
    <row r="60" spans="15:16" x14ac:dyDescent="0.25">
      <c r="O60" s="6"/>
      <c r="P60" s="66"/>
    </row>
    <row r="61" spans="15:16" x14ac:dyDescent="0.25">
      <c r="O61" s="6"/>
      <c r="P61" s="66"/>
    </row>
    <row r="62" spans="15:16" x14ac:dyDescent="0.25">
      <c r="O62" s="6"/>
      <c r="P62" s="66"/>
    </row>
    <row r="63" spans="15:16" x14ac:dyDescent="0.25">
      <c r="O63" s="6"/>
      <c r="P63" s="66"/>
    </row>
    <row r="64" spans="15:16" x14ac:dyDescent="0.25">
      <c r="O64" s="6"/>
      <c r="P64" s="66"/>
    </row>
    <row r="65" spans="15:16" x14ac:dyDescent="0.25">
      <c r="O65" s="6"/>
      <c r="P65" s="66"/>
    </row>
    <row r="66" spans="15:16" x14ac:dyDescent="0.25">
      <c r="O66" s="6"/>
      <c r="P66" s="66"/>
    </row>
    <row r="67" spans="15:16" x14ac:dyDescent="0.25">
      <c r="O67" s="6"/>
      <c r="P67" s="66"/>
    </row>
    <row r="68" spans="15:16" x14ac:dyDescent="0.25">
      <c r="O68" s="6"/>
      <c r="P68" s="66"/>
    </row>
    <row r="69" spans="15:16" x14ac:dyDescent="0.25">
      <c r="O69" s="6"/>
      <c r="P69" s="66"/>
    </row>
    <row r="70" spans="15:16" x14ac:dyDescent="0.25">
      <c r="O70" s="6"/>
      <c r="P70" s="66"/>
    </row>
    <row r="71" spans="15:16" x14ac:dyDescent="0.25">
      <c r="O71" s="6"/>
      <c r="P71" s="66"/>
    </row>
    <row r="72" spans="15:16" x14ac:dyDescent="0.25">
      <c r="O72" s="6"/>
      <c r="P72" s="66"/>
    </row>
    <row r="73" spans="15:16" x14ac:dyDescent="0.25">
      <c r="O73" s="6"/>
      <c r="P73" s="66"/>
    </row>
    <row r="74" spans="15:16" x14ac:dyDescent="0.25">
      <c r="O74" s="6"/>
      <c r="P74" s="66"/>
    </row>
    <row r="75" spans="15:16" x14ac:dyDescent="0.25">
      <c r="O75" s="6"/>
      <c r="P75" s="66"/>
    </row>
    <row r="76" spans="15:16" x14ac:dyDescent="0.25">
      <c r="O76" s="6"/>
      <c r="P76" s="66"/>
    </row>
    <row r="77" spans="15:16" x14ac:dyDescent="0.25">
      <c r="O77" s="6"/>
      <c r="P77" s="66"/>
    </row>
    <row r="78" spans="15:16" x14ac:dyDescent="0.25">
      <c r="O78" s="6"/>
      <c r="P78" s="66"/>
    </row>
    <row r="79" spans="15:16" x14ac:dyDescent="0.25">
      <c r="O79" s="6"/>
      <c r="P79" s="66"/>
    </row>
    <row r="80" spans="15:16" x14ac:dyDescent="0.25">
      <c r="O80" s="6"/>
      <c r="P80" s="66"/>
    </row>
    <row r="81" spans="15:16" x14ac:dyDescent="0.25">
      <c r="O81" s="6"/>
      <c r="P81" s="66"/>
    </row>
    <row r="82" spans="15:16" x14ac:dyDescent="0.25">
      <c r="O82" s="6"/>
      <c r="P82" s="66"/>
    </row>
    <row r="83" spans="15:16" x14ac:dyDescent="0.25">
      <c r="O83" s="6"/>
      <c r="P83" s="66"/>
    </row>
    <row r="84" spans="15:16" x14ac:dyDescent="0.25">
      <c r="O84" s="6"/>
      <c r="P84" s="66"/>
    </row>
    <row r="85" spans="15:16" x14ac:dyDescent="0.25">
      <c r="O85" s="6"/>
      <c r="P85" s="66"/>
    </row>
    <row r="86" spans="15:16" x14ac:dyDescent="0.25">
      <c r="O86" s="6"/>
      <c r="P86" s="66"/>
    </row>
    <row r="87" spans="15:16" x14ac:dyDescent="0.25">
      <c r="O87" s="6"/>
      <c r="P87" s="66"/>
    </row>
    <row r="88" spans="15:16" x14ac:dyDescent="0.25">
      <c r="O88" s="6"/>
      <c r="P88" s="66"/>
    </row>
    <row r="89" spans="15:16" x14ac:dyDescent="0.25">
      <c r="O89" s="6"/>
      <c r="P89" s="66"/>
    </row>
    <row r="90" spans="15:16" x14ac:dyDescent="0.25">
      <c r="O90" s="6"/>
      <c r="P90" s="66"/>
    </row>
    <row r="91" spans="15:16" x14ac:dyDescent="0.25">
      <c r="O91" s="6"/>
      <c r="P91" s="66"/>
    </row>
    <row r="92" spans="15:16" x14ac:dyDescent="0.25">
      <c r="O92" s="6"/>
      <c r="P92" s="66"/>
    </row>
    <row r="93" spans="15:16" x14ac:dyDescent="0.25">
      <c r="O93" s="6"/>
      <c r="P93" s="66"/>
    </row>
    <row r="94" spans="15:16" x14ac:dyDescent="0.25">
      <c r="O94" s="6"/>
      <c r="P94" s="66"/>
    </row>
    <row r="95" spans="15:16" x14ac:dyDescent="0.25">
      <c r="O95" s="6"/>
      <c r="P95" s="66"/>
    </row>
    <row r="96" spans="15:16" x14ac:dyDescent="0.25">
      <c r="O96" s="6"/>
      <c r="P96" s="66"/>
    </row>
    <row r="97" spans="15:16" x14ac:dyDescent="0.25">
      <c r="O97" s="6"/>
      <c r="P97" s="66"/>
    </row>
    <row r="98" spans="15:16" x14ac:dyDescent="0.25">
      <c r="O98" s="6"/>
      <c r="P98" s="66"/>
    </row>
    <row r="99" spans="15:16" x14ac:dyDescent="0.25">
      <c r="O99" s="6"/>
      <c r="P99" s="66"/>
    </row>
    <row r="100" spans="15:16" x14ac:dyDescent="0.25">
      <c r="O100" s="6"/>
      <c r="P100" s="66"/>
    </row>
  </sheetData>
  <sortState ref="N6:P100">
    <sortCondition descending="1" ref="P5:P100"/>
  </sortState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/>
  <dimension ref="A1:M18"/>
  <sheetViews>
    <sheetView topLeftCell="A10" workbookViewId="0">
      <selection activeCell="A18" sqref="A18:D18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36</v>
      </c>
      <c r="B1" s="33" t="s">
        <v>72</v>
      </c>
      <c r="C1" s="33" t="s">
        <v>24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474</v>
      </c>
    </row>
    <row r="3" spans="1:13" ht="15.75" thickBot="1" x14ac:dyDescent="0.3">
      <c r="A3" s="76" t="s">
        <v>81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3"/>
      <c r="C6" s="13"/>
      <c r="D6" s="14">
        <v>85217190</v>
      </c>
      <c r="E6" s="15">
        <v>76471237</v>
      </c>
      <c r="F6" s="15">
        <v>34073155.5</v>
      </c>
      <c r="G6" s="15">
        <v>28499306.5</v>
      </c>
      <c r="H6" s="15">
        <v>5374041.5999999987</v>
      </c>
      <c r="I6" s="15">
        <v>199807.4</v>
      </c>
      <c r="J6" s="16">
        <v>0.37268007708571527</v>
      </c>
      <c r="K6" s="16">
        <v>0.44295540949599133</v>
      </c>
      <c r="L6" s="17">
        <v>0.44556825332902616</v>
      </c>
      <c r="M6" s="5"/>
    </row>
    <row r="7" spans="1:13" x14ac:dyDescent="0.25">
      <c r="A7" s="40" t="s">
        <v>139</v>
      </c>
      <c r="B7" s="42"/>
      <c r="C7" s="42"/>
      <c r="D7" s="43">
        <f ca="1">SUM(D8:OFFSET(D6,MATCH("PROYECTOS",$A$8:$A$50,0),0))</f>
        <v>25307604</v>
      </c>
      <c r="E7" s="44">
        <f ca="1">SUM(E8:OFFSET(E6,MATCH("PROYECTOS",$A$8:$A$50,0),0))</f>
        <v>27046057</v>
      </c>
      <c r="F7" s="44">
        <f ca="1">SUM(F8:OFFSET(F6,MATCH("PROYECTOS",$A$8:$A$50,0),0))</f>
        <v>19157192.200000003</v>
      </c>
      <c r="G7" s="44">
        <f ca="1">SUM(G8:OFFSET(G6,MATCH("PROYECTOS",$A$8:$A$50,0),0))</f>
        <v>16089347.100000001</v>
      </c>
      <c r="H7" s="44">
        <f ca="1">SUM(H8:OFFSET(H6,MATCH("PROYECTOS",$A$8:$A$50,0),0))</f>
        <v>2292684</v>
      </c>
      <c r="I7" s="44">
        <f ca="1">SUM(I8:OFFSET(I6,MATCH("PROYECTOS",$A$8:$A$50,0),0))</f>
        <v>775161.1</v>
      </c>
      <c r="J7" s="45">
        <f ca="1">IFERROR(G7/E7,0)</f>
        <v>0.59488697742521213</v>
      </c>
      <c r="K7" s="45">
        <f ca="1">IFERROR(SUM(G7,H7)/E7,0)</f>
        <v>0.67965659837217685</v>
      </c>
      <c r="L7" s="46">
        <f ca="1">IFERROR(SUM(G7,H7,I7)/E7,0)</f>
        <v>0.70831737875875966</v>
      </c>
      <c r="M7" s="5"/>
    </row>
    <row r="8" spans="1:13" ht="25.5" x14ac:dyDescent="0.25">
      <c r="A8" s="18"/>
      <c r="B8" s="20">
        <v>3000050</v>
      </c>
      <c r="C8" s="20" t="s">
        <v>475</v>
      </c>
      <c r="D8" s="21">
        <v>100000</v>
      </c>
      <c r="E8" s="22">
        <v>764068</v>
      </c>
      <c r="F8" s="22">
        <f t="shared" ref="F8:F10" si="0">SUM(G8,H8,I8)</f>
        <v>325527.8</v>
      </c>
      <c r="G8" s="22">
        <v>226898.3</v>
      </c>
      <c r="H8" s="22">
        <v>70129.5</v>
      </c>
      <c r="I8" s="22">
        <v>28500</v>
      </c>
      <c r="J8" s="23">
        <f t="shared" ref="J8:J11" si="1">IFERROR(G8/E8,0)</f>
        <v>0.29696087259249176</v>
      </c>
      <c r="K8" s="23">
        <f t="shared" ref="K8:K11" si="2">IFERROR(SUM(G8,H8)/E8,0)</f>
        <v>0.38874524257003301</v>
      </c>
      <c r="L8" s="24">
        <f t="shared" ref="L8:L11" si="3">IFERROR(SUM(G8,H8,I8)/E8,0)</f>
        <v>0.42604558756550465</v>
      </c>
      <c r="M8" s="5"/>
    </row>
    <row r="9" spans="1:13" ht="51" x14ac:dyDescent="0.25">
      <c r="A9" s="18"/>
      <c r="B9" s="20">
        <v>3000051</v>
      </c>
      <c r="C9" s="20" t="s">
        <v>476</v>
      </c>
      <c r="D9" s="21">
        <v>500300</v>
      </c>
      <c r="E9" s="22">
        <v>317384</v>
      </c>
      <c r="F9" s="22">
        <f t="shared" si="0"/>
        <v>52277</v>
      </c>
      <c r="G9" s="22">
        <v>42164.5</v>
      </c>
      <c r="H9" s="22">
        <v>2350</v>
      </c>
      <c r="I9" s="22">
        <v>7762.5</v>
      </c>
      <c r="J9" s="23">
        <f t="shared" si="1"/>
        <v>0.13285011216696493</v>
      </c>
      <c r="K9" s="23">
        <f t="shared" si="2"/>
        <v>0.14025439215587426</v>
      </c>
      <c r="L9" s="24">
        <f t="shared" si="3"/>
        <v>0.16471214680009075</v>
      </c>
      <c r="M9" s="5"/>
    </row>
    <row r="10" spans="1:13" x14ac:dyDescent="0.25">
      <c r="A10" s="18"/>
      <c r="B10" s="20">
        <v>9000000</v>
      </c>
      <c r="C10" s="20" t="s">
        <v>160</v>
      </c>
      <c r="D10" s="21">
        <v>24707304</v>
      </c>
      <c r="E10" s="22">
        <v>25964605</v>
      </c>
      <c r="F10" s="22">
        <f t="shared" si="0"/>
        <v>18779387.400000002</v>
      </c>
      <c r="G10" s="22">
        <v>15820284.300000001</v>
      </c>
      <c r="H10" s="22">
        <v>2220204.5</v>
      </c>
      <c r="I10" s="22">
        <v>738898.6</v>
      </c>
      <c r="J10" s="23">
        <f t="shared" si="1"/>
        <v>0.60930194393482973</v>
      </c>
      <c r="K10" s="23">
        <f t="shared" si="2"/>
        <v>0.6948108318998113</v>
      </c>
      <c r="L10" s="24">
        <f t="shared" si="3"/>
        <v>0.72326874990010448</v>
      </c>
      <c r="M10" s="5"/>
    </row>
    <row r="11" spans="1:13" ht="15.75" thickBot="1" x14ac:dyDescent="0.3">
      <c r="A11" s="47" t="s">
        <v>161</v>
      </c>
      <c r="B11" s="49"/>
      <c r="C11" s="49"/>
      <c r="D11" s="50">
        <f ca="1">OFFSET(D11,-MATCH("PROYECTOS",$A$8:$A$50,0)-1,0)-(OFFSET(D11,-MATCH("PROYECTOS",$A$8:$A$50,0),0))</f>
        <v>59909586</v>
      </c>
      <c r="E11" s="51">
        <f t="shared" ref="E11:I11" ca="1" si="4">OFFSET(E11,-MATCH("PROYECTOS",$A$8:$A$50,0)-1,0)-(OFFSET(E11,-MATCH("PROYECTOS",$A$8:$A$50,0),0))</f>
        <v>49425180</v>
      </c>
      <c r="F11" s="51">
        <f t="shared" ca="1" si="4"/>
        <v>14915963.299999997</v>
      </c>
      <c r="G11" s="51">
        <f t="shared" ca="1" si="4"/>
        <v>12409959.399999999</v>
      </c>
      <c r="H11" s="51">
        <f t="shared" ca="1" si="4"/>
        <v>3081357.5999999987</v>
      </c>
      <c r="I11" s="51">
        <f t="shared" ca="1" si="4"/>
        <v>-575353.69999999995</v>
      </c>
      <c r="J11" s="52">
        <f t="shared" ca="1" si="1"/>
        <v>0.25108577045141767</v>
      </c>
      <c r="K11" s="52">
        <f t="shared" ca="1" si="2"/>
        <v>0.31342965265882688</v>
      </c>
      <c r="L11" s="53">
        <f t="shared" ca="1" si="3"/>
        <v>0.30178875018765733</v>
      </c>
      <c r="M11" s="5"/>
    </row>
    <row r="12" spans="1:13" ht="15.75" thickBot="1" x14ac:dyDescent="0.3"/>
    <row r="13" spans="1:13" ht="15.75" thickBot="1" x14ac:dyDescent="0.3">
      <c r="A13" s="82" t="s">
        <v>209</v>
      </c>
      <c r="B13" s="83"/>
      <c r="C13" s="83"/>
      <c r="D13" s="84"/>
    </row>
    <row r="14" spans="1:13" ht="15.75" thickBot="1" x14ac:dyDescent="0.3">
      <c r="A14" s="2" t="s">
        <v>483</v>
      </c>
    </row>
    <row r="15" spans="1:13" ht="45" customHeight="1" x14ac:dyDescent="0.25">
      <c r="A15" s="76" t="s">
        <v>211</v>
      </c>
      <c r="B15" s="77"/>
      <c r="C15" s="77"/>
      <c r="D15" s="87" t="s">
        <v>212</v>
      </c>
    </row>
    <row r="16" spans="1:13" ht="15.75" thickBot="1" x14ac:dyDescent="0.3">
      <c r="A16" s="85"/>
      <c r="B16" s="86"/>
      <c r="C16" s="86"/>
      <c r="D16" s="88"/>
    </row>
    <row r="17" spans="1:4" ht="25.5" x14ac:dyDescent="0.25">
      <c r="A17" s="18"/>
      <c r="B17" s="20">
        <v>3000050</v>
      </c>
      <c r="C17" s="20" t="s">
        <v>475</v>
      </c>
      <c r="D17" s="24">
        <v>0.42604558756550465</v>
      </c>
    </row>
    <row r="18" spans="1:4" ht="51.75" thickBot="1" x14ac:dyDescent="0.3">
      <c r="A18" s="25"/>
      <c r="B18" s="27">
        <v>3000051</v>
      </c>
      <c r="C18" s="27" t="s">
        <v>476</v>
      </c>
      <c r="D18" s="31">
        <v>0.16471214680009075</v>
      </c>
    </row>
  </sheetData>
  <mergeCells count="10">
    <mergeCell ref="A13:D13"/>
    <mergeCell ref="A15:C16"/>
    <mergeCell ref="D15:D16"/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/>
  <dimension ref="A1:S11"/>
  <sheetViews>
    <sheetView workbookViewId="0">
      <selection activeCell="A10" sqref="A10:S10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4" width="7.7109375" customWidth="1"/>
    <col min="5" max="5" width="31.42578125" customWidth="1"/>
    <col min="6" max="6" width="4.28515625" style="4" customWidth="1"/>
    <col min="7" max="7" width="11.42578125" customWidth="1"/>
    <col min="8" max="10" width="13.5703125" customWidth="1"/>
    <col min="11" max="13" width="0" hidden="1" customWidth="1"/>
    <col min="17" max="18" width="14" hidden="1" customWidth="1"/>
    <col min="19" max="19" width="0" hidden="1" customWidth="1"/>
  </cols>
  <sheetData>
    <row r="1" spans="1:19" ht="15.75" x14ac:dyDescent="0.25">
      <c r="A1" s="32">
        <v>36</v>
      </c>
      <c r="B1" s="33" t="s">
        <v>72</v>
      </c>
      <c r="C1" s="33" t="s">
        <v>24</v>
      </c>
      <c r="D1" s="33"/>
      <c r="E1" s="33"/>
      <c r="F1" s="36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15.75" thickBot="1" x14ac:dyDescent="0.3">
      <c r="A2" s="2" t="s">
        <v>477</v>
      </c>
    </row>
    <row r="3" spans="1:19" ht="15.75" thickBot="1" x14ac:dyDescent="0.3">
      <c r="A3" s="76" t="s">
        <v>163</v>
      </c>
      <c r="B3" s="77"/>
      <c r="C3" s="77"/>
      <c r="D3" s="77"/>
      <c r="E3" s="77"/>
      <c r="F3" s="77"/>
      <c r="G3" s="77"/>
      <c r="H3" s="76" t="s">
        <v>1</v>
      </c>
      <c r="I3" s="77"/>
      <c r="J3" s="77"/>
      <c r="K3" s="77"/>
      <c r="L3" s="77"/>
      <c r="M3" s="77"/>
      <c r="N3" s="77"/>
      <c r="O3" s="77"/>
      <c r="P3" s="78"/>
      <c r="Q3" s="77" t="s">
        <v>167</v>
      </c>
      <c r="R3" s="77"/>
      <c r="S3" s="78"/>
    </row>
    <row r="4" spans="1:19" ht="45" customHeight="1" x14ac:dyDescent="0.25">
      <c r="A4" s="96" t="s">
        <v>164</v>
      </c>
      <c r="B4" s="92"/>
      <c r="C4" s="92"/>
      <c r="D4" s="92" t="s">
        <v>165</v>
      </c>
      <c r="E4" s="92"/>
      <c r="F4" s="92" t="s">
        <v>166</v>
      </c>
      <c r="G4" s="93"/>
      <c r="H4" s="74" t="s">
        <v>2</v>
      </c>
      <c r="I4" s="72" t="s">
        <v>3</v>
      </c>
      <c r="J4" s="72" t="s">
        <v>76</v>
      </c>
      <c r="K4" s="72" t="s">
        <v>5</v>
      </c>
      <c r="L4" s="72"/>
      <c r="M4" s="72"/>
      <c r="N4" s="72" t="s">
        <v>9</v>
      </c>
      <c r="O4" s="72"/>
      <c r="P4" s="81"/>
      <c r="Q4" s="90" t="s">
        <v>168</v>
      </c>
      <c r="R4" s="72" t="s">
        <v>169</v>
      </c>
      <c r="S4" s="81" t="s">
        <v>170</v>
      </c>
    </row>
    <row r="5" spans="1:19" ht="15.75" thickBot="1" x14ac:dyDescent="0.3">
      <c r="A5" s="97"/>
      <c r="B5" s="94"/>
      <c r="C5" s="94"/>
      <c r="D5" s="94"/>
      <c r="E5" s="94"/>
      <c r="F5" s="94"/>
      <c r="G5" s="95"/>
      <c r="H5" s="75"/>
      <c r="I5" s="73"/>
      <c r="J5" s="73"/>
      <c r="K5" s="9" t="s">
        <v>6</v>
      </c>
      <c r="L5" s="9" t="s">
        <v>7</v>
      </c>
      <c r="M5" s="9" t="s">
        <v>77</v>
      </c>
      <c r="N5" s="9" t="s">
        <v>10</v>
      </c>
      <c r="O5" s="9" t="s">
        <v>7</v>
      </c>
      <c r="P5" s="10" t="s">
        <v>77</v>
      </c>
      <c r="Q5" s="91"/>
      <c r="R5" s="73"/>
      <c r="S5" s="89"/>
    </row>
    <row r="6" spans="1:19" x14ac:dyDescent="0.25">
      <c r="A6" s="11" t="s">
        <v>11</v>
      </c>
      <c r="B6" s="13"/>
      <c r="C6" s="13"/>
      <c r="D6" s="54"/>
      <c r="E6" s="13"/>
      <c r="F6" s="55"/>
      <c r="G6" s="13"/>
      <c r="H6" s="14">
        <v>85217190</v>
      </c>
      <c r="I6" s="15">
        <v>76471237</v>
      </c>
      <c r="J6" s="15">
        <v>34073155.5</v>
      </c>
      <c r="K6" s="15">
        <v>28499306.5</v>
      </c>
      <c r="L6" s="15">
        <v>5374041.5999999987</v>
      </c>
      <c r="M6" s="15">
        <v>199807.4</v>
      </c>
      <c r="N6" s="16">
        <v>0.37268007708571527</v>
      </c>
      <c r="O6" s="16">
        <v>0.44295540949599133</v>
      </c>
      <c r="P6" s="17">
        <v>0.44556825332902616</v>
      </c>
      <c r="Q6" s="56"/>
      <c r="R6" s="15"/>
      <c r="S6" s="17"/>
    </row>
    <row r="7" spans="1:19" x14ac:dyDescent="0.25">
      <c r="A7" s="40" t="s">
        <v>171</v>
      </c>
      <c r="B7" s="42"/>
      <c r="C7" s="42"/>
      <c r="D7" s="57"/>
      <c r="E7" s="42"/>
      <c r="F7" s="58"/>
      <c r="G7" s="42"/>
      <c r="H7" s="43">
        <f ca="1">SUM(H8:OFFSET(H6,MATCH("PROYECTOS",$A$8:$A$50,0),0))</f>
        <v>25307604</v>
      </c>
      <c r="I7" s="44">
        <f ca="1">SUM(I8:OFFSET(I6,MATCH("PROYECTOS",$A$8:$A$50,0),0))</f>
        <v>27046057</v>
      </c>
      <c r="J7" s="44">
        <f ca="1">SUM(J8:OFFSET(J6,MATCH("PROYECTOS",$A$8:$A$50,0),0))</f>
        <v>19157192.200000003</v>
      </c>
      <c r="K7" s="44">
        <f ca="1">SUM(K8:OFFSET(K6,MATCH("PROYECTOS",$A$8:$A$50,0),0))</f>
        <v>16089347.100000001</v>
      </c>
      <c r="L7" s="44">
        <f ca="1">SUM(L8:OFFSET(L6,MATCH("PROYECTOS",$A$8:$A$50,0),0))</f>
        <v>2292684</v>
      </c>
      <c r="M7" s="44">
        <f ca="1">SUM(M8:OFFSET(M6,MATCH("PROYECTOS",$A$8:$A$50,0),0))</f>
        <v>775161.1</v>
      </c>
      <c r="N7" s="45">
        <f ca="1">IFERROR(K7/I7,0)</f>
        <v>0.59488697742521213</v>
      </c>
      <c r="O7" s="45">
        <f ca="1">IFERROR(SUM(K7,L7)/I7,0)</f>
        <v>0.67965659837217685</v>
      </c>
      <c r="P7" s="46">
        <f ca="1">IFERROR(SUM(K7,L7,M7)/I7,0)</f>
        <v>0.70831737875875966</v>
      </c>
      <c r="Q7" s="59"/>
      <c r="R7" s="44"/>
      <c r="S7" s="46"/>
    </row>
    <row r="8" spans="1:19" ht="38.25" x14ac:dyDescent="0.25">
      <c r="A8" s="18"/>
      <c r="B8" s="20">
        <v>5000349</v>
      </c>
      <c r="C8" s="20" t="s">
        <v>478</v>
      </c>
      <c r="D8" s="63">
        <v>3000050</v>
      </c>
      <c r="E8" s="20" t="s">
        <v>475</v>
      </c>
      <c r="F8" s="64">
        <v>310</v>
      </c>
      <c r="G8" s="20" t="s">
        <v>480</v>
      </c>
      <c r="H8" s="21">
        <v>100000</v>
      </c>
      <c r="I8" s="22">
        <v>764068</v>
      </c>
      <c r="J8" s="22">
        <f t="shared" ref="J8:J10" si="0">SUM(K8,L8,M8)</f>
        <v>325527.8</v>
      </c>
      <c r="K8" s="22">
        <v>226898.3</v>
      </c>
      <c r="L8" s="22">
        <v>70129.5</v>
      </c>
      <c r="M8" s="22">
        <v>28500</v>
      </c>
      <c r="N8" s="23">
        <f t="shared" ref="N8:N11" si="1">IFERROR(K8/I8,0)</f>
        <v>0.29696087259249176</v>
      </c>
      <c r="O8" s="23">
        <f t="shared" ref="O8:O11" si="2">IFERROR(SUM(K8,L8)/I8,0)</f>
        <v>0.38874524257003301</v>
      </c>
      <c r="P8" s="24">
        <f t="shared" ref="P8:P11" si="3">IFERROR(SUM(K8,L8,M8)/I8,0)</f>
        <v>0.42604558756550465</v>
      </c>
      <c r="Q8" s="65">
        <v>0</v>
      </c>
      <c r="R8" s="22">
        <v>0</v>
      </c>
      <c r="S8" s="24">
        <f>IFERROR(R8/Q8,0)</f>
        <v>0</v>
      </c>
    </row>
    <row r="9" spans="1:19" ht="51" x14ac:dyDescent="0.25">
      <c r="A9" s="18"/>
      <c r="B9" s="20">
        <v>5000350</v>
      </c>
      <c r="C9" s="20" t="s">
        <v>479</v>
      </c>
      <c r="D9" s="63">
        <v>3000051</v>
      </c>
      <c r="E9" s="20" t="s">
        <v>476</v>
      </c>
      <c r="F9" s="64">
        <v>215</v>
      </c>
      <c r="G9" s="20" t="s">
        <v>481</v>
      </c>
      <c r="H9" s="21">
        <v>121800</v>
      </c>
      <c r="I9" s="22">
        <v>291384</v>
      </c>
      <c r="J9" s="22">
        <f t="shared" si="0"/>
        <v>52277</v>
      </c>
      <c r="K9" s="22">
        <v>42164.5</v>
      </c>
      <c r="L9" s="22">
        <v>2350</v>
      </c>
      <c r="M9" s="22">
        <v>7762.5</v>
      </c>
      <c r="N9" s="23">
        <f t="shared" si="1"/>
        <v>0.1447042390797024</v>
      </c>
      <c r="O9" s="23">
        <f t="shared" si="2"/>
        <v>0.15276919803420916</v>
      </c>
      <c r="P9" s="24">
        <f t="shared" si="3"/>
        <v>0.17940930181478737</v>
      </c>
      <c r="Q9" s="65">
        <v>0</v>
      </c>
      <c r="R9" s="22">
        <v>0</v>
      </c>
      <c r="S9" s="24">
        <f t="shared" ref="S9:S10" si="4">IFERROR(R9/Q9,0)</f>
        <v>0</v>
      </c>
    </row>
    <row r="10" spans="1:19" x14ac:dyDescent="0.25">
      <c r="A10" s="18"/>
      <c r="B10" s="20">
        <v>9000000</v>
      </c>
      <c r="C10" s="20" t="s">
        <v>192</v>
      </c>
      <c r="D10" s="63">
        <v>9000000</v>
      </c>
      <c r="E10" s="20" t="s">
        <v>193</v>
      </c>
      <c r="F10" s="64"/>
      <c r="G10" s="20" t="s">
        <v>205</v>
      </c>
      <c r="H10" s="21">
        <v>25085804</v>
      </c>
      <c r="I10" s="22">
        <v>25990605</v>
      </c>
      <c r="J10" s="22">
        <f t="shared" si="0"/>
        <v>18779387.400000002</v>
      </c>
      <c r="K10" s="22">
        <v>15820284.300000001</v>
      </c>
      <c r="L10" s="22">
        <v>2220204.5</v>
      </c>
      <c r="M10" s="22">
        <v>738898.6</v>
      </c>
      <c r="N10" s="23">
        <f t="shared" si="1"/>
        <v>0.60869242174239502</v>
      </c>
      <c r="O10" s="23">
        <f t="shared" si="2"/>
        <v>0.69411576990993484</v>
      </c>
      <c r="P10" s="24">
        <f t="shared" si="3"/>
        <v>0.72254521970535135</v>
      </c>
      <c r="Q10" s="65">
        <v>0</v>
      </c>
      <c r="R10" s="22">
        <v>0</v>
      </c>
      <c r="S10" s="24">
        <f t="shared" si="4"/>
        <v>0</v>
      </c>
    </row>
    <row r="11" spans="1:19" ht="15.75" thickBot="1" x14ac:dyDescent="0.3">
      <c r="A11" s="47" t="s">
        <v>161</v>
      </c>
      <c r="B11" s="49"/>
      <c r="C11" s="49"/>
      <c r="D11" s="60"/>
      <c r="E11" s="49"/>
      <c r="F11" s="61"/>
      <c r="G11" s="49"/>
      <c r="H11" s="50">
        <f ca="1">OFFSET(H11,-MATCH("PROYECTOS",$A$8:$A$50,0)-1,0)-(OFFSET(H11,-MATCH("PROYECTOS",$A$8:$A$50,0),0))</f>
        <v>59909586</v>
      </c>
      <c r="I11" s="51">
        <f t="shared" ref="I11:M11" ca="1" si="5">OFFSET(I11,-MATCH("PROYECTOS",$A$8:$A$50,0)-1,0)-(OFFSET(I11,-MATCH("PROYECTOS",$A$8:$A$50,0),0))</f>
        <v>49425180</v>
      </c>
      <c r="J11" s="51">
        <f t="shared" ca="1" si="5"/>
        <v>14915963.299999997</v>
      </c>
      <c r="K11" s="51">
        <f t="shared" ca="1" si="5"/>
        <v>12409959.399999999</v>
      </c>
      <c r="L11" s="51">
        <f t="shared" ca="1" si="5"/>
        <v>3081357.5999999987</v>
      </c>
      <c r="M11" s="51">
        <f t="shared" ca="1" si="5"/>
        <v>-575353.69999999995</v>
      </c>
      <c r="N11" s="52">
        <f t="shared" ca="1" si="1"/>
        <v>0.25108577045141767</v>
      </c>
      <c r="O11" s="52">
        <f t="shared" ca="1" si="2"/>
        <v>0.31342965265882688</v>
      </c>
      <c r="P11" s="53">
        <f t="shared" ca="1" si="3"/>
        <v>0.30178875018765733</v>
      </c>
      <c r="Q11" s="62"/>
      <c r="R11" s="51"/>
      <c r="S11" s="53"/>
    </row>
  </sheetData>
  <mergeCells count="14">
    <mergeCell ref="F4:G5"/>
    <mergeCell ref="D4:E5"/>
    <mergeCell ref="A4:C5"/>
    <mergeCell ref="A3:G3"/>
    <mergeCell ref="H3:P3"/>
    <mergeCell ref="J4:J5"/>
    <mergeCell ref="I4:I5"/>
    <mergeCell ref="H4:H5"/>
    <mergeCell ref="Q3:S3"/>
    <mergeCell ref="K4:M4"/>
    <mergeCell ref="N4:P4"/>
    <mergeCell ref="S4:S5"/>
    <mergeCell ref="R4:R5"/>
    <mergeCell ref="Q4:Q5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/>
  <dimension ref="A1:M11"/>
  <sheetViews>
    <sheetView workbookViewId="0">
      <selection activeCell="A8" sqref="A8:L8"/>
    </sheetView>
  </sheetViews>
  <sheetFormatPr baseColWidth="10" defaultColWidth="11.7109375" defaultRowHeight="15" x14ac:dyDescent="0.25"/>
  <cols>
    <col min="1" max="1" width="4.28515625" customWidth="1"/>
    <col min="2" max="2" width="4.28515625" style="4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37</v>
      </c>
      <c r="B1" s="36" t="s">
        <v>72</v>
      </c>
      <c r="C1" s="33" t="s">
        <v>25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484</v>
      </c>
    </row>
    <row r="3" spans="1:13" ht="15.75" thickBot="1" x14ac:dyDescent="0.3">
      <c r="A3" s="76" t="s">
        <v>75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2"/>
      <c r="C6" s="13"/>
      <c r="D6" s="14">
        <v>23316810</v>
      </c>
      <c r="E6" s="15">
        <v>56885984</v>
      </c>
      <c r="F6" s="15">
        <v>9383889.1000000015</v>
      </c>
      <c r="G6" s="15">
        <v>8043990.7000000002</v>
      </c>
      <c r="H6" s="15">
        <v>981533.4</v>
      </c>
      <c r="I6" s="15">
        <v>358365</v>
      </c>
      <c r="J6" s="16">
        <v>0.14140549454150253</v>
      </c>
      <c r="K6" s="16">
        <v>0.1586598923910677</v>
      </c>
      <c r="L6" s="17">
        <v>0.16495959883545303</v>
      </c>
      <c r="M6" s="5"/>
    </row>
    <row r="7" spans="1:13" x14ac:dyDescent="0.25">
      <c r="A7" s="40" t="s">
        <v>107</v>
      </c>
      <c r="B7" s="41"/>
      <c r="C7" s="42"/>
      <c r="D7" s="43">
        <f ca="1">SUM(D8:OFFSET(D6,MATCH("GOBIERNOS REGIONALES",$A$8:$A$50,0),0))</f>
        <v>22167602</v>
      </c>
      <c r="E7" s="44">
        <f ca="1">SUM(E8:OFFSET(E6,MATCH("GOBIERNOS REGIONALES",$A$8:$A$50,0),0))</f>
        <v>21840402</v>
      </c>
      <c r="F7" s="44">
        <f ca="1">SUM(F8:OFFSET(F6,MATCH("GOBIERNOS REGIONALES",$A$8:$A$50,0),0))</f>
        <v>7156181</v>
      </c>
      <c r="G7" s="44">
        <f ca="1">SUM(G8:OFFSET(G6,MATCH("GOBIERNOS REGIONALES",$A$8:$A$50,0),0))</f>
        <v>6213208.2999999998</v>
      </c>
      <c r="H7" s="44">
        <f ca="1">SUM(H8:OFFSET(H6,MATCH("GOBIERNOS REGIONALES",$A$8:$A$50,0),0))</f>
        <v>780155.4</v>
      </c>
      <c r="I7" s="44">
        <f ca="1">SUM(I8:OFFSET(I6,MATCH("GOBIERNOS REGIONALES",$A$8:$A$50,0),0))</f>
        <v>162817.29999999999</v>
      </c>
      <c r="J7" s="45">
        <f ca="1">IFERROR(G7/E7,0)</f>
        <v>0.28448232317335548</v>
      </c>
      <c r="K7" s="45">
        <f ca="1">IFERROR(SUM(G7,H7)/E7,0)</f>
        <v>0.32020306677505295</v>
      </c>
      <c r="L7" s="46">
        <f ca="1">IFERROR(SUM(G7,H7,I7)/E7,0)</f>
        <v>0.32765793413509514</v>
      </c>
      <c r="M7" s="5"/>
    </row>
    <row r="8" spans="1:13" x14ac:dyDescent="0.25">
      <c r="A8" s="18"/>
      <c r="B8" s="19">
        <v>38</v>
      </c>
      <c r="C8" s="20" t="s">
        <v>487</v>
      </c>
      <c r="D8" s="21">
        <v>22167602</v>
      </c>
      <c r="E8" s="22">
        <v>21840402</v>
      </c>
      <c r="F8" s="22">
        <f t="shared" ref="F8:F10" si="0">SUM(G8,H8,I8)</f>
        <v>7156181</v>
      </c>
      <c r="G8" s="22">
        <v>6213208.2999999998</v>
      </c>
      <c r="H8" s="22">
        <v>780155.4</v>
      </c>
      <c r="I8" s="22">
        <v>162817.29999999999</v>
      </c>
      <c r="J8" s="23">
        <f t="shared" ref="J8:J10" si="1">IFERROR(G8/E8,0)</f>
        <v>0.28448232317335548</v>
      </c>
      <c r="K8" s="23">
        <f t="shared" ref="K8:K10" si="2">IFERROR(SUM(G8,H8)/E8,0)</f>
        <v>0.32020306677505295</v>
      </c>
      <c r="L8" s="24">
        <f t="shared" ref="L8:L10" si="3">IFERROR(SUM(G8,H8,I8)/E8,0)</f>
        <v>0.32765793413509514</v>
      </c>
      <c r="M8" s="5"/>
    </row>
    <row r="9" spans="1:13" x14ac:dyDescent="0.25">
      <c r="A9" s="40" t="s">
        <v>112</v>
      </c>
      <c r="B9" s="41"/>
      <c r="C9" s="42"/>
      <c r="D9" s="43">
        <f ca="1">SUM(D10:OFFSET(D8,(MATCH("GOBIERNOS LOCALES",$A$8:$A$50,0)-MATCH("GOBIERNOS REGIONALES",$A$8:$A$50,0)),0))</f>
        <v>0</v>
      </c>
      <c r="E9" s="44">
        <f ca="1">SUM(E10:OFFSET(E8,(MATCH("GOBIERNOS LOCALES",$A$8:$A$50,0)-MATCH("GOBIERNOS REGIONALES",$A$8:$A$50,0)),0))</f>
        <v>0</v>
      </c>
      <c r="F9" s="44">
        <f ca="1">SUM(F10:OFFSET(F8,(MATCH("GOBIERNOS LOCALES",$A$8:$A$50,0)-MATCH("GOBIERNOS REGIONALES",$A$8:$A$50,0)),0))</f>
        <v>0</v>
      </c>
      <c r="G9" s="44">
        <f ca="1">SUM(G10:OFFSET(G8,(MATCH("GOBIERNOS LOCALES",$A$8:$A$50,0)-MATCH("GOBIERNOS REGIONALES",$A$8:$A$50,0)),0))</f>
        <v>0</v>
      </c>
      <c r="H9" s="44">
        <f ca="1">SUM(H10:OFFSET(H8,(MATCH("GOBIERNOS LOCALES",$A$8:$A$50,0)-MATCH("GOBIERNOS REGIONALES",$A$8:$A$50,0)),0))</f>
        <v>0</v>
      </c>
      <c r="I9" s="44">
        <f ca="1">SUM(I10:OFFSET(I8,(MATCH("GOBIERNOS LOCALES",$A$8:$A$50,0)-MATCH("GOBIERNOS REGIONALES",$A$8:$A$50,0)),0))</f>
        <v>0</v>
      </c>
      <c r="J9" s="45">
        <f ca="1">IFERROR(G9/E9,0)</f>
        <v>0</v>
      </c>
      <c r="K9" s="45">
        <f ca="1">IFERROR(SUM(G9,H9)/E9,0)</f>
        <v>0</v>
      </c>
      <c r="L9" s="46">
        <f ca="1">IFERROR(SUM(G9,H9,I9)/E9,0)</f>
        <v>0</v>
      </c>
      <c r="M9" s="5"/>
    </row>
    <row r="10" spans="1:13" ht="15.75" thickBot="1" x14ac:dyDescent="0.3">
      <c r="A10" s="47" t="s">
        <v>138</v>
      </c>
      <c r="B10" s="48"/>
      <c r="C10" s="49"/>
      <c r="D10" s="50">
        <v>1149208</v>
      </c>
      <c r="E10" s="51">
        <v>35045582</v>
      </c>
      <c r="F10" s="51">
        <f t="shared" si="0"/>
        <v>2227708.1999999997</v>
      </c>
      <c r="G10" s="51">
        <v>1830782.4</v>
      </c>
      <c r="H10" s="51">
        <v>201378</v>
      </c>
      <c r="I10" s="51">
        <v>195547.8</v>
      </c>
      <c r="J10" s="52">
        <f t="shared" si="1"/>
        <v>5.2240034136114499E-2</v>
      </c>
      <c r="K10" s="52">
        <f t="shared" si="2"/>
        <v>5.7986207790756618E-2</v>
      </c>
      <c r="L10" s="53">
        <f t="shared" si="3"/>
        <v>6.3566020960930239E-2</v>
      </c>
      <c r="M10" s="5"/>
    </row>
    <row r="11" spans="1:13" x14ac:dyDescent="0.25">
      <c r="D11" s="6"/>
      <c r="E11" s="6"/>
      <c r="F11" s="6"/>
      <c r="G11" s="6"/>
      <c r="H11" s="6"/>
      <c r="I11" s="6"/>
      <c r="J11" s="5"/>
      <c r="K11" s="5"/>
      <c r="L11" s="5"/>
      <c r="M11" s="5"/>
    </row>
  </sheetData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/>
  <dimension ref="A1:P100"/>
  <sheetViews>
    <sheetView workbookViewId="0">
      <selection activeCell="N2" sqref="N2"/>
    </sheetView>
  </sheetViews>
  <sheetFormatPr baseColWidth="10" defaultColWidth="11.7109375" defaultRowHeight="15" x14ac:dyDescent="0.25"/>
  <cols>
    <col min="1" max="1" width="4.28515625" customWidth="1"/>
    <col min="2" max="2" width="4.28515625" style="35" customWidth="1"/>
    <col min="3" max="3" width="31.42578125" customWidth="1"/>
    <col min="4" max="6" width="13.5703125" customWidth="1"/>
    <col min="7" max="9" width="0" hidden="1" customWidth="1"/>
  </cols>
  <sheetData>
    <row r="1" spans="1:16" ht="15.75" x14ac:dyDescent="0.25">
      <c r="A1" s="32">
        <v>37</v>
      </c>
      <c r="B1" s="34" t="s">
        <v>72</v>
      </c>
      <c r="C1" s="33" t="s">
        <v>25</v>
      </c>
      <c r="D1" s="33"/>
      <c r="E1" s="33"/>
      <c r="F1" s="33"/>
      <c r="G1" s="33"/>
      <c r="H1" s="33"/>
      <c r="I1" s="33"/>
      <c r="J1" s="33"/>
      <c r="K1" s="33"/>
      <c r="L1" s="33"/>
    </row>
    <row r="2" spans="1:16" ht="15.75" thickBot="1" x14ac:dyDescent="0.3">
      <c r="A2" s="2" t="s">
        <v>485</v>
      </c>
      <c r="N2" s="1" t="s">
        <v>499</v>
      </c>
    </row>
    <row r="3" spans="1:16" ht="15.75" thickBot="1" x14ac:dyDescent="0.3">
      <c r="A3" s="76" t="s">
        <v>79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6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6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  <c r="O5" s="6"/>
      <c r="P5" s="66"/>
    </row>
    <row r="6" spans="1:16" x14ac:dyDescent="0.25">
      <c r="A6" s="11" t="s">
        <v>11</v>
      </c>
      <c r="B6" s="37"/>
      <c r="C6" s="13"/>
      <c r="D6" s="14">
        <f ca="1">SUM(D7:OFFSET(D7,50,0))</f>
        <v>23316810</v>
      </c>
      <c r="E6" s="15">
        <f ca="1">SUM(E7:OFFSET(E7,50,0))</f>
        <v>56885984</v>
      </c>
      <c r="F6" s="15">
        <f ca="1">SUM(F7:OFFSET(F7,50,0))</f>
        <v>9383889.1000000015</v>
      </c>
      <c r="G6" s="15">
        <f ca="1">SUM(G7:OFFSET(G7,50,0))</f>
        <v>8043990.7000000002</v>
      </c>
      <c r="H6" s="15">
        <f ca="1">SUM(H7:OFFSET(H7,50,0))</f>
        <v>981533.4</v>
      </c>
      <c r="I6" s="15">
        <f ca="1">SUM(I7:OFFSET(I7,50,0))</f>
        <v>358365</v>
      </c>
      <c r="J6" s="16">
        <f ca="1">IFERROR(G6/E6,0)</f>
        <v>0.14140549454150253</v>
      </c>
      <c r="K6" s="16">
        <f ca="1">IFERROR(SUM(G6,H6)/E6,0)</f>
        <v>0.1586598923910677</v>
      </c>
      <c r="L6" s="17">
        <f ca="1">IFERROR(SUM(G6,H6,I6)/E6,0)</f>
        <v>0.16495959883545303</v>
      </c>
      <c r="M6" s="5"/>
      <c r="O6" s="6" t="s">
        <v>206</v>
      </c>
      <c r="P6" s="66" t="s">
        <v>207</v>
      </c>
    </row>
    <row r="7" spans="1:16" x14ac:dyDescent="0.25">
      <c r="A7" s="18"/>
      <c r="B7" s="38">
        <v>2</v>
      </c>
      <c r="C7" s="20" t="s">
        <v>83</v>
      </c>
      <c r="D7" s="21">
        <v>0</v>
      </c>
      <c r="E7" s="22">
        <v>63098</v>
      </c>
      <c r="F7" s="22">
        <f t="shared" ref="F7:F21" si="0">SUM(G7,H7,I7)</f>
        <v>49911</v>
      </c>
      <c r="G7" s="22">
        <v>49911</v>
      </c>
      <c r="H7" s="22">
        <v>0</v>
      </c>
      <c r="I7" s="22">
        <v>0</v>
      </c>
      <c r="J7" s="23">
        <f t="shared" ref="J7:J21" si="1">IFERROR(G7/E7,0)</f>
        <v>0.79100763891090053</v>
      </c>
      <c r="K7" s="23">
        <f t="shared" ref="K7:K21" si="2">IFERROR(SUM(G7,H7)/E7,0)</f>
        <v>0.79100763891090053</v>
      </c>
      <c r="L7" s="24">
        <f t="shared" ref="L7:L21" si="3">IFERROR(SUM(G7,H7,I7)/E7,0)</f>
        <v>0.79100763891090053</v>
      </c>
      <c r="M7" s="5"/>
      <c r="N7" t="s">
        <v>106</v>
      </c>
      <c r="O7" s="6">
        <v>10640</v>
      </c>
      <c r="P7" s="66">
        <v>0.97257769652650827</v>
      </c>
    </row>
    <row r="8" spans="1:16" x14ac:dyDescent="0.25">
      <c r="A8" s="18"/>
      <c r="B8" s="38">
        <v>3</v>
      </c>
      <c r="C8" s="20" t="s">
        <v>84</v>
      </c>
      <c r="D8" s="21">
        <v>0</v>
      </c>
      <c r="E8" s="22">
        <v>87729</v>
      </c>
      <c r="F8" s="22">
        <f t="shared" si="0"/>
        <v>79502.399999999994</v>
      </c>
      <c r="G8" s="22">
        <v>59929.599999999999</v>
      </c>
      <c r="H8" s="22">
        <v>8192.7999999999993</v>
      </c>
      <c r="I8" s="22">
        <v>11380</v>
      </c>
      <c r="J8" s="23">
        <f t="shared" si="1"/>
        <v>0.68312188671932883</v>
      </c>
      <c r="K8" s="23">
        <f t="shared" si="2"/>
        <v>0.77650947805172743</v>
      </c>
      <c r="L8" s="24">
        <f t="shared" si="3"/>
        <v>0.90622713127928045</v>
      </c>
      <c r="M8" s="5"/>
      <c r="N8" t="s">
        <v>97</v>
      </c>
      <c r="O8" s="6">
        <v>10870</v>
      </c>
      <c r="P8" s="66">
        <v>0.96237273129703405</v>
      </c>
    </row>
    <row r="9" spans="1:16" x14ac:dyDescent="0.25">
      <c r="A9" s="18"/>
      <c r="B9" s="38">
        <v>5</v>
      </c>
      <c r="C9" s="20" t="s">
        <v>86</v>
      </c>
      <c r="D9" s="21">
        <v>0</v>
      </c>
      <c r="E9" s="22">
        <v>150927</v>
      </c>
      <c r="F9" s="22">
        <f t="shared" si="0"/>
        <v>100532</v>
      </c>
      <c r="G9" s="22">
        <v>85100</v>
      </c>
      <c r="H9" s="22">
        <v>7720</v>
      </c>
      <c r="I9" s="22">
        <v>7712</v>
      </c>
      <c r="J9" s="23">
        <f t="shared" si="1"/>
        <v>0.56384874807025909</v>
      </c>
      <c r="K9" s="23">
        <f t="shared" si="2"/>
        <v>0.61499930429942951</v>
      </c>
      <c r="L9" s="24">
        <f t="shared" si="3"/>
        <v>0.66609685477084946</v>
      </c>
      <c r="M9" s="5"/>
      <c r="N9" t="s">
        <v>84</v>
      </c>
      <c r="O9" s="6">
        <v>79502.399999999994</v>
      </c>
      <c r="P9" s="66">
        <v>0.90622713127928045</v>
      </c>
    </row>
    <row r="10" spans="1:16" x14ac:dyDescent="0.25">
      <c r="A10" s="18"/>
      <c r="B10" s="38">
        <v>6</v>
      </c>
      <c r="C10" s="20" t="s">
        <v>87</v>
      </c>
      <c r="D10" s="21">
        <v>0</v>
      </c>
      <c r="E10" s="22">
        <v>110000</v>
      </c>
      <c r="F10" s="22">
        <f t="shared" si="0"/>
        <v>57598.6</v>
      </c>
      <c r="G10" s="22">
        <v>56416</v>
      </c>
      <c r="H10" s="22">
        <v>0</v>
      </c>
      <c r="I10" s="22">
        <v>1182.5999999999999</v>
      </c>
      <c r="J10" s="23">
        <f t="shared" si="1"/>
        <v>0.51287272727272726</v>
      </c>
      <c r="K10" s="23">
        <f t="shared" si="2"/>
        <v>0.51287272727272726</v>
      </c>
      <c r="L10" s="24">
        <f t="shared" si="3"/>
        <v>0.5236236363636364</v>
      </c>
      <c r="M10" s="5"/>
      <c r="N10" t="s">
        <v>94</v>
      </c>
      <c r="O10" s="6">
        <v>209683.9</v>
      </c>
      <c r="P10" s="66">
        <v>0.88102478991596633</v>
      </c>
    </row>
    <row r="11" spans="1:16" x14ac:dyDescent="0.25">
      <c r="A11" s="18"/>
      <c r="B11" s="38">
        <v>8</v>
      </c>
      <c r="C11" s="20" t="s">
        <v>89</v>
      </c>
      <c r="D11" s="21">
        <v>35000</v>
      </c>
      <c r="E11" s="22">
        <v>33152215</v>
      </c>
      <c r="F11" s="22">
        <f t="shared" si="0"/>
        <v>1124279.1000000001</v>
      </c>
      <c r="G11" s="22">
        <v>815711.1</v>
      </c>
      <c r="H11" s="22">
        <v>147108.4</v>
      </c>
      <c r="I11" s="22">
        <v>161459.6</v>
      </c>
      <c r="J11" s="23">
        <f t="shared" si="1"/>
        <v>2.4605025637050193E-2</v>
      </c>
      <c r="K11" s="23">
        <f t="shared" si="2"/>
        <v>2.9042388268777818E-2</v>
      </c>
      <c r="L11" s="24">
        <f t="shared" si="3"/>
        <v>3.3912639019745741E-2</v>
      </c>
      <c r="M11" s="5"/>
      <c r="N11" t="s">
        <v>83</v>
      </c>
      <c r="O11" s="6">
        <v>49911</v>
      </c>
      <c r="P11" s="66">
        <v>0.79100763891090053</v>
      </c>
    </row>
    <row r="12" spans="1:16" x14ac:dyDescent="0.25">
      <c r="A12" s="18"/>
      <c r="B12" s="38">
        <v>9</v>
      </c>
      <c r="C12" s="20" t="s">
        <v>90</v>
      </c>
      <c r="D12" s="21">
        <v>120865</v>
      </c>
      <c r="E12" s="22">
        <v>0</v>
      </c>
      <c r="F12" s="22">
        <f t="shared" si="0"/>
        <v>0</v>
      </c>
      <c r="G12" s="22">
        <v>0</v>
      </c>
      <c r="H12" s="22">
        <v>0</v>
      </c>
      <c r="I12" s="22">
        <v>0</v>
      </c>
      <c r="J12" s="23">
        <f t="shared" si="1"/>
        <v>0</v>
      </c>
      <c r="K12" s="23">
        <f t="shared" si="2"/>
        <v>0</v>
      </c>
      <c r="L12" s="24">
        <f t="shared" si="3"/>
        <v>0</v>
      </c>
      <c r="M12" s="5"/>
      <c r="N12" t="s">
        <v>103</v>
      </c>
      <c r="O12" s="6">
        <v>7497.5</v>
      </c>
      <c r="P12" s="66">
        <v>0.68476573203032243</v>
      </c>
    </row>
    <row r="13" spans="1:16" x14ac:dyDescent="0.25">
      <c r="A13" s="18"/>
      <c r="B13" s="38">
        <v>10</v>
      </c>
      <c r="C13" s="20" t="s">
        <v>91</v>
      </c>
      <c r="D13" s="21">
        <v>0</v>
      </c>
      <c r="E13" s="22">
        <v>280315</v>
      </c>
      <c r="F13" s="22">
        <f t="shared" si="0"/>
        <v>39500</v>
      </c>
      <c r="G13" s="22">
        <v>39500</v>
      </c>
      <c r="H13" s="22">
        <v>0</v>
      </c>
      <c r="I13" s="22">
        <v>0</v>
      </c>
      <c r="J13" s="23">
        <f t="shared" si="1"/>
        <v>0.14091290155717676</v>
      </c>
      <c r="K13" s="23">
        <f t="shared" si="2"/>
        <v>0.14091290155717676</v>
      </c>
      <c r="L13" s="24">
        <f t="shared" si="3"/>
        <v>0.14091290155717676</v>
      </c>
      <c r="M13" s="5"/>
      <c r="N13" t="s">
        <v>86</v>
      </c>
      <c r="O13" s="6">
        <v>100532</v>
      </c>
      <c r="P13" s="66">
        <v>0.66609685477084946</v>
      </c>
    </row>
    <row r="14" spans="1:16" x14ac:dyDescent="0.25">
      <c r="A14" s="18"/>
      <c r="B14" s="38">
        <v>12</v>
      </c>
      <c r="C14" s="20" t="s">
        <v>93</v>
      </c>
      <c r="D14" s="21">
        <v>62972</v>
      </c>
      <c r="E14" s="22">
        <v>96954</v>
      </c>
      <c r="F14" s="22">
        <f t="shared" si="0"/>
        <v>45167.8</v>
      </c>
      <c r="G14" s="22">
        <v>39433.4</v>
      </c>
      <c r="H14" s="22">
        <v>3958.3</v>
      </c>
      <c r="I14" s="22">
        <v>1776.1</v>
      </c>
      <c r="J14" s="23">
        <f t="shared" si="1"/>
        <v>0.40672277574932442</v>
      </c>
      <c r="K14" s="23">
        <f t="shared" si="2"/>
        <v>0.44754935330156576</v>
      </c>
      <c r="L14" s="24">
        <f t="shared" si="3"/>
        <v>0.46586834993914644</v>
      </c>
      <c r="M14" s="5"/>
      <c r="N14" t="s">
        <v>100</v>
      </c>
      <c r="O14" s="6">
        <v>63658</v>
      </c>
      <c r="P14" s="66">
        <v>0.55745485752316237</v>
      </c>
    </row>
    <row r="15" spans="1:16" x14ac:dyDescent="0.25">
      <c r="A15" s="18"/>
      <c r="B15" s="38">
        <v>13</v>
      </c>
      <c r="C15" s="20" t="s">
        <v>94</v>
      </c>
      <c r="D15" s="21">
        <v>389000</v>
      </c>
      <c r="E15" s="22">
        <v>238000</v>
      </c>
      <c r="F15" s="22">
        <f t="shared" si="0"/>
        <v>209683.9</v>
      </c>
      <c r="G15" s="22">
        <v>209683.9</v>
      </c>
      <c r="H15" s="22">
        <v>0</v>
      </c>
      <c r="I15" s="22">
        <v>0</v>
      </c>
      <c r="J15" s="23">
        <f t="shared" si="1"/>
        <v>0.88102478991596633</v>
      </c>
      <c r="K15" s="23">
        <f t="shared" si="2"/>
        <v>0.88102478991596633</v>
      </c>
      <c r="L15" s="24">
        <f t="shared" si="3"/>
        <v>0.88102478991596633</v>
      </c>
      <c r="M15" s="5"/>
      <c r="N15" t="s">
        <v>87</v>
      </c>
      <c r="O15" s="6">
        <v>57598.6</v>
      </c>
      <c r="P15" s="66">
        <v>0.5236236363636364</v>
      </c>
    </row>
    <row r="16" spans="1:16" x14ac:dyDescent="0.25">
      <c r="A16" s="18"/>
      <c r="B16" s="38">
        <v>15</v>
      </c>
      <c r="C16" s="20" t="s">
        <v>96</v>
      </c>
      <c r="D16" s="21">
        <v>22520479</v>
      </c>
      <c r="E16" s="22">
        <v>22549368</v>
      </c>
      <c r="F16" s="22">
        <f t="shared" si="0"/>
        <v>7583548.8000000007</v>
      </c>
      <c r="G16" s="22">
        <v>6608393.7000000002</v>
      </c>
      <c r="H16" s="22">
        <v>811098.9</v>
      </c>
      <c r="I16" s="22">
        <v>164056.20000000001</v>
      </c>
      <c r="J16" s="23">
        <f t="shared" si="1"/>
        <v>0.29306336656530685</v>
      </c>
      <c r="K16" s="23">
        <f t="shared" si="2"/>
        <v>0.32903328377096869</v>
      </c>
      <c r="L16" s="24">
        <f t="shared" si="3"/>
        <v>0.33630870718860062</v>
      </c>
      <c r="M16" s="5"/>
      <c r="N16" t="s">
        <v>93</v>
      </c>
      <c r="O16" s="6">
        <v>45167.8</v>
      </c>
      <c r="P16" s="66">
        <v>0.46586834993914644</v>
      </c>
    </row>
    <row r="17" spans="1:16" x14ac:dyDescent="0.25">
      <c r="A17" s="18"/>
      <c r="B17" s="38">
        <v>16</v>
      </c>
      <c r="C17" s="20" t="s">
        <v>97</v>
      </c>
      <c r="D17" s="21">
        <v>0</v>
      </c>
      <c r="E17" s="22">
        <v>11295</v>
      </c>
      <c r="F17" s="22">
        <f t="shared" si="0"/>
        <v>10870</v>
      </c>
      <c r="G17" s="22">
        <v>7815</v>
      </c>
      <c r="H17" s="22">
        <v>1055</v>
      </c>
      <c r="I17" s="22">
        <v>2000</v>
      </c>
      <c r="J17" s="23">
        <f t="shared" si="1"/>
        <v>0.69189907038512621</v>
      </c>
      <c r="K17" s="23">
        <f t="shared" si="2"/>
        <v>0.785303231518371</v>
      </c>
      <c r="L17" s="24">
        <f t="shared" si="3"/>
        <v>0.96237273129703405</v>
      </c>
      <c r="M17" s="5"/>
      <c r="N17" t="s">
        <v>96</v>
      </c>
      <c r="O17" s="6">
        <v>7583548.8000000007</v>
      </c>
      <c r="P17" s="66">
        <v>0.33630870718860062</v>
      </c>
    </row>
    <row r="18" spans="1:16" x14ac:dyDescent="0.25">
      <c r="A18" s="18"/>
      <c r="B18" s="38">
        <v>19</v>
      </c>
      <c r="C18" s="20" t="s">
        <v>100</v>
      </c>
      <c r="D18" s="21">
        <v>114194</v>
      </c>
      <c r="E18" s="22">
        <v>114194</v>
      </c>
      <c r="F18" s="22">
        <f t="shared" si="0"/>
        <v>63658</v>
      </c>
      <c r="G18" s="22">
        <v>53959.5</v>
      </c>
      <c r="H18" s="22">
        <v>2400</v>
      </c>
      <c r="I18" s="22">
        <v>7298.5</v>
      </c>
      <c r="J18" s="23">
        <f t="shared" si="1"/>
        <v>0.47252482617300384</v>
      </c>
      <c r="K18" s="23">
        <f t="shared" si="2"/>
        <v>0.49354169220799693</v>
      </c>
      <c r="L18" s="24">
        <f t="shared" si="3"/>
        <v>0.55745485752316237</v>
      </c>
      <c r="M18" s="5"/>
      <c r="N18" t="s">
        <v>101</v>
      </c>
      <c r="O18" s="6">
        <v>1500</v>
      </c>
      <c r="P18" s="66">
        <v>0.15</v>
      </c>
    </row>
    <row r="19" spans="1:16" x14ac:dyDescent="0.25">
      <c r="A19" s="18"/>
      <c r="B19" s="38">
        <v>20</v>
      </c>
      <c r="C19" s="20" t="s">
        <v>101</v>
      </c>
      <c r="D19" s="21">
        <v>0</v>
      </c>
      <c r="E19" s="22">
        <v>10000</v>
      </c>
      <c r="F19" s="22">
        <f t="shared" si="0"/>
        <v>1500</v>
      </c>
      <c r="G19" s="22">
        <v>0</v>
      </c>
      <c r="H19" s="22">
        <v>0</v>
      </c>
      <c r="I19" s="22">
        <v>1500</v>
      </c>
      <c r="J19" s="23">
        <f t="shared" si="1"/>
        <v>0</v>
      </c>
      <c r="K19" s="23">
        <f t="shared" si="2"/>
        <v>0</v>
      </c>
      <c r="L19" s="24">
        <f t="shared" si="3"/>
        <v>0.15</v>
      </c>
      <c r="M19" s="5"/>
      <c r="N19" t="s">
        <v>91</v>
      </c>
      <c r="O19" s="6">
        <v>39500</v>
      </c>
      <c r="P19" s="66">
        <v>0.14091290155717676</v>
      </c>
    </row>
    <row r="20" spans="1:16" x14ac:dyDescent="0.25">
      <c r="A20" s="18"/>
      <c r="B20" s="38">
        <v>22</v>
      </c>
      <c r="C20" s="20" t="s">
        <v>103</v>
      </c>
      <c r="D20" s="21">
        <v>74300</v>
      </c>
      <c r="E20" s="22">
        <v>10949</v>
      </c>
      <c r="F20" s="22">
        <f t="shared" si="0"/>
        <v>7497.5</v>
      </c>
      <c r="G20" s="22">
        <v>7497.5</v>
      </c>
      <c r="H20" s="22">
        <v>0</v>
      </c>
      <c r="I20" s="22">
        <v>0</v>
      </c>
      <c r="J20" s="23">
        <f t="shared" si="1"/>
        <v>0.68476573203032243</v>
      </c>
      <c r="K20" s="23">
        <f t="shared" si="2"/>
        <v>0.68476573203032243</v>
      </c>
      <c r="L20" s="24">
        <f t="shared" si="3"/>
        <v>0.68476573203032243</v>
      </c>
      <c r="M20" s="5"/>
      <c r="N20" t="s">
        <v>89</v>
      </c>
      <c r="O20" s="6">
        <v>1124279.1000000001</v>
      </c>
      <c r="P20" s="66">
        <v>3.3912639019745741E-2</v>
      </c>
    </row>
    <row r="21" spans="1:16" ht="15.75" thickBot="1" x14ac:dyDescent="0.3">
      <c r="A21" s="25"/>
      <c r="B21" s="39">
        <v>25</v>
      </c>
      <c r="C21" s="27" t="s">
        <v>106</v>
      </c>
      <c r="D21" s="28">
        <v>0</v>
      </c>
      <c r="E21" s="29">
        <v>10940</v>
      </c>
      <c r="F21" s="29">
        <f t="shared" si="0"/>
        <v>10640</v>
      </c>
      <c r="G21" s="29">
        <v>10640</v>
      </c>
      <c r="H21" s="29">
        <v>0</v>
      </c>
      <c r="I21" s="29">
        <v>0</v>
      </c>
      <c r="J21" s="30">
        <f t="shared" si="1"/>
        <v>0.97257769652650827</v>
      </c>
      <c r="K21" s="30">
        <f t="shared" si="2"/>
        <v>0.97257769652650827</v>
      </c>
      <c r="L21" s="31">
        <f t="shared" si="3"/>
        <v>0.97257769652650827</v>
      </c>
      <c r="M21" s="5"/>
      <c r="N21" t="s">
        <v>90</v>
      </c>
      <c r="O21" s="6">
        <v>0</v>
      </c>
      <c r="P21" s="66">
        <v>0</v>
      </c>
    </row>
    <row r="22" spans="1:16" x14ac:dyDescent="0.25">
      <c r="O22" s="6"/>
      <c r="P22" s="66"/>
    </row>
    <row r="23" spans="1:16" x14ac:dyDescent="0.25">
      <c r="O23" s="6"/>
      <c r="P23" s="66"/>
    </row>
    <row r="24" spans="1:16" x14ac:dyDescent="0.25">
      <c r="O24" s="6"/>
      <c r="P24" s="66"/>
    </row>
    <row r="25" spans="1:16" x14ac:dyDescent="0.25">
      <c r="O25" s="6"/>
      <c r="P25" s="66"/>
    </row>
    <row r="26" spans="1:16" x14ac:dyDescent="0.25">
      <c r="O26" s="6"/>
      <c r="P26" s="66"/>
    </row>
    <row r="27" spans="1:16" x14ac:dyDescent="0.25">
      <c r="O27" s="6"/>
      <c r="P27" s="66"/>
    </row>
    <row r="28" spans="1:16" x14ac:dyDescent="0.25">
      <c r="O28" s="6"/>
      <c r="P28" s="66"/>
    </row>
    <row r="29" spans="1:16" x14ac:dyDescent="0.25">
      <c r="O29" s="6"/>
      <c r="P29" s="66"/>
    </row>
    <row r="30" spans="1:16" x14ac:dyDescent="0.25">
      <c r="O30" s="6"/>
      <c r="P30" s="66"/>
    </row>
    <row r="31" spans="1:16" x14ac:dyDescent="0.25">
      <c r="O31" s="6"/>
      <c r="P31" s="66"/>
    </row>
    <row r="32" spans="1:16" x14ac:dyDescent="0.25">
      <c r="O32" s="6"/>
      <c r="P32" s="66"/>
    </row>
    <row r="33" spans="15:16" x14ac:dyDescent="0.25">
      <c r="O33" s="6"/>
      <c r="P33" s="66"/>
    </row>
    <row r="34" spans="15:16" x14ac:dyDescent="0.25">
      <c r="O34" s="6"/>
      <c r="P34" s="66"/>
    </row>
    <row r="35" spans="15:16" x14ac:dyDescent="0.25">
      <c r="O35" s="6"/>
      <c r="P35" s="66"/>
    </row>
    <row r="36" spans="15:16" x14ac:dyDescent="0.25">
      <c r="O36" s="6"/>
      <c r="P36" s="66"/>
    </row>
    <row r="37" spans="15:16" x14ac:dyDescent="0.25">
      <c r="O37" s="6"/>
      <c r="P37" s="66"/>
    </row>
    <row r="38" spans="15:16" x14ac:dyDescent="0.25">
      <c r="O38" s="6"/>
      <c r="P38" s="66"/>
    </row>
    <row r="39" spans="15:16" x14ac:dyDescent="0.25">
      <c r="O39" s="6"/>
      <c r="P39" s="66"/>
    </row>
    <row r="40" spans="15:16" x14ac:dyDescent="0.25">
      <c r="O40" s="6"/>
      <c r="P40" s="66"/>
    </row>
    <row r="41" spans="15:16" x14ac:dyDescent="0.25">
      <c r="O41" s="6"/>
      <c r="P41" s="66"/>
    </row>
    <row r="42" spans="15:16" x14ac:dyDescent="0.25">
      <c r="O42" s="6"/>
      <c r="P42" s="66"/>
    </row>
    <row r="43" spans="15:16" x14ac:dyDescent="0.25">
      <c r="O43" s="6"/>
      <c r="P43" s="66"/>
    </row>
    <row r="44" spans="15:16" x14ac:dyDescent="0.25">
      <c r="O44" s="6"/>
      <c r="P44" s="66"/>
    </row>
    <row r="45" spans="15:16" x14ac:dyDescent="0.25">
      <c r="O45" s="6"/>
      <c r="P45" s="66"/>
    </row>
    <row r="46" spans="15:16" x14ac:dyDescent="0.25">
      <c r="O46" s="6"/>
      <c r="P46" s="66"/>
    </row>
    <row r="47" spans="15:16" x14ac:dyDescent="0.25">
      <c r="O47" s="6"/>
      <c r="P47" s="66"/>
    </row>
    <row r="48" spans="15:16" x14ac:dyDescent="0.25">
      <c r="O48" s="6"/>
      <c r="P48" s="66"/>
    </row>
    <row r="49" spans="15:16" x14ac:dyDescent="0.25">
      <c r="O49" s="6"/>
      <c r="P49" s="66"/>
    </row>
    <row r="50" spans="15:16" x14ac:dyDescent="0.25">
      <c r="O50" s="6"/>
      <c r="P50" s="66"/>
    </row>
    <row r="51" spans="15:16" x14ac:dyDescent="0.25">
      <c r="O51" s="6"/>
      <c r="P51" s="66"/>
    </row>
    <row r="52" spans="15:16" x14ac:dyDescent="0.25">
      <c r="O52" s="6"/>
      <c r="P52" s="66"/>
    </row>
    <row r="53" spans="15:16" x14ac:dyDescent="0.25">
      <c r="O53" s="6"/>
      <c r="P53" s="66"/>
    </row>
    <row r="54" spans="15:16" x14ac:dyDescent="0.25">
      <c r="O54" s="6"/>
      <c r="P54" s="66"/>
    </row>
    <row r="55" spans="15:16" x14ac:dyDescent="0.25">
      <c r="O55" s="6"/>
      <c r="P55" s="66"/>
    </row>
    <row r="56" spans="15:16" x14ac:dyDescent="0.25">
      <c r="O56" s="6"/>
      <c r="P56" s="66"/>
    </row>
    <row r="57" spans="15:16" x14ac:dyDescent="0.25">
      <c r="O57" s="6"/>
      <c r="P57" s="66"/>
    </row>
    <row r="58" spans="15:16" x14ac:dyDescent="0.25">
      <c r="O58" s="6"/>
      <c r="P58" s="66"/>
    </row>
    <row r="59" spans="15:16" x14ac:dyDescent="0.25">
      <c r="O59" s="6"/>
      <c r="P59" s="66"/>
    </row>
    <row r="60" spans="15:16" x14ac:dyDescent="0.25">
      <c r="O60" s="6"/>
      <c r="P60" s="66"/>
    </row>
    <row r="61" spans="15:16" x14ac:dyDescent="0.25">
      <c r="O61" s="6"/>
      <c r="P61" s="66"/>
    </row>
    <row r="62" spans="15:16" x14ac:dyDescent="0.25">
      <c r="O62" s="6"/>
      <c r="P62" s="66"/>
    </row>
    <row r="63" spans="15:16" x14ac:dyDescent="0.25">
      <c r="O63" s="6"/>
      <c r="P63" s="66"/>
    </row>
    <row r="64" spans="15:16" x14ac:dyDescent="0.25">
      <c r="O64" s="6"/>
      <c r="P64" s="66"/>
    </row>
    <row r="65" spans="15:16" x14ac:dyDescent="0.25">
      <c r="O65" s="6"/>
      <c r="P65" s="66"/>
    </row>
    <row r="66" spans="15:16" x14ac:dyDescent="0.25">
      <c r="O66" s="6"/>
      <c r="P66" s="66"/>
    </row>
    <row r="67" spans="15:16" x14ac:dyDescent="0.25">
      <c r="O67" s="6"/>
      <c r="P67" s="66"/>
    </row>
    <row r="68" spans="15:16" x14ac:dyDescent="0.25">
      <c r="O68" s="6"/>
      <c r="P68" s="66"/>
    </row>
    <row r="69" spans="15:16" x14ac:dyDescent="0.25">
      <c r="O69" s="6"/>
      <c r="P69" s="66"/>
    </row>
    <row r="70" spans="15:16" x14ac:dyDescent="0.25">
      <c r="O70" s="6"/>
      <c r="P70" s="66"/>
    </row>
    <row r="71" spans="15:16" x14ac:dyDescent="0.25">
      <c r="O71" s="6"/>
      <c r="P71" s="66"/>
    </row>
    <row r="72" spans="15:16" x14ac:dyDescent="0.25">
      <c r="O72" s="6"/>
      <c r="P72" s="66"/>
    </row>
    <row r="73" spans="15:16" x14ac:dyDescent="0.25">
      <c r="O73" s="6"/>
      <c r="P73" s="66"/>
    </row>
    <row r="74" spans="15:16" x14ac:dyDescent="0.25">
      <c r="O74" s="6"/>
      <c r="P74" s="66"/>
    </row>
    <row r="75" spans="15:16" x14ac:dyDescent="0.25">
      <c r="O75" s="6"/>
      <c r="P75" s="66"/>
    </row>
    <row r="76" spans="15:16" x14ac:dyDescent="0.25">
      <c r="O76" s="6"/>
      <c r="P76" s="66"/>
    </row>
    <row r="77" spans="15:16" x14ac:dyDescent="0.25">
      <c r="O77" s="6"/>
      <c r="P77" s="66"/>
    </row>
    <row r="78" spans="15:16" x14ac:dyDescent="0.25">
      <c r="O78" s="6"/>
      <c r="P78" s="66"/>
    </row>
    <row r="79" spans="15:16" x14ac:dyDescent="0.25">
      <c r="O79" s="6"/>
      <c r="P79" s="66"/>
    </row>
    <row r="80" spans="15:16" x14ac:dyDescent="0.25">
      <c r="O80" s="6"/>
      <c r="P80" s="66"/>
    </row>
    <row r="81" spans="15:16" x14ac:dyDescent="0.25">
      <c r="O81" s="6"/>
      <c r="P81" s="66"/>
    </row>
    <row r="82" spans="15:16" x14ac:dyDescent="0.25">
      <c r="O82" s="6"/>
      <c r="P82" s="66"/>
    </row>
    <row r="83" spans="15:16" x14ac:dyDescent="0.25">
      <c r="O83" s="6"/>
      <c r="P83" s="66"/>
    </row>
    <row r="84" spans="15:16" x14ac:dyDescent="0.25">
      <c r="O84" s="6"/>
      <c r="P84" s="66"/>
    </row>
    <row r="85" spans="15:16" x14ac:dyDescent="0.25">
      <c r="O85" s="6"/>
      <c r="P85" s="66"/>
    </row>
    <row r="86" spans="15:16" x14ac:dyDescent="0.25">
      <c r="O86" s="6"/>
      <c r="P86" s="66"/>
    </row>
    <row r="87" spans="15:16" x14ac:dyDescent="0.25">
      <c r="O87" s="6"/>
      <c r="P87" s="66"/>
    </row>
    <row r="88" spans="15:16" x14ac:dyDescent="0.25">
      <c r="O88" s="6"/>
      <c r="P88" s="66"/>
    </row>
    <row r="89" spans="15:16" x14ac:dyDescent="0.25">
      <c r="O89" s="6"/>
      <c r="P89" s="66"/>
    </row>
    <row r="90" spans="15:16" x14ac:dyDescent="0.25">
      <c r="O90" s="6"/>
      <c r="P90" s="66"/>
    </row>
    <row r="91" spans="15:16" x14ac:dyDescent="0.25">
      <c r="O91" s="6"/>
      <c r="P91" s="66"/>
    </row>
    <row r="92" spans="15:16" x14ac:dyDescent="0.25">
      <c r="O92" s="6"/>
      <c r="P92" s="66"/>
    </row>
    <row r="93" spans="15:16" x14ac:dyDescent="0.25">
      <c r="O93" s="6"/>
      <c r="P93" s="66"/>
    </row>
    <row r="94" spans="15:16" x14ac:dyDescent="0.25">
      <c r="O94" s="6"/>
      <c r="P94" s="66"/>
    </row>
    <row r="95" spans="15:16" x14ac:dyDescent="0.25">
      <c r="O95" s="6"/>
      <c r="P95" s="66"/>
    </row>
    <row r="96" spans="15:16" x14ac:dyDescent="0.25">
      <c r="O96" s="6"/>
      <c r="P96" s="66"/>
    </row>
    <row r="97" spans="15:16" x14ac:dyDescent="0.25">
      <c r="O97" s="6"/>
      <c r="P97" s="66"/>
    </row>
    <row r="98" spans="15:16" x14ac:dyDescent="0.25">
      <c r="O98" s="6"/>
      <c r="P98" s="66"/>
    </row>
    <row r="99" spans="15:16" x14ac:dyDescent="0.25">
      <c r="O99" s="6"/>
      <c r="P99" s="66"/>
    </row>
    <row r="100" spans="15:16" x14ac:dyDescent="0.25">
      <c r="O100" s="6"/>
      <c r="P100" s="66"/>
    </row>
  </sheetData>
  <sortState ref="N6:P100">
    <sortCondition descending="1" ref="P5:P100"/>
  </sortState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/>
  <dimension ref="A1:M19"/>
  <sheetViews>
    <sheetView topLeftCell="A10" workbookViewId="0">
      <selection activeCell="A19" sqref="A19:D19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37</v>
      </c>
      <c r="B1" s="33" t="s">
        <v>72</v>
      </c>
      <c r="C1" s="33" t="s">
        <v>25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486</v>
      </c>
    </row>
    <row r="3" spans="1:13" ht="15.75" thickBot="1" x14ac:dyDescent="0.3">
      <c r="A3" s="76" t="s">
        <v>81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3"/>
      <c r="C6" s="13"/>
      <c r="D6" s="14">
        <v>23316810</v>
      </c>
      <c r="E6" s="15">
        <v>56885984</v>
      </c>
      <c r="F6" s="15">
        <v>9383889.1000000015</v>
      </c>
      <c r="G6" s="15">
        <v>8043990.7000000002</v>
      </c>
      <c r="H6" s="15">
        <v>981533.4</v>
      </c>
      <c r="I6" s="15">
        <v>358365</v>
      </c>
      <c r="J6" s="16">
        <v>0.14140549454150253</v>
      </c>
      <c r="K6" s="16">
        <v>0.1586598923910677</v>
      </c>
      <c r="L6" s="17">
        <v>0.16495959883545303</v>
      </c>
      <c r="M6" s="5"/>
    </row>
    <row r="7" spans="1:13" x14ac:dyDescent="0.25">
      <c r="A7" s="40" t="s">
        <v>139</v>
      </c>
      <c r="B7" s="42"/>
      <c r="C7" s="42"/>
      <c r="D7" s="43">
        <f ca="1">SUM(D8:OFFSET(D6,MATCH("PROYECTOS",$A$8:$A$50,0),0))</f>
        <v>23202616</v>
      </c>
      <c r="E7" s="44">
        <f ca="1">SUM(E8:OFFSET(E6,MATCH("PROYECTOS",$A$8:$A$50,0),0))</f>
        <v>22804666</v>
      </c>
      <c r="F7" s="44">
        <f ca="1">SUM(F8:OFFSET(F6,MATCH("PROYECTOS",$A$8:$A$50,0),0))</f>
        <v>7686711.7000000011</v>
      </c>
      <c r="G7" s="44">
        <f ca="1">SUM(G8:OFFSET(G6,MATCH("PROYECTOS",$A$8:$A$50,0),0))</f>
        <v>6682667.0999999996</v>
      </c>
      <c r="H7" s="44">
        <f ca="1">SUM(H8:OFFSET(H6,MATCH("PROYECTOS",$A$8:$A$50,0),0))</f>
        <v>819112.4</v>
      </c>
      <c r="I7" s="44">
        <f ca="1">SUM(I8:OFFSET(I6,MATCH("PROYECTOS",$A$8:$A$50,0),0))</f>
        <v>184932.2</v>
      </c>
      <c r="J7" s="45">
        <f ca="1">IFERROR(G7/E7,0)</f>
        <v>0.29303946394128288</v>
      </c>
      <c r="K7" s="45">
        <f ca="1">IFERROR(SUM(G7,H7)/E7,0)</f>
        <v>0.32895809568094531</v>
      </c>
      <c r="L7" s="46">
        <f ca="1">IFERROR(SUM(G7,H7,I7)/E7,0)</f>
        <v>0.33706749750248483</v>
      </c>
      <c r="M7" s="5"/>
    </row>
    <row r="8" spans="1:13" ht="38.25" x14ac:dyDescent="0.25">
      <c r="A8" s="18"/>
      <c r="B8" s="20">
        <v>3000052</v>
      </c>
      <c r="C8" s="20" t="s">
        <v>488</v>
      </c>
      <c r="D8" s="21">
        <v>11265399</v>
      </c>
      <c r="E8" s="22">
        <v>10080972</v>
      </c>
      <c r="F8" s="22">
        <f t="shared" ref="F8:F10" si="0">SUM(G8,H8,I8)</f>
        <v>2078644.3</v>
      </c>
      <c r="G8" s="22">
        <v>1748585.5</v>
      </c>
      <c r="H8" s="22">
        <v>309561.8</v>
      </c>
      <c r="I8" s="22">
        <v>20497</v>
      </c>
      <c r="J8" s="23">
        <f t="shared" ref="J8:J11" si="1">IFERROR(G8/E8,0)</f>
        <v>0.17345405780315629</v>
      </c>
      <c r="K8" s="23">
        <f t="shared" ref="K8:K11" si="2">IFERROR(SUM(G8,H8)/E8,0)</f>
        <v>0.20416159275117518</v>
      </c>
      <c r="L8" s="24">
        <f t="shared" ref="L8:L11" si="3">IFERROR(SUM(G8,H8,I8)/E8,0)</f>
        <v>0.20619482922876881</v>
      </c>
      <c r="M8" s="5"/>
    </row>
    <row r="9" spans="1:13" ht="38.25" x14ac:dyDescent="0.25">
      <c r="A9" s="18"/>
      <c r="B9" s="20">
        <v>3000054</v>
      </c>
      <c r="C9" s="20" t="s">
        <v>489</v>
      </c>
      <c r="D9" s="21">
        <v>4906846</v>
      </c>
      <c r="E9" s="22">
        <v>5914538</v>
      </c>
      <c r="F9" s="22">
        <f t="shared" si="0"/>
        <v>2656447.0000000005</v>
      </c>
      <c r="G9" s="22">
        <v>2325409.1</v>
      </c>
      <c r="H9" s="22">
        <v>243981.7</v>
      </c>
      <c r="I9" s="22">
        <v>87056.2</v>
      </c>
      <c r="J9" s="23">
        <f t="shared" si="1"/>
        <v>0.39316834214269991</v>
      </c>
      <c r="K9" s="23">
        <f t="shared" si="2"/>
        <v>0.4344195269351554</v>
      </c>
      <c r="L9" s="24">
        <f t="shared" si="3"/>
        <v>0.4491385464088658</v>
      </c>
      <c r="M9" s="5"/>
    </row>
    <row r="10" spans="1:13" x14ac:dyDescent="0.25">
      <c r="A10" s="18"/>
      <c r="B10" s="20">
        <v>9000000</v>
      </c>
      <c r="C10" s="20" t="s">
        <v>160</v>
      </c>
      <c r="D10" s="21">
        <v>7030371</v>
      </c>
      <c r="E10" s="22">
        <v>6809156</v>
      </c>
      <c r="F10" s="22">
        <f t="shared" si="0"/>
        <v>2951620.4</v>
      </c>
      <c r="G10" s="22">
        <v>2608672.5</v>
      </c>
      <c r="H10" s="22">
        <v>265568.90000000002</v>
      </c>
      <c r="I10" s="22">
        <v>77379</v>
      </c>
      <c r="J10" s="23">
        <f t="shared" si="1"/>
        <v>0.38311245916527686</v>
      </c>
      <c r="K10" s="23">
        <f t="shared" si="2"/>
        <v>0.42211419447579113</v>
      </c>
      <c r="L10" s="24">
        <f t="shared" si="3"/>
        <v>0.43347815793910432</v>
      </c>
      <c r="M10" s="5"/>
    </row>
    <row r="11" spans="1:13" ht="15.75" thickBot="1" x14ac:dyDescent="0.3">
      <c r="A11" s="47" t="s">
        <v>161</v>
      </c>
      <c r="B11" s="49"/>
      <c r="C11" s="49"/>
      <c r="D11" s="50">
        <f ca="1">OFFSET(D11,-MATCH("PROYECTOS",$A$8:$A$50,0)-1,0)-(OFFSET(D11,-MATCH("PROYECTOS",$A$8:$A$50,0),0))</f>
        <v>114194</v>
      </c>
      <c r="E11" s="51">
        <f t="shared" ref="E11:I11" ca="1" si="4">OFFSET(E11,-MATCH("PROYECTOS",$A$8:$A$50,0)-1,0)-(OFFSET(E11,-MATCH("PROYECTOS",$A$8:$A$50,0),0))</f>
        <v>34081318</v>
      </c>
      <c r="F11" s="51">
        <f t="shared" ca="1" si="4"/>
        <v>1697177.4000000004</v>
      </c>
      <c r="G11" s="51">
        <f t="shared" ca="1" si="4"/>
        <v>1361323.6000000006</v>
      </c>
      <c r="H11" s="51">
        <f t="shared" ca="1" si="4"/>
        <v>162421</v>
      </c>
      <c r="I11" s="51">
        <f t="shared" ca="1" si="4"/>
        <v>173432.8</v>
      </c>
      <c r="J11" s="52">
        <f t="shared" ca="1" si="1"/>
        <v>3.9943396555262342E-2</v>
      </c>
      <c r="K11" s="52">
        <f t="shared" ca="1" si="2"/>
        <v>4.4709086661495916E-2</v>
      </c>
      <c r="L11" s="53">
        <f t="shared" ca="1" si="3"/>
        <v>4.9797880469294072E-2</v>
      </c>
      <c r="M11" s="5"/>
    </row>
    <row r="12" spans="1:13" ht="15.75" thickBot="1" x14ac:dyDescent="0.3"/>
    <row r="13" spans="1:13" ht="15.75" thickBot="1" x14ac:dyDescent="0.3">
      <c r="A13" s="82" t="s">
        <v>209</v>
      </c>
      <c r="B13" s="83"/>
      <c r="C13" s="83"/>
      <c r="D13" s="84"/>
    </row>
    <row r="14" spans="1:13" ht="15.75" thickBot="1" x14ac:dyDescent="0.3">
      <c r="A14" s="2" t="s">
        <v>500</v>
      </c>
    </row>
    <row r="15" spans="1:13" ht="45" customHeight="1" x14ac:dyDescent="0.25">
      <c r="A15" s="76" t="s">
        <v>211</v>
      </c>
      <c r="B15" s="77"/>
      <c r="C15" s="77"/>
      <c r="D15" s="87" t="s">
        <v>212</v>
      </c>
    </row>
    <row r="16" spans="1:13" ht="15.75" thickBot="1" x14ac:dyDescent="0.3">
      <c r="A16" s="85"/>
      <c r="B16" s="86"/>
      <c r="C16" s="86"/>
      <c r="D16" s="88"/>
    </row>
    <row r="17" spans="1:4" ht="38.25" x14ac:dyDescent="0.25">
      <c r="A17" s="18"/>
      <c r="B17" s="20">
        <v>3000052</v>
      </c>
      <c r="C17" s="20" t="s">
        <v>488</v>
      </c>
      <c r="D17" s="24">
        <v>0.20619482922876881</v>
      </c>
    </row>
    <row r="18" spans="1:4" ht="38.25" x14ac:dyDescent="0.25">
      <c r="A18" s="18"/>
      <c r="B18" s="20">
        <v>3000054</v>
      </c>
      <c r="C18" s="20" t="s">
        <v>489</v>
      </c>
      <c r="D18" s="24">
        <v>0.4491385464088658</v>
      </c>
    </row>
    <row r="19" spans="1:4" ht="15.75" thickBot="1" x14ac:dyDescent="0.3">
      <c r="A19" s="25"/>
      <c r="B19" s="27">
        <v>9000000</v>
      </c>
      <c r="C19" s="27" t="s">
        <v>160</v>
      </c>
      <c r="D19" s="31">
        <v>0.43347815793910432</v>
      </c>
    </row>
  </sheetData>
  <mergeCells count="10">
    <mergeCell ref="A13:D13"/>
    <mergeCell ref="A15:C16"/>
    <mergeCell ref="D15:D16"/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/>
  <dimension ref="A1:S13"/>
  <sheetViews>
    <sheetView workbookViewId="0">
      <selection activeCell="A12" sqref="A12:S12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4" width="7.7109375" customWidth="1"/>
    <col min="5" max="5" width="31.42578125" customWidth="1"/>
    <col min="6" max="6" width="4.28515625" style="4" customWidth="1"/>
    <col min="7" max="7" width="11.42578125" customWidth="1"/>
    <col min="8" max="10" width="13.5703125" customWidth="1"/>
    <col min="11" max="13" width="0" hidden="1" customWidth="1"/>
    <col min="17" max="18" width="14" hidden="1" customWidth="1"/>
    <col min="19" max="19" width="0" hidden="1" customWidth="1"/>
  </cols>
  <sheetData>
    <row r="1" spans="1:19" ht="15.75" x14ac:dyDescent="0.25">
      <c r="A1" s="32">
        <v>37</v>
      </c>
      <c r="B1" s="33" t="s">
        <v>72</v>
      </c>
      <c r="C1" s="33" t="s">
        <v>25</v>
      </c>
      <c r="D1" s="33"/>
      <c r="E1" s="33"/>
      <c r="F1" s="36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15.75" thickBot="1" x14ac:dyDescent="0.3">
      <c r="A2" s="2" t="s">
        <v>490</v>
      </c>
    </row>
    <row r="3" spans="1:19" ht="15.75" thickBot="1" x14ac:dyDescent="0.3">
      <c r="A3" s="76" t="s">
        <v>163</v>
      </c>
      <c r="B3" s="77"/>
      <c r="C3" s="77"/>
      <c r="D3" s="77"/>
      <c r="E3" s="77"/>
      <c r="F3" s="77"/>
      <c r="G3" s="77"/>
      <c r="H3" s="76" t="s">
        <v>1</v>
      </c>
      <c r="I3" s="77"/>
      <c r="J3" s="77"/>
      <c r="K3" s="77"/>
      <c r="L3" s="77"/>
      <c r="M3" s="77"/>
      <c r="N3" s="77"/>
      <c r="O3" s="77"/>
      <c r="P3" s="78"/>
      <c r="Q3" s="77" t="s">
        <v>167</v>
      </c>
      <c r="R3" s="77"/>
      <c r="S3" s="78"/>
    </row>
    <row r="4" spans="1:19" ht="45" customHeight="1" x14ac:dyDescent="0.25">
      <c r="A4" s="96" t="s">
        <v>164</v>
      </c>
      <c r="B4" s="92"/>
      <c r="C4" s="92"/>
      <c r="D4" s="92" t="s">
        <v>165</v>
      </c>
      <c r="E4" s="92"/>
      <c r="F4" s="92" t="s">
        <v>166</v>
      </c>
      <c r="G4" s="93"/>
      <c r="H4" s="74" t="s">
        <v>2</v>
      </c>
      <c r="I4" s="72" t="s">
        <v>3</v>
      </c>
      <c r="J4" s="72" t="s">
        <v>76</v>
      </c>
      <c r="K4" s="72" t="s">
        <v>5</v>
      </c>
      <c r="L4" s="72"/>
      <c r="M4" s="72"/>
      <c r="N4" s="72" t="s">
        <v>9</v>
      </c>
      <c r="O4" s="72"/>
      <c r="P4" s="81"/>
      <c r="Q4" s="90" t="s">
        <v>168</v>
      </c>
      <c r="R4" s="72" t="s">
        <v>169</v>
      </c>
      <c r="S4" s="81" t="s">
        <v>170</v>
      </c>
    </row>
    <row r="5" spans="1:19" ht="15.75" thickBot="1" x14ac:dyDescent="0.3">
      <c r="A5" s="97"/>
      <c r="B5" s="94"/>
      <c r="C5" s="94"/>
      <c r="D5" s="94"/>
      <c r="E5" s="94"/>
      <c r="F5" s="94"/>
      <c r="G5" s="95"/>
      <c r="H5" s="75"/>
      <c r="I5" s="73"/>
      <c r="J5" s="73"/>
      <c r="K5" s="9" t="s">
        <v>6</v>
      </c>
      <c r="L5" s="9" t="s">
        <v>7</v>
      </c>
      <c r="M5" s="9" t="s">
        <v>77</v>
      </c>
      <c r="N5" s="9" t="s">
        <v>10</v>
      </c>
      <c r="O5" s="9" t="s">
        <v>7</v>
      </c>
      <c r="P5" s="10" t="s">
        <v>77</v>
      </c>
      <c r="Q5" s="91"/>
      <c r="R5" s="73"/>
      <c r="S5" s="89"/>
    </row>
    <row r="6" spans="1:19" x14ac:dyDescent="0.25">
      <c r="A6" s="11" t="s">
        <v>11</v>
      </c>
      <c r="B6" s="13"/>
      <c r="C6" s="13"/>
      <c r="D6" s="54"/>
      <c r="E6" s="13"/>
      <c r="F6" s="55"/>
      <c r="G6" s="13"/>
      <c r="H6" s="14">
        <v>23316810</v>
      </c>
      <c r="I6" s="15">
        <v>56885984</v>
      </c>
      <c r="J6" s="15">
        <v>9383889.1000000015</v>
      </c>
      <c r="K6" s="15">
        <v>8043990.7000000002</v>
      </c>
      <c r="L6" s="15">
        <v>981533.4</v>
      </c>
      <c r="M6" s="15">
        <v>358365</v>
      </c>
      <c r="N6" s="16">
        <v>0.14140549454150253</v>
      </c>
      <c r="O6" s="16">
        <v>0.1586598923910677</v>
      </c>
      <c r="P6" s="17">
        <v>0.16495959883545303</v>
      </c>
      <c r="Q6" s="56"/>
      <c r="R6" s="15"/>
      <c r="S6" s="17"/>
    </row>
    <row r="7" spans="1:19" x14ac:dyDescent="0.25">
      <c r="A7" s="40" t="s">
        <v>171</v>
      </c>
      <c r="B7" s="42"/>
      <c r="C7" s="42"/>
      <c r="D7" s="57"/>
      <c r="E7" s="42"/>
      <c r="F7" s="58"/>
      <c r="G7" s="42"/>
      <c r="H7" s="43">
        <f ca="1">SUM(H8:OFFSET(H6,MATCH("PROYECTOS",$A$8:$A$50,0),0))</f>
        <v>23202616</v>
      </c>
      <c r="I7" s="44">
        <f ca="1">SUM(I8:OFFSET(I6,MATCH("PROYECTOS",$A$8:$A$50,0),0))</f>
        <v>22804666</v>
      </c>
      <c r="J7" s="44">
        <f ca="1">SUM(J8:OFFSET(J6,MATCH("PROYECTOS",$A$8:$A$50,0),0))</f>
        <v>7686711.8000000007</v>
      </c>
      <c r="K7" s="44">
        <f ca="1">SUM(K8:OFFSET(K6,MATCH("PROYECTOS",$A$8:$A$50,0),0))</f>
        <v>6682667.1999999993</v>
      </c>
      <c r="L7" s="44">
        <f ca="1">SUM(L8:OFFSET(L6,MATCH("PROYECTOS",$A$8:$A$50,0),0))</f>
        <v>819112.4</v>
      </c>
      <c r="M7" s="44">
        <f ca="1">SUM(M8:OFFSET(M6,MATCH("PROYECTOS",$A$8:$A$50,0),0))</f>
        <v>184932.2</v>
      </c>
      <c r="N7" s="45">
        <f ca="1">IFERROR(K7/I7,0)</f>
        <v>0.29303946832635036</v>
      </c>
      <c r="O7" s="45">
        <f ca="1">IFERROR(SUM(K7,L7)/I7,0)</f>
        <v>0.32895810006601278</v>
      </c>
      <c r="P7" s="46">
        <f ca="1">IFERROR(SUM(K7,L7,M7)/I7,0)</f>
        <v>0.3370675018875523</v>
      </c>
      <c r="Q7" s="59"/>
      <c r="R7" s="44"/>
      <c r="S7" s="46"/>
    </row>
    <row r="8" spans="1:19" ht="38.25" x14ac:dyDescent="0.25">
      <c r="A8" s="18"/>
      <c r="B8" s="20">
        <v>5000154</v>
      </c>
      <c r="C8" s="20" t="s">
        <v>491</v>
      </c>
      <c r="D8" s="63">
        <v>3000052</v>
      </c>
      <c r="E8" s="20" t="s">
        <v>488</v>
      </c>
      <c r="F8" s="64">
        <v>356</v>
      </c>
      <c r="G8" s="20" t="s">
        <v>495</v>
      </c>
      <c r="H8" s="21">
        <v>3412462</v>
      </c>
      <c r="I8" s="22">
        <v>1878025</v>
      </c>
      <c r="J8" s="22">
        <f t="shared" ref="J8:J12" si="0">SUM(K8,L8,M8)</f>
        <v>75025.700000000012</v>
      </c>
      <c r="K8" s="22">
        <v>31648.400000000001</v>
      </c>
      <c r="L8" s="22">
        <v>41993.3</v>
      </c>
      <c r="M8" s="22">
        <v>1384</v>
      </c>
      <c r="N8" s="23">
        <f t="shared" ref="N8:N13" si="1">IFERROR(K8/I8,0)</f>
        <v>1.6851958839738557E-2</v>
      </c>
      <c r="O8" s="23">
        <f t="shared" ref="O8:O13" si="2">IFERROR(SUM(K8,L8)/I8,0)</f>
        <v>3.9212310805234227E-2</v>
      </c>
      <c r="P8" s="24">
        <f t="shared" ref="P8:P13" si="3">IFERROR(SUM(K8,L8,M8)/I8,0)</f>
        <v>3.994925520160808E-2</v>
      </c>
      <c r="Q8" s="65">
        <v>0</v>
      </c>
      <c r="R8" s="22">
        <v>0</v>
      </c>
      <c r="S8" s="24">
        <f>IFERROR(R8/Q8,0)</f>
        <v>0</v>
      </c>
    </row>
    <row r="9" spans="1:19" ht="38.25" x14ac:dyDescent="0.25">
      <c r="A9" s="18"/>
      <c r="B9" s="20">
        <v>5000169</v>
      </c>
      <c r="C9" s="20" t="s">
        <v>492</v>
      </c>
      <c r="D9" s="63">
        <v>3000052</v>
      </c>
      <c r="E9" s="20" t="s">
        <v>488</v>
      </c>
      <c r="F9" s="64">
        <v>361</v>
      </c>
      <c r="G9" s="20" t="s">
        <v>496</v>
      </c>
      <c r="H9" s="21">
        <v>7852937</v>
      </c>
      <c r="I9" s="22">
        <v>8202947</v>
      </c>
      <c r="J9" s="22">
        <f t="shared" si="0"/>
        <v>2003618.6</v>
      </c>
      <c r="K9" s="22">
        <v>1716937.1</v>
      </c>
      <c r="L9" s="22">
        <v>267568.5</v>
      </c>
      <c r="M9" s="22">
        <v>19113</v>
      </c>
      <c r="N9" s="23">
        <f t="shared" si="1"/>
        <v>0.20930735015111035</v>
      </c>
      <c r="O9" s="23">
        <f t="shared" si="2"/>
        <v>0.24192593222899039</v>
      </c>
      <c r="P9" s="24">
        <f t="shared" si="3"/>
        <v>0.24425594850241017</v>
      </c>
      <c r="Q9" s="65">
        <v>0</v>
      </c>
      <c r="R9" s="22">
        <v>0</v>
      </c>
      <c r="S9" s="24">
        <f t="shared" ref="S9:S12" si="4">IFERROR(R9/Q9,0)</f>
        <v>0</v>
      </c>
    </row>
    <row r="10" spans="1:19" ht="38.25" x14ac:dyDescent="0.25">
      <c r="A10" s="18"/>
      <c r="B10" s="20">
        <v>5000202</v>
      </c>
      <c r="C10" s="20" t="s">
        <v>493</v>
      </c>
      <c r="D10" s="63">
        <v>3000054</v>
      </c>
      <c r="E10" s="20" t="s">
        <v>489</v>
      </c>
      <c r="F10" s="64">
        <v>300</v>
      </c>
      <c r="G10" s="20" t="s">
        <v>497</v>
      </c>
      <c r="H10" s="21">
        <v>533517</v>
      </c>
      <c r="I10" s="22">
        <v>1314335</v>
      </c>
      <c r="J10" s="22">
        <f t="shared" si="0"/>
        <v>1058207.6000000001</v>
      </c>
      <c r="K10" s="22">
        <v>958699.6</v>
      </c>
      <c r="L10" s="22">
        <v>41748.5</v>
      </c>
      <c r="M10" s="22">
        <v>57759.5</v>
      </c>
      <c r="N10" s="23">
        <f t="shared" si="1"/>
        <v>0.72941799465128754</v>
      </c>
      <c r="O10" s="23">
        <f t="shared" si="2"/>
        <v>0.76118196654581971</v>
      </c>
      <c r="P10" s="24">
        <f t="shared" si="3"/>
        <v>0.80512776423058052</v>
      </c>
      <c r="Q10" s="65">
        <v>0</v>
      </c>
      <c r="R10" s="22">
        <v>0</v>
      </c>
      <c r="S10" s="24">
        <f t="shared" si="4"/>
        <v>0</v>
      </c>
    </row>
    <row r="11" spans="1:19" ht="38.25" x14ac:dyDescent="0.25">
      <c r="A11" s="18"/>
      <c r="B11" s="20">
        <v>5000362</v>
      </c>
      <c r="C11" s="20" t="s">
        <v>494</v>
      </c>
      <c r="D11" s="63">
        <v>3000054</v>
      </c>
      <c r="E11" s="20" t="s">
        <v>489</v>
      </c>
      <c r="F11" s="64">
        <v>21</v>
      </c>
      <c r="G11" s="20" t="s">
        <v>498</v>
      </c>
      <c r="H11" s="21">
        <v>3373329</v>
      </c>
      <c r="I11" s="22">
        <v>3197159</v>
      </c>
      <c r="J11" s="22">
        <f t="shared" si="0"/>
        <v>987775.99999999988</v>
      </c>
      <c r="K11" s="22">
        <v>865647.2</v>
      </c>
      <c r="L11" s="22">
        <v>104606.6</v>
      </c>
      <c r="M11" s="22">
        <v>17522.2</v>
      </c>
      <c r="N11" s="23">
        <f t="shared" si="1"/>
        <v>0.27075512978866551</v>
      </c>
      <c r="O11" s="23">
        <f t="shared" si="2"/>
        <v>0.30347374028004237</v>
      </c>
      <c r="P11" s="24">
        <f t="shared" si="3"/>
        <v>0.30895429348368347</v>
      </c>
      <c r="Q11" s="65">
        <v>0</v>
      </c>
      <c r="R11" s="22">
        <v>0</v>
      </c>
      <c r="S11" s="24">
        <f t="shared" si="4"/>
        <v>0</v>
      </c>
    </row>
    <row r="12" spans="1:19" x14ac:dyDescent="0.25">
      <c r="A12" s="18"/>
      <c r="B12" s="20">
        <v>9000000</v>
      </c>
      <c r="C12" s="20" t="s">
        <v>192</v>
      </c>
      <c r="D12" s="63">
        <v>9000000</v>
      </c>
      <c r="E12" s="20" t="s">
        <v>193</v>
      </c>
      <c r="F12" s="64"/>
      <c r="G12" s="20" t="s">
        <v>205</v>
      </c>
      <c r="H12" s="21">
        <v>8030371</v>
      </c>
      <c r="I12" s="22">
        <v>8212200</v>
      </c>
      <c r="J12" s="22">
        <f t="shared" si="0"/>
        <v>3562083.9</v>
      </c>
      <c r="K12" s="22">
        <v>3109734.9</v>
      </c>
      <c r="L12" s="22">
        <v>363195.5</v>
      </c>
      <c r="M12" s="22">
        <v>89153.5</v>
      </c>
      <c r="N12" s="23">
        <f t="shared" si="1"/>
        <v>0.37867257251406444</v>
      </c>
      <c r="O12" s="23">
        <f t="shared" si="2"/>
        <v>0.42289890650495604</v>
      </c>
      <c r="P12" s="24">
        <f t="shared" si="3"/>
        <v>0.4337551326075838</v>
      </c>
      <c r="Q12" s="65">
        <v>0</v>
      </c>
      <c r="R12" s="22">
        <v>0</v>
      </c>
      <c r="S12" s="24">
        <f t="shared" si="4"/>
        <v>0</v>
      </c>
    </row>
    <row r="13" spans="1:19" ht="15.75" thickBot="1" x14ac:dyDescent="0.3">
      <c r="A13" s="47" t="s">
        <v>161</v>
      </c>
      <c r="B13" s="49"/>
      <c r="C13" s="49"/>
      <c r="D13" s="60"/>
      <c r="E13" s="49"/>
      <c r="F13" s="61"/>
      <c r="G13" s="49"/>
      <c r="H13" s="50">
        <f ca="1">OFFSET(H13,-MATCH("PROYECTOS",$A$8:$A$50,0)-1,0)-(OFFSET(H13,-MATCH("PROYECTOS",$A$8:$A$50,0),0))</f>
        <v>114194</v>
      </c>
      <c r="I13" s="51">
        <f t="shared" ref="I13:M13" ca="1" si="5">OFFSET(I13,-MATCH("PROYECTOS",$A$8:$A$50,0)-1,0)-(OFFSET(I13,-MATCH("PROYECTOS",$A$8:$A$50,0),0))</f>
        <v>34081318</v>
      </c>
      <c r="J13" s="51">
        <f t="shared" ca="1" si="5"/>
        <v>1697177.3000000007</v>
      </c>
      <c r="K13" s="51">
        <f t="shared" ca="1" si="5"/>
        <v>1361323.5000000009</v>
      </c>
      <c r="L13" s="51">
        <f t="shared" ca="1" si="5"/>
        <v>162421</v>
      </c>
      <c r="M13" s="51">
        <f t="shared" ca="1" si="5"/>
        <v>173432.8</v>
      </c>
      <c r="N13" s="52">
        <f t="shared" ca="1" si="1"/>
        <v>3.994339362110353E-2</v>
      </c>
      <c r="O13" s="52">
        <f t="shared" ca="1" si="2"/>
        <v>4.4709083727337097E-2</v>
      </c>
      <c r="P13" s="53">
        <f t="shared" ca="1" si="3"/>
        <v>4.979787753513526E-2</v>
      </c>
      <c r="Q13" s="62"/>
      <c r="R13" s="51"/>
      <c r="S13" s="53"/>
    </row>
  </sheetData>
  <mergeCells count="14">
    <mergeCell ref="F4:G5"/>
    <mergeCell ref="D4:E5"/>
    <mergeCell ref="A4:C5"/>
    <mergeCell ref="A3:G3"/>
    <mergeCell ref="H3:P3"/>
    <mergeCell ref="J4:J5"/>
    <mergeCell ref="I4:I5"/>
    <mergeCell ref="H4:H5"/>
    <mergeCell ref="Q3:S3"/>
    <mergeCell ref="K4:M4"/>
    <mergeCell ref="N4:P4"/>
    <mergeCell ref="S4:S5"/>
    <mergeCell ref="R4:R5"/>
    <mergeCell ref="Q4:Q5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M11"/>
  <sheetViews>
    <sheetView workbookViewId="0">
      <selection activeCell="A8" sqref="A8:L8"/>
    </sheetView>
  </sheetViews>
  <sheetFormatPr baseColWidth="10" defaultColWidth="11.7109375" defaultRowHeight="15" x14ac:dyDescent="0.25"/>
  <cols>
    <col min="1" max="1" width="4.28515625" customWidth="1"/>
    <col min="2" max="2" width="4.28515625" style="4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38</v>
      </c>
      <c r="B1" s="36" t="s">
        <v>72</v>
      </c>
      <c r="C1" s="33" t="s">
        <v>26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501</v>
      </c>
    </row>
    <row r="3" spans="1:13" ht="15.75" thickBot="1" x14ac:dyDescent="0.3">
      <c r="A3" s="76" t="s">
        <v>75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2"/>
      <c r="C6" s="13"/>
      <c r="D6" s="14">
        <v>23900180</v>
      </c>
      <c r="E6" s="15">
        <v>23963780</v>
      </c>
      <c r="F6" s="15">
        <v>15015207.699999997</v>
      </c>
      <c r="G6" s="15">
        <v>14597922.900000002</v>
      </c>
      <c r="H6" s="15">
        <v>925423.6</v>
      </c>
      <c r="I6" s="15">
        <v>-508138.8000000001</v>
      </c>
      <c r="J6" s="16">
        <v>0.60916612070382892</v>
      </c>
      <c r="K6" s="16">
        <v>0.64778371776072063</v>
      </c>
      <c r="L6" s="17">
        <v>0.62657926671000985</v>
      </c>
      <c r="M6" s="5"/>
    </row>
    <row r="7" spans="1:13" x14ac:dyDescent="0.25">
      <c r="A7" s="40" t="s">
        <v>107</v>
      </c>
      <c r="B7" s="41"/>
      <c r="C7" s="42"/>
      <c r="D7" s="43">
        <f ca="1">SUM(D8:OFFSET(D6,MATCH("GOBIERNOS REGIONALES",$A$8:$A$50,0),0))</f>
        <v>23900180</v>
      </c>
      <c r="E7" s="44">
        <f ca="1">SUM(E8:OFFSET(E6,MATCH("GOBIERNOS REGIONALES",$A$8:$A$50,0),0))</f>
        <v>23963780</v>
      </c>
      <c r="F7" s="44">
        <f ca="1">SUM(F8:OFFSET(F6,MATCH("GOBIERNOS REGIONALES",$A$8:$A$50,0),0))</f>
        <v>15015207.500000002</v>
      </c>
      <c r="G7" s="44">
        <f ca="1">SUM(G8:OFFSET(G6,MATCH("GOBIERNOS REGIONALES",$A$8:$A$50,0),0))</f>
        <v>14597922.800000001</v>
      </c>
      <c r="H7" s="44">
        <f ca="1">SUM(H8:OFFSET(H6,MATCH("GOBIERNOS REGIONALES",$A$8:$A$50,0),0))</f>
        <v>925423.4</v>
      </c>
      <c r="I7" s="44">
        <f ca="1">SUM(I8:OFFSET(I6,MATCH("GOBIERNOS REGIONALES",$A$8:$A$50,0),0))</f>
        <v>-508138.7</v>
      </c>
      <c r="J7" s="45">
        <f ca="1">IFERROR(G7/E7,0)</f>
        <v>0.6091661165308645</v>
      </c>
      <c r="K7" s="45">
        <f ca="1">IFERROR(SUM(G7,H7)/E7,0)</f>
        <v>0.64778370524182749</v>
      </c>
      <c r="L7" s="46">
        <f ca="1">IFERROR(SUM(G7,H7,I7)/E7,0)</f>
        <v>0.62657925836408124</v>
      </c>
      <c r="M7" s="5"/>
    </row>
    <row r="8" spans="1:13" ht="25.5" x14ac:dyDescent="0.25">
      <c r="A8" s="18"/>
      <c r="B8" s="19">
        <v>12</v>
      </c>
      <c r="C8" s="20" t="s">
        <v>504</v>
      </c>
      <c r="D8" s="21">
        <v>23900180</v>
      </c>
      <c r="E8" s="22">
        <v>23963780</v>
      </c>
      <c r="F8" s="22">
        <f t="shared" ref="F8:F10" si="0">SUM(G8,H8,I8)</f>
        <v>15015207.500000002</v>
      </c>
      <c r="G8" s="22">
        <v>14597922.800000001</v>
      </c>
      <c r="H8" s="22">
        <v>925423.4</v>
      </c>
      <c r="I8" s="22">
        <v>-508138.7</v>
      </c>
      <c r="J8" s="23">
        <f t="shared" ref="J8:J10" si="1">IFERROR(G8/E8,0)</f>
        <v>0.6091661165308645</v>
      </c>
      <c r="K8" s="23">
        <f t="shared" ref="K8:K10" si="2">IFERROR(SUM(G8,H8)/E8,0)</f>
        <v>0.64778370524182749</v>
      </c>
      <c r="L8" s="24">
        <f t="shared" ref="L8:L10" si="3">IFERROR(SUM(G8,H8,I8)/E8,0)</f>
        <v>0.62657925836408124</v>
      </c>
      <c r="M8" s="5"/>
    </row>
    <row r="9" spans="1:13" ht="15.75" thickBot="1" x14ac:dyDescent="0.3">
      <c r="A9" s="47" t="s">
        <v>112</v>
      </c>
      <c r="B9" s="48"/>
      <c r="C9" s="49"/>
      <c r="D9" s="50">
        <f ca="1">SUM(D10:OFFSET(D8,(MATCH("GOBIERNOS LOCALES",$A$8:$A$50,0)-MATCH("GOBIERNOS REGIONALES",$A$8:$A$50,0)),0))</f>
        <v>0</v>
      </c>
      <c r="E9" s="51">
        <f ca="1">SUM(E10:OFFSET(E8,(MATCH("GOBIERNOS LOCALES",$A$8:$A$50,0)-MATCH("GOBIERNOS REGIONALES",$A$8:$A$50,0)),0))</f>
        <v>0</v>
      </c>
      <c r="F9" s="51">
        <f ca="1">SUM(F10:OFFSET(F8,(MATCH("GOBIERNOS LOCALES",$A$8:$A$50,0)-MATCH("GOBIERNOS REGIONALES",$A$8:$A$50,0)),0))</f>
        <v>0</v>
      </c>
      <c r="G9" s="51">
        <f ca="1">SUM(G10:OFFSET(G8,(MATCH("GOBIERNOS LOCALES",$A$8:$A$50,0)-MATCH("GOBIERNOS REGIONALES",$A$8:$A$50,0)),0))</f>
        <v>0</v>
      </c>
      <c r="H9" s="51">
        <f ca="1">SUM(H10:OFFSET(H8,(MATCH("GOBIERNOS LOCALES",$A$8:$A$50,0)-MATCH("GOBIERNOS REGIONALES",$A$8:$A$50,0)),0))</f>
        <v>0</v>
      </c>
      <c r="I9" s="51">
        <f ca="1">SUM(I10:OFFSET(I8,(MATCH("GOBIERNOS LOCALES",$A$8:$A$50,0)-MATCH("GOBIERNOS REGIONALES",$A$8:$A$50,0)),0))</f>
        <v>0</v>
      </c>
      <c r="J9" s="52">
        <f ca="1">IFERROR(G9/E9,0)</f>
        <v>0</v>
      </c>
      <c r="K9" s="52">
        <f ca="1">IFERROR(SUM(G9,H9)/E9,0)</f>
        <v>0</v>
      </c>
      <c r="L9" s="53">
        <f ca="1">IFERROR(SUM(G9,H9,I9)/E9,0)</f>
        <v>0</v>
      </c>
      <c r="M9" s="5"/>
    </row>
    <row r="10" spans="1:13" x14ac:dyDescent="0.25">
      <c r="A10" t="s">
        <v>138</v>
      </c>
      <c r="D10" s="6"/>
      <c r="E10" s="6"/>
      <c r="F10" s="6">
        <f t="shared" si="0"/>
        <v>0</v>
      </c>
      <c r="G10" s="6"/>
      <c r="H10" s="6"/>
      <c r="I10" s="6"/>
      <c r="J10" s="5">
        <f t="shared" si="1"/>
        <v>0</v>
      </c>
      <c r="K10" s="5">
        <f t="shared" si="2"/>
        <v>0</v>
      </c>
      <c r="L10" s="5">
        <f t="shared" si="3"/>
        <v>0</v>
      </c>
      <c r="M10" s="5"/>
    </row>
    <row r="11" spans="1:13" x14ac:dyDescent="0.25">
      <c r="D11" s="6"/>
      <c r="E11" s="6"/>
      <c r="F11" s="6"/>
      <c r="G11" s="6"/>
      <c r="H11" s="6"/>
      <c r="I11" s="6"/>
      <c r="J11" s="5"/>
      <c r="K11" s="5"/>
      <c r="L11" s="5"/>
      <c r="M11" s="5"/>
    </row>
  </sheetData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/>
  <dimension ref="A1:P100"/>
  <sheetViews>
    <sheetView workbookViewId="0">
      <selection activeCell="N2" sqref="N2"/>
    </sheetView>
  </sheetViews>
  <sheetFormatPr baseColWidth="10" defaultColWidth="11.7109375" defaultRowHeight="15" x14ac:dyDescent="0.25"/>
  <cols>
    <col min="1" max="1" width="4.28515625" customWidth="1"/>
    <col min="2" max="2" width="4.28515625" style="35" customWidth="1"/>
    <col min="3" max="3" width="31.42578125" customWidth="1"/>
    <col min="4" max="6" width="13.5703125" customWidth="1"/>
    <col min="7" max="9" width="0" hidden="1" customWidth="1"/>
  </cols>
  <sheetData>
    <row r="1" spans="1:16" ht="15.75" x14ac:dyDescent="0.25">
      <c r="A1" s="32">
        <v>38</v>
      </c>
      <c r="B1" s="34" t="s">
        <v>72</v>
      </c>
      <c r="C1" s="33" t="s">
        <v>26</v>
      </c>
      <c r="D1" s="33"/>
      <c r="E1" s="33"/>
      <c r="F1" s="33"/>
      <c r="G1" s="33"/>
      <c r="H1" s="33"/>
      <c r="I1" s="33"/>
      <c r="J1" s="33"/>
      <c r="K1" s="33"/>
      <c r="L1" s="33"/>
    </row>
    <row r="2" spans="1:16" ht="15.75" thickBot="1" x14ac:dyDescent="0.3">
      <c r="A2" s="2" t="s">
        <v>502</v>
      </c>
      <c r="N2" s="1" t="s">
        <v>514</v>
      </c>
    </row>
    <row r="3" spans="1:16" ht="15.75" thickBot="1" x14ac:dyDescent="0.3">
      <c r="A3" s="76" t="s">
        <v>79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6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6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  <c r="O5" s="6"/>
      <c r="P5" s="66"/>
    </row>
    <row r="6" spans="1:16" x14ac:dyDescent="0.25">
      <c r="A6" s="11" t="s">
        <v>11</v>
      </c>
      <c r="B6" s="37"/>
      <c r="C6" s="13"/>
      <c r="D6" s="14">
        <f ca="1">SUM(D7:OFFSET(D7,50,0))</f>
        <v>23900180</v>
      </c>
      <c r="E6" s="15">
        <f ca="1">SUM(E7:OFFSET(E7,50,0))</f>
        <v>23963780</v>
      </c>
      <c r="F6" s="15">
        <f ca="1">SUM(F7:OFFSET(F7,50,0))</f>
        <v>15015207.699999997</v>
      </c>
      <c r="G6" s="15">
        <f ca="1">SUM(G7:OFFSET(G7,50,0))</f>
        <v>14597922.900000002</v>
      </c>
      <c r="H6" s="15">
        <f ca="1">SUM(H7:OFFSET(H7,50,0))</f>
        <v>925423.6</v>
      </c>
      <c r="I6" s="15">
        <f ca="1">SUM(I7:OFFSET(I7,50,0))</f>
        <v>-508138.8000000001</v>
      </c>
      <c r="J6" s="16">
        <f ca="1">IFERROR(G6/E6,0)</f>
        <v>0.60916612070382892</v>
      </c>
      <c r="K6" s="16">
        <f ca="1">IFERROR(SUM(G6,H6)/E6,0)</f>
        <v>0.64778371776072063</v>
      </c>
      <c r="L6" s="17">
        <f ca="1">IFERROR(SUM(G6,H6,I6)/E6,0)</f>
        <v>0.62657926671000985</v>
      </c>
      <c r="M6" s="5"/>
      <c r="O6" s="6" t="s">
        <v>206</v>
      </c>
      <c r="P6" s="66" t="s">
        <v>207</v>
      </c>
    </row>
    <row r="7" spans="1:16" x14ac:dyDescent="0.25">
      <c r="A7" s="18"/>
      <c r="B7" s="38">
        <v>1</v>
      </c>
      <c r="C7" s="20" t="s">
        <v>82</v>
      </c>
      <c r="D7" s="21">
        <v>0</v>
      </c>
      <c r="E7" s="22">
        <v>683669</v>
      </c>
      <c r="F7" s="22">
        <f t="shared" ref="F7:F30" si="0">SUM(G7,H7,I7)</f>
        <v>363514.5</v>
      </c>
      <c r="G7" s="22">
        <v>349470</v>
      </c>
      <c r="H7" s="22">
        <v>13744.5</v>
      </c>
      <c r="I7" s="22">
        <v>300</v>
      </c>
      <c r="J7" s="23">
        <f t="shared" ref="J7:J30" si="1">IFERROR(G7/E7,0)</f>
        <v>0.51116841629501997</v>
      </c>
      <c r="K7" s="23">
        <f t="shared" ref="K7:K30" si="2">IFERROR(SUM(G7,H7)/E7,0)</f>
        <v>0.53127244324373346</v>
      </c>
      <c r="L7" s="24">
        <f t="shared" ref="L7:L30" si="3">IFERROR(SUM(G7,H7,I7)/E7,0)</f>
        <v>0.53171125208251357</v>
      </c>
      <c r="M7" s="5"/>
      <c r="N7" t="s">
        <v>93</v>
      </c>
      <c r="O7" s="6">
        <v>481023.9</v>
      </c>
      <c r="P7" s="66">
        <v>0.75126646925426843</v>
      </c>
    </row>
    <row r="8" spans="1:16" x14ac:dyDescent="0.25">
      <c r="A8" s="18"/>
      <c r="B8" s="38">
        <v>2</v>
      </c>
      <c r="C8" s="20" t="s">
        <v>83</v>
      </c>
      <c r="D8" s="21">
        <v>0</v>
      </c>
      <c r="E8" s="22">
        <v>1005392</v>
      </c>
      <c r="F8" s="22">
        <f t="shared" si="0"/>
        <v>550301.9</v>
      </c>
      <c r="G8" s="22">
        <v>564411</v>
      </c>
      <c r="H8" s="22">
        <v>14602.9</v>
      </c>
      <c r="I8" s="22">
        <v>-28712</v>
      </c>
      <c r="J8" s="23">
        <f t="shared" si="1"/>
        <v>0.56138401737829624</v>
      </c>
      <c r="K8" s="23">
        <f t="shared" si="2"/>
        <v>0.57590860082435513</v>
      </c>
      <c r="L8" s="24">
        <f t="shared" si="3"/>
        <v>0.54735058564221717</v>
      </c>
      <c r="M8" s="5"/>
      <c r="N8" t="s">
        <v>87</v>
      </c>
      <c r="O8" s="6">
        <v>356672.1</v>
      </c>
      <c r="P8" s="66">
        <v>0.71515497239009163</v>
      </c>
    </row>
    <row r="9" spans="1:16" x14ac:dyDescent="0.25">
      <c r="A9" s="18"/>
      <c r="B9" s="38">
        <v>3</v>
      </c>
      <c r="C9" s="20" t="s">
        <v>84</v>
      </c>
      <c r="D9" s="21">
        <v>0</v>
      </c>
      <c r="E9" s="22">
        <v>443130</v>
      </c>
      <c r="F9" s="22">
        <f t="shared" si="0"/>
        <v>279059.09999999998</v>
      </c>
      <c r="G9" s="22">
        <v>263496.09999999998</v>
      </c>
      <c r="H9" s="22">
        <v>14571.4</v>
      </c>
      <c r="I9" s="22">
        <v>991.6</v>
      </c>
      <c r="J9" s="23">
        <f t="shared" si="1"/>
        <v>0.59462482792859883</v>
      </c>
      <c r="K9" s="23">
        <f t="shared" si="2"/>
        <v>0.62750772910883934</v>
      </c>
      <c r="L9" s="24">
        <f t="shared" si="3"/>
        <v>0.6297454471599756</v>
      </c>
      <c r="M9" s="5"/>
      <c r="N9" t="s">
        <v>102</v>
      </c>
      <c r="O9" s="6">
        <v>565445.70000000007</v>
      </c>
      <c r="P9" s="66">
        <v>0.69435729863546614</v>
      </c>
    </row>
    <row r="10" spans="1:16" x14ac:dyDescent="0.25">
      <c r="A10" s="18"/>
      <c r="B10" s="38">
        <v>4</v>
      </c>
      <c r="C10" s="20" t="s">
        <v>85</v>
      </c>
      <c r="D10" s="21">
        <v>0</v>
      </c>
      <c r="E10" s="22">
        <v>839307</v>
      </c>
      <c r="F10" s="22">
        <f t="shared" si="0"/>
        <v>555012.80000000005</v>
      </c>
      <c r="G10" s="22">
        <v>605478.40000000002</v>
      </c>
      <c r="H10" s="22">
        <v>14992.8</v>
      </c>
      <c r="I10" s="22">
        <v>-65458.400000000001</v>
      </c>
      <c r="J10" s="23">
        <f t="shared" si="1"/>
        <v>0.72140277633809802</v>
      </c>
      <c r="K10" s="23">
        <f t="shared" si="2"/>
        <v>0.73926608499631252</v>
      </c>
      <c r="L10" s="24">
        <f t="shared" si="3"/>
        <v>0.66127507574701516</v>
      </c>
      <c r="M10" s="5"/>
      <c r="N10" t="s">
        <v>85</v>
      </c>
      <c r="O10" s="6">
        <v>555012.80000000005</v>
      </c>
      <c r="P10" s="66">
        <v>0.66127507574701516</v>
      </c>
    </row>
    <row r="11" spans="1:16" x14ac:dyDescent="0.25">
      <c r="A11" s="18"/>
      <c r="B11" s="38">
        <v>5</v>
      </c>
      <c r="C11" s="20" t="s">
        <v>86</v>
      </c>
      <c r="D11" s="21">
        <v>0</v>
      </c>
      <c r="E11" s="22">
        <v>622105</v>
      </c>
      <c r="F11" s="22">
        <f t="shared" si="0"/>
        <v>376830.50000000006</v>
      </c>
      <c r="G11" s="22">
        <v>354835.9</v>
      </c>
      <c r="H11" s="22">
        <v>20710.400000000001</v>
      </c>
      <c r="I11" s="22">
        <v>1284.2</v>
      </c>
      <c r="J11" s="23">
        <f t="shared" si="1"/>
        <v>0.57037943755475362</v>
      </c>
      <c r="K11" s="23">
        <f t="shared" si="2"/>
        <v>0.60367028074038953</v>
      </c>
      <c r="L11" s="24">
        <f t="shared" si="3"/>
        <v>0.6057345624934698</v>
      </c>
      <c r="M11" s="5"/>
      <c r="N11" t="s">
        <v>89</v>
      </c>
      <c r="O11" s="6">
        <v>651293.69999999995</v>
      </c>
      <c r="P11" s="66">
        <v>0.65081339971101326</v>
      </c>
    </row>
    <row r="12" spans="1:16" x14ac:dyDescent="0.25">
      <c r="A12" s="18"/>
      <c r="B12" s="38">
        <v>6</v>
      </c>
      <c r="C12" s="20" t="s">
        <v>87</v>
      </c>
      <c r="D12" s="21">
        <v>0</v>
      </c>
      <c r="E12" s="22">
        <v>498734</v>
      </c>
      <c r="F12" s="22">
        <f t="shared" si="0"/>
        <v>356672.1</v>
      </c>
      <c r="G12" s="22">
        <v>240892.79999999999</v>
      </c>
      <c r="H12" s="22">
        <v>113395.5</v>
      </c>
      <c r="I12" s="22">
        <v>2383.8000000000002</v>
      </c>
      <c r="J12" s="23">
        <f t="shared" si="1"/>
        <v>0.48300857771878392</v>
      </c>
      <c r="K12" s="23">
        <f t="shared" si="2"/>
        <v>0.71037527018410618</v>
      </c>
      <c r="L12" s="24">
        <f t="shared" si="3"/>
        <v>0.71515497239009163</v>
      </c>
      <c r="M12" s="5"/>
      <c r="N12" t="s">
        <v>94</v>
      </c>
      <c r="O12" s="6">
        <v>579726.1</v>
      </c>
      <c r="P12" s="66">
        <v>0.64384108269714735</v>
      </c>
    </row>
    <row r="13" spans="1:16" x14ac:dyDescent="0.25">
      <c r="A13" s="18"/>
      <c r="B13" s="38">
        <v>8</v>
      </c>
      <c r="C13" s="20" t="s">
        <v>89</v>
      </c>
      <c r="D13" s="21">
        <v>0</v>
      </c>
      <c r="E13" s="22">
        <v>1000738</v>
      </c>
      <c r="F13" s="22">
        <f t="shared" si="0"/>
        <v>651293.69999999995</v>
      </c>
      <c r="G13" s="22">
        <v>638055.19999999995</v>
      </c>
      <c r="H13" s="22">
        <v>12938.5</v>
      </c>
      <c r="I13" s="22">
        <v>300</v>
      </c>
      <c r="J13" s="23">
        <f t="shared" si="1"/>
        <v>0.63758466251906087</v>
      </c>
      <c r="K13" s="23">
        <f t="shared" si="2"/>
        <v>0.65051362094774057</v>
      </c>
      <c r="L13" s="24">
        <f t="shared" si="3"/>
        <v>0.65081339971101326</v>
      </c>
      <c r="M13" s="5"/>
      <c r="N13" t="s">
        <v>91</v>
      </c>
      <c r="O13" s="6">
        <v>421817.39999999997</v>
      </c>
      <c r="P13" s="66">
        <v>0.63864409551105317</v>
      </c>
    </row>
    <row r="14" spans="1:16" x14ac:dyDescent="0.25">
      <c r="A14" s="18"/>
      <c r="B14" s="38">
        <v>9</v>
      </c>
      <c r="C14" s="20" t="s">
        <v>90</v>
      </c>
      <c r="D14" s="21">
        <v>0</v>
      </c>
      <c r="E14" s="22">
        <v>176155</v>
      </c>
      <c r="F14" s="22">
        <f t="shared" si="0"/>
        <v>97149.8</v>
      </c>
      <c r="G14" s="22">
        <v>89034.3</v>
      </c>
      <c r="H14" s="22">
        <v>7619.9</v>
      </c>
      <c r="I14" s="22">
        <v>495.6</v>
      </c>
      <c r="J14" s="23">
        <f t="shared" si="1"/>
        <v>0.50543158014248812</v>
      </c>
      <c r="K14" s="23">
        <f t="shared" si="2"/>
        <v>0.54868837103687096</v>
      </c>
      <c r="L14" s="24">
        <f t="shared" si="3"/>
        <v>0.55150180238994073</v>
      </c>
      <c r="M14" s="5"/>
      <c r="N14" t="s">
        <v>101</v>
      </c>
      <c r="O14" s="6">
        <v>1033789.7000000001</v>
      </c>
      <c r="P14" s="66">
        <v>0.63520026396280926</v>
      </c>
    </row>
    <row r="15" spans="1:16" x14ac:dyDescent="0.25">
      <c r="A15" s="18"/>
      <c r="B15" s="38">
        <v>10</v>
      </c>
      <c r="C15" s="20" t="s">
        <v>91</v>
      </c>
      <c r="D15" s="21">
        <v>0</v>
      </c>
      <c r="E15" s="22">
        <v>660489</v>
      </c>
      <c r="F15" s="22">
        <f t="shared" si="0"/>
        <v>421817.39999999997</v>
      </c>
      <c r="G15" s="22">
        <v>403891.6</v>
      </c>
      <c r="H15" s="22">
        <v>17625.8</v>
      </c>
      <c r="I15" s="22">
        <v>300</v>
      </c>
      <c r="J15" s="23">
        <f t="shared" si="1"/>
        <v>0.61150390089766826</v>
      </c>
      <c r="K15" s="23">
        <f t="shared" si="2"/>
        <v>0.63818988658403086</v>
      </c>
      <c r="L15" s="24">
        <f t="shared" si="3"/>
        <v>0.63864409551105317</v>
      </c>
      <c r="M15" s="5"/>
      <c r="N15" t="s">
        <v>96</v>
      </c>
      <c r="O15" s="6">
        <v>5997944.2000000002</v>
      </c>
      <c r="P15" s="66">
        <v>0.6341503390113824</v>
      </c>
    </row>
    <row r="16" spans="1:16" x14ac:dyDescent="0.25">
      <c r="A16" s="18"/>
      <c r="B16" s="38">
        <v>11</v>
      </c>
      <c r="C16" s="20" t="s">
        <v>92</v>
      </c>
      <c r="D16" s="21">
        <v>0</v>
      </c>
      <c r="E16" s="22">
        <v>799189</v>
      </c>
      <c r="F16" s="22">
        <f t="shared" si="0"/>
        <v>487526.89999999997</v>
      </c>
      <c r="G16" s="22">
        <v>515380.8</v>
      </c>
      <c r="H16" s="22">
        <v>11535.4</v>
      </c>
      <c r="I16" s="22">
        <v>-39389.300000000003</v>
      </c>
      <c r="J16" s="23">
        <f t="shared" si="1"/>
        <v>0.64487974684336247</v>
      </c>
      <c r="K16" s="23">
        <f t="shared" si="2"/>
        <v>0.65931362919159286</v>
      </c>
      <c r="L16" s="24">
        <f t="shared" si="3"/>
        <v>0.61002703991171048</v>
      </c>
      <c r="M16" s="5"/>
      <c r="N16" t="s">
        <v>84</v>
      </c>
      <c r="O16" s="6">
        <v>279059.09999999998</v>
      </c>
      <c r="P16" s="66">
        <v>0.6297454471599756</v>
      </c>
    </row>
    <row r="17" spans="1:16" x14ac:dyDescent="0.25">
      <c r="A17" s="18"/>
      <c r="B17" s="38">
        <v>12</v>
      </c>
      <c r="C17" s="20" t="s">
        <v>93</v>
      </c>
      <c r="D17" s="21">
        <v>0</v>
      </c>
      <c r="E17" s="22">
        <v>640284</v>
      </c>
      <c r="F17" s="22">
        <f t="shared" si="0"/>
        <v>481023.9</v>
      </c>
      <c r="G17" s="22">
        <v>486442.8</v>
      </c>
      <c r="H17" s="22">
        <v>15856.7</v>
      </c>
      <c r="I17" s="22">
        <v>-21275.599999999999</v>
      </c>
      <c r="J17" s="23">
        <f t="shared" si="1"/>
        <v>0.75972974492568923</v>
      </c>
      <c r="K17" s="23">
        <f t="shared" si="2"/>
        <v>0.7844948491606849</v>
      </c>
      <c r="L17" s="24">
        <f t="shared" si="3"/>
        <v>0.75126646925426843</v>
      </c>
      <c r="M17" s="5"/>
      <c r="N17" t="s">
        <v>99</v>
      </c>
      <c r="O17" s="6">
        <v>144021.70000000001</v>
      </c>
      <c r="P17" s="66">
        <v>0.61906741230125129</v>
      </c>
    </row>
    <row r="18" spans="1:16" x14ac:dyDescent="0.25">
      <c r="A18" s="18"/>
      <c r="B18" s="38">
        <v>13</v>
      </c>
      <c r="C18" s="20" t="s">
        <v>94</v>
      </c>
      <c r="D18" s="21">
        <v>0</v>
      </c>
      <c r="E18" s="22">
        <v>900418</v>
      </c>
      <c r="F18" s="22">
        <f t="shared" si="0"/>
        <v>579726.1</v>
      </c>
      <c r="G18" s="22">
        <v>586964.80000000005</v>
      </c>
      <c r="H18" s="22">
        <v>12634.7</v>
      </c>
      <c r="I18" s="22">
        <v>-19873.400000000001</v>
      </c>
      <c r="J18" s="23">
        <f t="shared" si="1"/>
        <v>0.65188034890461988</v>
      </c>
      <c r="K18" s="23">
        <f t="shared" si="2"/>
        <v>0.66591238735787162</v>
      </c>
      <c r="L18" s="24">
        <f t="shared" si="3"/>
        <v>0.64384108269714735</v>
      </c>
      <c r="M18" s="5"/>
      <c r="N18" t="s">
        <v>92</v>
      </c>
      <c r="O18" s="6">
        <v>487526.89999999997</v>
      </c>
      <c r="P18" s="66">
        <v>0.61002703991171048</v>
      </c>
    </row>
    <row r="19" spans="1:16" x14ac:dyDescent="0.25">
      <c r="A19" s="18"/>
      <c r="B19" s="38">
        <v>14</v>
      </c>
      <c r="C19" s="20" t="s">
        <v>95</v>
      </c>
      <c r="D19" s="21">
        <v>0</v>
      </c>
      <c r="E19" s="22">
        <v>740242</v>
      </c>
      <c r="F19" s="22">
        <f t="shared" si="0"/>
        <v>437712.9</v>
      </c>
      <c r="G19" s="22">
        <v>457920</v>
      </c>
      <c r="H19" s="22">
        <v>13120</v>
      </c>
      <c r="I19" s="22">
        <v>-33327.1</v>
      </c>
      <c r="J19" s="23">
        <f t="shared" si="1"/>
        <v>0.61860850910918319</v>
      </c>
      <c r="K19" s="23">
        <f t="shared" si="2"/>
        <v>0.63633244263362521</v>
      </c>
      <c r="L19" s="24">
        <f t="shared" si="3"/>
        <v>0.59131054438953756</v>
      </c>
      <c r="M19" s="5"/>
      <c r="N19" t="s">
        <v>86</v>
      </c>
      <c r="O19" s="6">
        <v>376830.50000000006</v>
      </c>
      <c r="P19" s="66">
        <v>0.6057345624934698</v>
      </c>
    </row>
    <row r="20" spans="1:16" x14ac:dyDescent="0.25">
      <c r="A20" s="18"/>
      <c r="B20" s="38">
        <v>15</v>
      </c>
      <c r="C20" s="20" t="s">
        <v>96</v>
      </c>
      <c r="D20" s="21">
        <v>23900180</v>
      </c>
      <c r="E20" s="22">
        <v>9458237</v>
      </c>
      <c r="F20" s="22">
        <f t="shared" si="0"/>
        <v>5997944.2000000002</v>
      </c>
      <c r="G20" s="22">
        <v>5778243.4000000004</v>
      </c>
      <c r="H20" s="22">
        <v>446987.1</v>
      </c>
      <c r="I20" s="22">
        <v>-227286.3</v>
      </c>
      <c r="J20" s="23">
        <f t="shared" si="1"/>
        <v>0.61092182401434858</v>
      </c>
      <c r="K20" s="23">
        <f t="shared" si="2"/>
        <v>0.65818085336622456</v>
      </c>
      <c r="L20" s="24">
        <f t="shared" si="3"/>
        <v>0.6341503390113824</v>
      </c>
      <c r="M20" s="5"/>
      <c r="N20" t="s">
        <v>97</v>
      </c>
      <c r="O20" s="6">
        <v>469196.4</v>
      </c>
      <c r="P20" s="66">
        <v>0.60435727939244366</v>
      </c>
    </row>
    <row r="21" spans="1:16" x14ac:dyDescent="0.25">
      <c r="A21" s="18"/>
      <c r="B21" s="38">
        <v>16</v>
      </c>
      <c r="C21" s="20" t="s">
        <v>97</v>
      </c>
      <c r="D21" s="21">
        <v>0</v>
      </c>
      <c r="E21" s="22">
        <v>776356</v>
      </c>
      <c r="F21" s="22">
        <f t="shared" si="0"/>
        <v>469196.4</v>
      </c>
      <c r="G21" s="22">
        <v>499313.7</v>
      </c>
      <c r="H21" s="22">
        <v>9967</v>
      </c>
      <c r="I21" s="22">
        <v>-40084.300000000003</v>
      </c>
      <c r="J21" s="23">
        <f t="shared" si="1"/>
        <v>0.64315043614012135</v>
      </c>
      <c r="K21" s="23">
        <f t="shared" si="2"/>
        <v>0.65598861862341507</v>
      </c>
      <c r="L21" s="24">
        <f t="shared" si="3"/>
        <v>0.60435727939244366</v>
      </c>
      <c r="M21" s="5"/>
      <c r="N21" t="s">
        <v>100</v>
      </c>
      <c r="O21" s="6">
        <v>136328.19999999998</v>
      </c>
      <c r="P21" s="66">
        <v>0.6003901949213003</v>
      </c>
    </row>
    <row r="22" spans="1:16" x14ac:dyDescent="0.25">
      <c r="A22" s="18"/>
      <c r="B22" s="38">
        <v>17</v>
      </c>
      <c r="C22" s="20" t="s">
        <v>98</v>
      </c>
      <c r="D22" s="21">
        <v>0</v>
      </c>
      <c r="E22" s="22">
        <v>217437</v>
      </c>
      <c r="F22" s="22">
        <f t="shared" si="0"/>
        <v>112714.90000000001</v>
      </c>
      <c r="G22" s="22">
        <v>111807.6</v>
      </c>
      <c r="H22" s="22">
        <v>0</v>
      </c>
      <c r="I22" s="22">
        <v>907.3</v>
      </c>
      <c r="J22" s="23">
        <f t="shared" si="1"/>
        <v>0.51420687371514506</v>
      </c>
      <c r="K22" s="23">
        <f t="shared" si="2"/>
        <v>0.51420687371514506</v>
      </c>
      <c r="L22" s="24">
        <f t="shared" si="3"/>
        <v>0.51837957661299594</v>
      </c>
      <c r="M22" s="5"/>
      <c r="N22" t="s">
        <v>104</v>
      </c>
      <c r="O22" s="6">
        <v>115087.5</v>
      </c>
      <c r="P22" s="66">
        <v>0.59487504199726049</v>
      </c>
    </row>
    <row r="23" spans="1:16" x14ac:dyDescent="0.25">
      <c r="A23" s="18"/>
      <c r="B23" s="38">
        <v>18</v>
      </c>
      <c r="C23" s="20" t="s">
        <v>99</v>
      </c>
      <c r="D23" s="21">
        <v>0</v>
      </c>
      <c r="E23" s="22">
        <v>232643</v>
      </c>
      <c r="F23" s="22">
        <f t="shared" si="0"/>
        <v>144021.70000000001</v>
      </c>
      <c r="G23" s="22">
        <v>112146.4</v>
      </c>
      <c r="H23" s="22">
        <v>31309.7</v>
      </c>
      <c r="I23" s="22">
        <v>565.6</v>
      </c>
      <c r="J23" s="23">
        <f t="shared" si="1"/>
        <v>0.4820536186345602</v>
      </c>
      <c r="K23" s="23">
        <f t="shared" si="2"/>
        <v>0.61663621944352509</v>
      </c>
      <c r="L23" s="24">
        <f t="shared" si="3"/>
        <v>0.61906741230125129</v>
      </c>
      <c r="M23" s="5"/>
      <c r="N23" t="s">
        <v>95</v>
      </c>
      <c r="O23" s="6">
        <v>437712.9</v>
      </c>
      <c r="P23" s="66">
        <v>0.59131054438953756</v>
      </c>
    </row>
    <row r="24" spans="1:16" x14ac:dyDescent="0.25">
      <c r="A24" s="18"/>
      <c r="B24" s="38">
        <v>19</v>
      </c>
      <c r="C24" s="20" t="s">
        <v>100</v>
      </c>
      <c r="D24" s="21">
        <v>0</v>
      </c>
      <c r="E24" s="22">
        <v>227066</v>
      </c>
      <c r="F24" s="22">
        <f t="shared" si="0"/>
        <v>136328.19999999998</v>
      </c>
      <c r="G24" s="22">
        <v>126760.9</v>
      </c>
      <c r="H24" s="22">
        <v>9267.2999999999993</v>
      </c>
      <c r="I24" s="22">
        <v>300</v>
      </c>
      <c r="J24" s="23">
        <f t="shared" si="1"/>
        <v>0.55825574942968126</v>
      </c>
      <c r="K24" s="23">
        <f t="shared" si="2"/>
        <v>0.59906899315617479</v>
      </c>
      <c r="L24" s="24">
        <f t="shared" si="3"/>
        <v>0.6003901949213003</v>
      </c>
      <c r="M24" s="5"/>
      <c r="N24" t="s">
        <v>103</v>
      </c>
      <c r="O24" s="6">
        <v>523188.69999999995</v>
      </c>
      <c r="P24" s="66">
        <v>0.58075486442655322</v>
      </c>
    </row>
    <row r="25" spans="1:16" x14ac:dyDescent="0.25">
      <c r="A25" s="18"/>
      <c r="B25" s="38">
        <v>20</v>
      </c>
      <c r="C25" s="20" t="s">
        <v>101</v>
      </c>
      <c r="D25" s="21">
        <v>0</v>
      </c>
      <c r="E25" s="22">
        <v>1627502</v>
      </c>
      <c r="F25" s="22">
        <f t="shared" si="0"/>
        <v>1033789.7000000001</v>
      </c>
      <c r="G25" s="22">
        <v>1035480.8</v>
      </c>
      <c r="H25" s="22">
        <v>18181.3</v>
      </c>
      <c r="I25" s="22">
        <v>-19872.400000000001</v>
      </c>
      <c r="J25" s="23">
        <f t="shared" si="1"/>
        <v>0.63623934102692348</v>
      </c>
      <c r="K25" s="23">
        <f t="shared" si="2"/>
        <v>0.64741063298232515</v>
      </c>
      <c r="L25" s="24">
        <f t="shared" si="3"/>
        <v>0.63520026396280926</v>
      </c>
      <c r="M25" s="5"/>
      <c r="N25" t="s">
        <v>106</v>
      </c>
      <c r="O25" s="6">
        <v>110817.4</v>
      </c>
      <c r="P25" s="66">
        <v>0.57341688313032313</v>
      </c>
    </row>
    <row r="26" spans="1:16" x14ac:dyDescent="0.25">
      <c r="A26" s="18"/>
      <c r="B26" s="38">
        <v>21</v>
      </c>
      <c r="C26" s="20" t="s">
        <v>102</v>
      </c>
      <c r="D26" s="21">
        <v>0</v>
      </c>
      <c r="E26" s="22">
        <v>814344</v>
      </c>
      <c r="F26" s="22">
        <f t="shared" si="0"/>
        <v>565445.70000000007</v>
      </c>
      <c r="G26" s="22">
        <v>571045.30000000005</v>
      </c>
      <c r="H26" s="22">
        <v>16466.099999999999</v>
      </c>
      <c r="I26" s="22">
        <v>-22065.7</v>
      </c>
      <c r="J26" s="23">
        <f t="shared" si="1"/>
        <v>0.70123350819800978</v>
      </c>
      <c r="K26" s="23">
        <f t="shared" si="2"/>
        <v>0.72145358718182984</v>
      </c>
      <c r="L26" s="24">
        <f t="shared" si="3"/>
        <v>0.69435729863546614</v>
      </c>
      <c r="M26" s="5"/>
      <c r="N26" t="s">
        <v>90</v>
      </c>
      <c r="O26" s="6">
        <v>97149.8</v>
      </c>
      <c r="P26" s="66">
        <v>0.55150180238994073</v>
      </c>
    </row>
    <row r="27" spans="1:16" x14ac:dyDescent="0.25">
      <c r="A27" s="18"/>
      <c r="B27" s="38">
        <v>22</v>
      </c>
      <c r="C27" s="20" t="s">
        <v>103</v>
      </c>
      <c r="D27" s="21">
        <v>0</v>
      </c>
      <c r="E27" s="22">
        <v>900877</v>
      </c>
      <c r="F27" s="22">
        <f t="shared" si="0"/>
        <v>523188.69999999995</v>
      </c>
      <c r="G27" s="22">
        <v>427504.3</v>
      </c>
      <c r="H27" s="22">
        <v>95384.4</v>
      </c>
      <c r="I27" s="22">
        <v>300</v>
      </c>
      <c r="J27" s="23">
        <f t="shared" si="1"/>
        <v>0.47454236260888</v>
      </c>
      <c r="K27" s="23">
        <f t="shared" si="2"/>
        <v>0.58042185559182879</v>
      </c>
      <c r="L27" s="24">
        <f t="shared" si="3"/>
        <v>0.58075486442655322</v>
      </c>
      <c r="M27" s="5"/>
      <c r="N27" t="s">
        <v>83</v>
      </c>
      <c r="O27" s="6">
        <v>550301.9</v>
      </c>
      <c r="P27" s="66">
        <v>0.54735058564221717</v>
      </c>
    </row>
    <row r="28" spans="1:16" x14ac:dyDescent="0.25">
      <c r="A28" s="18"/>
      <c r="B28" s="38">
        <v>23</v>
      </c>
      <c r="C28" s="20" t="s">
        <v>104</v>
      </c>
      <c r="D28" s="21">
        <v>0</v>
      </c>
      <c r="E28" s="22">
        <v>193465</v>
      </c>
      <c r="F28" s="22">
        <f t="shared" si="0"/>
        <v>115087.5</v>
      </c>
      <c r="G28" s="22">
        <v>109577.3</v>
      </c>
      <c r="H28" s="22">
        <v>5041.2</v>
      </c>
      <c r="I28" s="22">
        <v>469</v>
      </c>
      <c r="J28" s="23">
        <f t="shared" si="1"/>
        <v>0.56639340449176856</v>
      </c>
      <c r="K28" s="23">
        <f t="shared" si="2"/>
        <v>0.5924508308996459</v>
      </c>
      <c r="L28" s="24">
        <f t="shared" si="3"/>
        <v>0.59487504199726049</v>
      </c>
      <c r="M28" s="5"/>
      <c r="N28" t="s">
        <v>105</v>
      </c>
      <c r="O28" s="6">
        <v>169031.7</v>
      </c>
      <c r="P28" s="66">
        <v>0.54048116184854655</v>
      </c>
    </row>
    <row r="29" spans="1:16" x14ac:dyDescent="0.25">
      <c r="A29" s="18"/>
      <c r="B29" s="38">
        <v>24</v>
      </c>
      <c r="C29" s="20" t="s">
        <v>105</v>
      </c>
      <c r="D29" s="21">
        <v>0</v>
      </c>
      <c r="E29" s="22">
        <v>312743</v>
      </c>
      <c r="F29" s="22">
        <f t="shared" si="0"/>
        <v>169031.7</v>
      </c>
      <c r="G29" s="22">
        <v>165494.6</v>
      </c>
      <c r="H29" s="22">
        <v>3137.6</v>
      </c>
      <c r="I29" s="22">
        <v>399.5</v>
      </c>
      <c r="J29" s="23">
        <f t="shared" si="1"/>
        <v>0.52917123644653918</v>
      </c>
      <c r="K29" s="23">
        <f t="shared" si="2"/>
        <v>0.53920375515998764</v>
      </c>
      <c r="L29" s="24">
        <f t="shared" si="3"/>
        <v>0.54048116184854655</v>
      </c>
      <c r="M29" s="5"/>
      <c r="N29" t="s">
        <v>82</v>
      </c>
      <c r="O29" s="6">
        <v>363514.5</v>
      </c>
      <c r="P29" s="66">
        <v>0.53171125208251357</v>
      </c>
    </row>
    <row r="30" spans="1:16" ht="15.75" thickBot="1" x14ac:dyDescent="0.3">
      <c r="A30" s="25"/>
      <c r="B30" s="39">
        <v>25</v>
      </c>
      <c r="C30" s="27" t="s">
        <v>106</v>
      </c>
      <c r="D30" s="28">
        <v>0</v>
      </c>
      <c r="E30" s="29">
        <v>193258</v>
      </c>
      <c r="F30" s="29">
        <f t="shared" si="0"/>
        <v>110817.4</v>
      </c>
      <c r="G30" s="29">
        <v>104274.9</v>
      </c>
      <c r="H30" s="29">
        <v>6333.4</v>
      </c>
      <c r="I30" s="29">
        <v>209.1</v>
      </c>
      <c r="J30" s="30">
        <f t="shared" si="1"/>
        <v>0.53956317461631598</v>
      </c>
      <c r="K30" s="30">
        <f t="shared" si="2"/>
        <v>0.57233490980968438</v>
      </c>
      <c r="L30" s="31">
        <f t="shared" si="3"/>
        <v>0.57341688313032313</v>
      </c>
      <c r="M30" s="5"/>
      <c r="N30" t="s">
        <v>98</v>
      </c>
      <c r="O30" s="6">
        <v>112714.90000000001</v>
      </c>
      <c r="P30" s="66">
        <v>0.51837957661299594</v>
      </c>
    </row>
    <row r="31" spans="1:16" x14ac:dyDescent="0.25">
      <c r="O31" s="6"/>
      <c r="P31" s="66"/>
    </row>
    <row r="32" spans="1:16" x14ac:dyDescent="0.25">
      <c r="O32" s="6"/>
      <c r="P32" s="66"/>
    </row>
    <row r="33" spans="15:16" x14ac:dyDescent="0.25">
      <c r="O33" s="6"/>
      <c r="P33" s="66"/>
    </row>
    <row r="34" spans="15:16" x14ac:dyDescent="0.25">
      <c r="O34" s="6"/>
      <c r="P34" s="66"/>
    </row>
    <row r="35" spans="15:16" x14ac:dyDescent="0.25">
      <c r="O35" s="6"/>
      <c r="P35" s="66"/>
    </row>
    <row r="36" spans="15:16" x14ac:dyDescent="0.25">
      <c r="O36" s="6"/>
      <c r="P36" s="66"/>
    </row>
    <row r="37" spans="15:16" x14ac:dyDescent="0.25">
      <c r="O37" s="6"/>
      <c r="P37" s="66"/>
    </row>
    <row r="38" spans="15:16" x14ac:dyDescent="0.25">
      <c r="O38" s="6"/>
      <c r="P38" s="66"/>
    </row>
    <row r="39" spans="15:16" x14ac:dyDescent="0.25">
      <c r="O39" s="6"/>
      <c r="P39" s="66"/>
    </row>
    <row r="40" spans="15:16" x14ac:dyDescent="0.25">
      <c r="O40" s="6"/>
      <c r="P40" s="66"/>
    </row>
    <row r="41" spans="15:16" x14ac:dyDescent="0.25">
      <c r="O41" s="6"/>
      <c r="P41" s="66"/>
    </row>
    <row r="42" spans="15:16" x14ac:dyDescent="0.25">
      <c r="O42" s="6"/>
      <c r="P42" s="66"/>
    </row>
    <row r="43" spans="15:16" x14ac:dyDescent="0.25">
      <c r="O43" s="6"/>
      <c r="P43" s="66"/>
    </row>
    <row r="44" spans="15:16" x14ac:dyDescent="0.25">
      <c r="O44" s="6"/>
      <c r="P44" s="66"/>
    </row>
    <row r="45" spans="15:16" x14ac:dyDescent="0.25">
      <c r="O45" s="6"/>
      <c r="P45" s="66"/>
    </row>
    <row r="46" spans="15:16" x14ac:dyDescent="0.25">
      <c r="O46" s="6"/>
      <c r="P46" s="66"/>
    </row>
    <row r="47" spans="15:16" x14ac:dyDescent="0.25">
      <c r="O47" s="6"/>
      <c r="P47" s="66"/>
    </row>
    <row r="48" spans="15:16" x14ac:dyDescent="0.25">
      <c r="O48" s="6"/>
      <c r="P48" s="66"/>
    </row>
    <row r="49" spans="15:16" x14ac:dyDescent="0.25">
      <c r="O49" s="6"/>
      <c r="P49" s="66"/>
    </row>
    <row r="50" spans="15:16" x14ac:dyDescent="0.25">
      <c r="O50" s="6"/>
      <c r="P50" s="66"/>
    </row>
    <row r="51" spans="15:16" x14ac:dyDescent="0.25">
      <c r="O51" s="6"/>
      <c r="P51" s="66"/>
    </row>
    <row r="52" spans="15:16" x14ac:dyDescent="0.25">
      <c r="O52" s="6"/>
      <c r="P52" s="66"/>
    </row>
    <row r="53" spans="15:16" x14ac:dyDescent="0.25">
      <c r="O53" s="6"/>
      <c r="P53" s="66"/>
    </row>
    <row r="54" spans="15:16" x14ac:dyDescent="0.25">
      <c r="O54" s="6"/>
      <c r="P54" s="66"/>
    </row>
    <row r="55" spans="15:16" x14ac:dyDescent="0.25">
      <c r="O55" s="6"/>
      <c r="P55" s="66"/>
    </row>
    <row r="56" spans="15:16" x14ac:dyDescent="0.25">
      <c r="O56" s="6"/>
      <c r="P56" s="66"/>
    </row>
    <row r="57" spans="15:16" x14ac:dyDescent="0.25">
      <c r="O57" s="6"/>
      <c r="P57" s="66"/>
    </row>
    <row r="58" spans="15:16" x14ac:dyDescent="0.25">
      <c r="O58" s="6"/>
      <c r="P58" s="66"/>
    </row>
    <row r="59" spans="15:16" x14ac:dyDescent="0.25">
      <c r="O59" s="6"/>
      <c r="P59" s="66"/>
    </row>
    <row r="60" spans="15:16" x14ac:dyDescent="0.25">
      <c r="O60" s="6"/>
      <c r="P60" s="66"/>
    </row>
    <row r="61" spans="15:16" x14ac:dyDescent="0.25">
      <c r="O61" s="6"/>
      <c r="P61" s="66"/>
    </row>
    <row r="62" spans="15:16" x14ac:dyDescent="0.25">
      <c r="O62" s="6"/>
      <c r="P62" s="66"/>
    </row>
    <row r="63" spans="15:16" x14ac:dyDescent="0.25">
      <c r="O63" s="6"/>
      <c r="P63" s="66"/>
    </row>
    <row r="64" spans="15:16" x14ac:dyDescent="0.25">
      <c r="O64" s="6"/>
      <c r="P64" s="66"/>
    </row>
    <row r="65" spans="15:16" x14ac:dyDescent="0.25">
      <c r="O65" s="6"/>
      <c r="P65" s="66"/>
    </row>
    <row r="66" spans="15:16" x14ac:dyDescent="0.25">
      <c r="O66" s="6"/>
      <c r="P66" s="66"/>
    </row>
    <row r="67" spans="15:16" x14ac:dyDescent="0.25">
      <c r="O67" s="6"/>
      <c r="P67" s="66"/>
    </row>
    <row r="68" spans="15:16" x14ac:dyDescent="0.25">
      <c r="O68" s="6"/>
      <c r="P68" s="66"/>
    </row>
    <row r="69" spans="15:16" x14ac:dyDescent="0.25">
      <c r="O69" s="6"/>
      <c r="P69" s="66"/>
    </row>
    <row r="70" spans="15:16" x14ac:dyDescent="0.25">
      <c r="O70" s="6"/>
      <c r="P70" s="66"/>
    </row>
    <row r="71" spans="15:16" x14ac:dyDescent="0.25">
      <c r="O71" s="6"/>
      <c r="P71" s="66"/>
    </row>
    <row r="72" spans="15:16" x14ac:dyDescent="0.25">
      <c r="O72" s="6"/>
      <c r="P72" s="66"/>
    </row>
    <row r="73" spans="15:16" x14ac:dyDescent="0.25">
      <c r="O73" s="6"/>
      <c r="P73" s="66"/>
    </row>
    <row r="74" spans="15:16" x14ac:dyDescent="0.25">
      <c r="O74" s="6"/>
      <c r="P74" s="66"/>
    </row>
    <row r="75" spans="15:16" x14ac:dyDescent="0.25">
      <c r="O75" s="6"/>
      <c r="P75" s="66"/>
    </row>
    <row r="76" spans="15:16" x14ac:dyDescent="0.25">
      <c r="O76" s="6"/>
      <c r="P76" s="66"/>
    </row>
    <row r="77" spans="15:16" x14ac:dyDescent="0.25">
      <c r="O77" s="6"/>
      <c r="P77" s="66"/>
    </row>
    <row r="78" spans="15:16" x14ac:dyDescent="0.25">
      <c r="O78" s="6"/>
      <c r="P78" s="66"/>
    </row>
    <row r="79" spans="15:16" x14ac:dyDescent="0.25">
      <c r="O79" s="6"/>
      <c r="P79" s="66"/>
    </row>
    <row r="80" spans="15:16" x14ac:dyDescent="0.25">
      <c r="O80" s="6"/>
      <c r="P80" s="66"/>
    </row>
    <row r="81" spans="15:16" x14ac:dyDescent="0.25">
      <c r="O81" s="6"/>
      <c r="P81" s="66"/>
    </row>
    <row r="82" spans="15:16" x14ac:dyDescent="0.25">
      <c r="O82" s="6"/>
      <c r="P82" s="66"/>
    </row>
    <row r="83" spans="15:16" x14ac:dyDescent="0.25">
      <c r="O83" s="6"/>
      <c r="P83" s="66"/>
    </row>
    <row r="84" spans="15:16" x14ac:dyDescent="0.25">
      <c r="O84" s="6"/>
      <c r="P84" s="66"/>
    </row>
    <row r="85" spans="15:16" x14ac:dyDescent="0.25">
      <c r="O85" s="6"/>
      <c r="P85" s="66"/>
    </row>
    <row r="86" spans="15:16" x14ac:dyDescent="0.25">
      <c r="O86" s="6"/>
      <c r="P86" s="66"/>
    </row>
    <row r="87" spans="15:16" x14ac:dyDescent="0.25">
      <c r="O87" s="6"/>
      <c r="P87" s="66"/>
    </row>
    <row r="88" spans="15:16" x14ac:dyDescent="0.25">
      <c r="O88" s="6"/>
      <c r="P88" s="66"/>
    </row>
    <row r="89" spans="15:16" x14ac:dyDescent="0.25">
      <c r="O89" s="6"/>
      <c r="P89" s="66"/>
    </row>
    <row r="90" spans="15:16" x14ac:dyDescent="0.25">
      <c r="O90" s="6"/>
      <c r="P90" s="66"/>
    </row>
    <row r="91" spans="15:16" x14ac:dyDescent="0.25">
      <c r="O91" s="6"/>
      <c r="P91" s="66"/>
    </row>
    <row r="92" spans="15:16" x14ac:dyDescent="0.25">
      <c r="O92" s="6"/>
      <c r="P92" s="66"/>
    </row>
    <row r="93" spans="15:16" x14ac:dyDescent="0.25">
      <c r="O93" s="6"/>
      <c r="P93" s="66"/>
    </row>
    <row r="94" spans="15:16" x14ac:dyDescent="0.25">
      <c r="O94" s="6"/>
      <c r="P94" s="66"/>
    </row>
    <row r="95" spans="15:16" x14ac:dyDescent="0.25">
      <c r="O95" s="6"/>
      <c r="P95" s="66"/>
    </row>
    <row r="96" spans="15:16" x14ac:dyDescent="0.25">
      <c r="O96" s="6"/>
      <c r="P96" s="66"/>
    </row>
    <row r="97" spans="15:16" x14ac:dyDescent="0.25">
      <c r="O97" s="6"/>
      <c r="P97" s="66"/>
    </row>
    <row r="98" spans="15:16" x14ac:dyDescent="0.25">
      <c r="O98" s="6"/>
      <c r="P98" s="66"/>
    </row>
    <row r="99" spans="15:16" x14ac:dyDescent="0.25">
      <c r="O99" s="6"/>
      <c r="P99" s="66"/>
    </row>
    <row r="100" spans="15:16" x14ac:dyDescent="0.25">
      <c r="O100" s="6"/>
      <c r="P100" s="66"/>
    </row>
  </sheetData>
  <sortState ref="N6:P100">
    <sortCondition descending="1" ref="P5:P100"/>
  </sortState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/>
  <dimension ref="A1:M17"/>
  <sheetViews>
    <sheetView topLeftCell="A10" workbookViewId="0">
      <selection activeCell="A17" sqref="A17:D17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38</v>
      </c>
      <c r="B1" s="33" t="s">
        <v>72</v>
      </c>
      <c r="C1" s="33" t="s">
        <v>26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503</v>
      </c>
    </row>
    <row r="3" spans="1:13" ht="15.75" thickBot="1" x14ac:dyDescent="0.3">
      <c r="A3" s="76" t="s">
        <v>81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3"/>
      <c r="C6" s="13"/>
      <c r="D6" s="14">
        <v>23900180</v>
      </c>
      <c r="E6" s="15">
        <v>23963780</v>
      </c>
      <c r="F6" s="15">
        <v>15015207.699999997</v>
      </c>
      <c r="G6" s="15">
        <v>14597922.900000002</v>
      </c>
      <c r="H6" s="15">
        <v>925423.6</v>
      </c>
      <c r="I6" s="15">
        <v>-508138.8000000001</v>
      </c>
      <c r="J6" s="16">
        <v>0.60916612070382892</v>
      </c>
      <c r="K6" s="16">
        <v>0.64778371776072063</v>
      </c>
      <c r="L6" s="17">
        <v>0.62657926671000985</v>
      </c>
      <c r="M6" s="5"/>
    </row>
    <row r="7" spans="1:13" x14ac:dyDescent="0.25">
      <c r="A7" s="40" t="s">
        <v>139</v>
      </c>
      <c r="B7" s="42"/>
      <c r="C7" s="42"/>
      <c r="D7" s="43">
        <f ca="1">SUM(D8:OFFSET(D6,MATCH("PROYECTOS",$A$8:$A$50,0),0))</f>
        <v>23900180</v>
      </c>
      <c r="E7" s="44">
        <f ca="1">SUM(E8:OFFSET(E6,MATCH("PROYECTOS",$A$8:$A$50,0),0))</f>
        <v>23963780</v>
      </c>
      <c r="F7" s="44">
        <f ca="1">SUM(F8:OFFSET(F6,MATCH("PROYECTOS",$A$8:$A$50,0),0))</f>
        <v>15015207.600000001</v>
      </c>
      <c r="G7" s="44">
        <f ca="1">SUM(G8:OFFSET(G6,MATCH("PROYECTOS",$A$8:$A$50,0),0))</f>
        <v>14597922.899999999</v>
      </c>
      <c r="H7" s="44">
        <f ca="1">SUM(H8:OFFSET(H6,MATCH("PROYECTOS",$A$8:$A$50,0),0))</f>
        <v>925423.50000000012</v>
      </c>
      <c r="I7" s="44">
        <f ca="1">SUM(I8:OFFSET(I6,MATCH("PROYECTOS",$A$8:$A$50,0),0))</f>
        <v>-508138.8</v>
      </c>
      <c r="J7" s="45">
        <f ca="1">IFERROR(G7/E7,0)</f>
        <v>0.60916612070382881</v>
      </c>
      <c r="K7" s="45">
        <f ca="1">IFERROR(SUM(G7,H7)/E7,0)</f>
        <v>0.6477837135877561</v>
      </c>
      <c r="L7" s="46">
        <f ca="1">IFERROR(SUM(G7,H7,I7)/E7,0)</f>
        <v>0.62657926253704543</v>
      </c>
      <c r="M7" s="5"/>
    </row>
    <row r="8" spans="1:13" x14ac:dyDescent="0.25">
      <c r="A8" s="18"/>
      <c r="B8" s="20">
        <v>3000001</v>
      </c>
      <c r="C8" s="20" t="s">
        <v>366</v>
      </c>
      <c r="D8" s="21">
        <v>3924453</v>
      </c>
      <c r="E8" s="22">
        <v>4134812</v>
      </c>
      <c r="F8" s="22">
        <f t="shared" ref="F8:F10" si="0">SUM(G8,H8,I8)</f>
        <v>2756121.5999999996</v>
      </c>
      <c r="G8" s="22">
        <v>2479495.2999999998</v>
      </c>
      <c r="H8" s="22">
        <v>265391.8</v>
      </c>
      <c r="I8" s="22">
        <v>11234.5</v>
      </c>
      <c r="J8" s="23">
        <f t="shared" ref="J8:J11" si="1">IFERROR(G8/E8,0)</f>
        <v>0.59966337042651507</v>
      </c>
      <c r="K8" s="23">
        <f t="shared" ref="K8:K11" si="2">IFERROR(SUM(G8,H8)/E8,0)</f>
        <v>0.66384810240465575</v>
      </c>
      <c r="L8" s="24">
        <f t="shared" ref="L8:L11" si="3">IFERROR(SUM(G8,H8,I8)/E8,0)</f>
        <v>0.6665651545946949</v>
      </c>
      <c r="M8" s="5"/>
    </row>
    <row r="9" spans="1:13" ht="25.5" x14ac:dyDescent="0.25">
      <c r="A9" s="18"/>
      <c r="B9" s="20">
        <v>3000056</v>
      </c>
      <c r="C9" s="20" t="s">
        <v>505</v>
      </c>
      <c r="D9" s="21">
        <v>11275547</v>
      </c>
      <c r="E9" s="22">
        <v>15322010</v>
      </c>
      <c r="F9" s="22">
        <f t="shared" si="0"/>
        <v>9702275.5000000019</v>
      </c>
      <c r="G9" s="22">
        <v>9059784.9000000004</v>
      </c>
      <c r="H9" s="22">
        <v>619546.80000000005</v>
      </c>
      <c r="I9" s="22">
        <v>22943.8</v>
      </c>
      <c r="J9" s="23">
        <f t="shared" si="1"/>
        <v>0.5912921933871601</v>
      </c>
      <c r="K9" s="23">
        <f t="shared" si="2"/>
        <v>0.63172727990648758</v>
      </c>
      <c r="L9" s="24">
        <f t="shared" si="3"/>
        <v>0.63322472051643364</v>
      </c>
      <c r="M9" s="5"/>
    </row>
    <row r="10" spans="1:13" ht="51" x14ac:dyDescent="0.25">
      <c r="A10" s="18"/>
      <c r="B10" s="20">
        <v>3000058</v>
      </c>
      <c r="C10" s="20" t="s">
        <v>506</v>
      </c>
      <c r="D10" s="21">
        <v>8700180</v>
      </c>
      <c r="E10" s="22">
        <v>4506958</v>
      </c>
      <c r="F10" s="22">
        <f t="shared" si="0"/>
        <v>2556810.5</v>
      </c>
      <c r="G10" s="22">
        <v>3058642.7</v>
      </c>
      <c r="H10" s="22">
        <v>40484.9</v>
      </c>
      <c r="I10" s="22">
        <v>-542317.1</v>
      </c>
      <c r="J10" s="23">
        <f t="shared" si="1"/>
        <v>0.67864903555790845</v>
      </c>
      <c r="K10" s="23">
        <f t="shared" si="2"/>
        <v>0.68763179066678681</v>
      </c>
      <c r="L10" s="24">
        <f t="shared" si="3"/>
        <v>0.56730293470673565</v>
      </c>
      <c r="M10" s="5"/>
    </row>
    <row r="11" spans="1:13" ht="15.75" thickBot="1" x14ac:dyDescent="0.3">
      <c r="A11" s="47" t="s">
        <v>161</v>
      </c>
      <c r="B11" s="49"/>
      <c r="C11" s="49"/>
      <c r="D11" s="50">
        <f ca="1">OFFSET(D11,-MATCH("PROYECTOS",$A$8:$A$50,0)-1,0)-(OFFSET(D11,-MATCH("PROYECTOS",$A$8:$A$50,0),0))</f>
        <v>0</v>
      </c>
      <c r="E11" s="51">
        <f t="shared" ref="E11:I11" ca="1" si="4">OFFSET(E11,-MATCH("PROYECTOS",$A$8:$A$50,0)-1,0)-(OFFSET(E11,-MATCH("PROYECTOS",$A$8:$A$50,0),0))</f>
        <v>0</v>
      </c>
      <c r="F11" s="51">
        <f t="shared" ca="1" si="4"/>
        <v>9.9999995902180672E-2</v>
      </c>
      <c r="G11" s="51">
        <f t="shared" ca="1" si="4"/>
        <v>0</v>
      </c>
      <c r="H11" s="51">
        <f t="shared" ca="1" si="4"/>
        <v>9.9999999860301614E-2</v>
      </c>
      <c r="I11" s="51">
        <f t="shared" ca="1" si="4"/>
        <v>0</v>
      </c>
      <c r="J11" s="52">
        <f t="shared" ca="1" si="1"/>
        <v>0</v>
      </c>
      <c r="K11" s="52">
        <f t="shared" ca="1" si="2"/>
        <v>0</v>
      </c>
      <c r="L11" s="53">
        <f t="shared" ca="1" si="3"/>
        <v>0</v>
      </c>
      <c r="M11" s="5"/>
    </row>
    <row r="12" spans="1:13" ht="15.75" thickBot="1" x14ac:dyDescent="0.3"/>
    <row r="13" spans="1:13" ht="15.75" thickBot="1" x14ac:dyDescent="0.3">
      <c r="A13" s="82" t="s">
        <v>209</v>
      </c>
      <c r="B13" s="83"/>
      <c r="C13" s="83"/>
      <c r="D13" s="84"/>
    </row>
    <row r="14" spans="1:13" ht="15.75" thickBot="1" x14ac:dyDescent="0.3">
      <c r="A14" s="2" t="s">
        <v>515</v>
      </c>
    </row>
    <row r="15" spans="1:13" ht="45" customHeight="1" x14ac:dyDescent="0.25">
      <c r="A15" s="76" t="s">
        <v>211</v>
      </c>
      <c r="B15" s="77"/>
      <c r="C15" s="77"/>
      <c r="D15" s="87" t="s">
        <v>212</v>
      </c>
    </row>
    <row r="16" spans="1:13" ht="15.75" thickBot="1" x14ac:dyDescent="0.3">
      <c r="A16" s="79"/>
      <c r="B16" s="80"/>
      <c r="C16" s="80"/>
      <c r="D16" s="98"/>
    </row>
    <row r="17" spans="1:4" ht="51.75" thickBot="1" x14ac:dyDescent="0.3">
      <c r="A17" s="67"/>
      <c r="B17" s="68">
        <v>3000058</v>
      </c>
      <c r="C17" s="68" t="s">
        <v>506</v>
      </c>
      <c r="D17" s="69">
        <v>0.56730293470673565</v>
      </c>
    </row>
  </sheetData>
  <mergeCells count="10">
    <mergeCell ref="A13:D13"/>
    <mergeCell ref="A15:C16"/>
    <mergeCell ref="D15:D16"/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/>
  <dimension ref="A1:S14"/>
  <sheetViews>
    <sheetView workbookViewId="0">
      <selection activeCell="A13" sqref="A13:S13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4" width="7.7109375" customWidth="1"/>
    <col min="5" max="5" width="31.42578125" customWidth="1"/>
    <col min="6" max="6" width="4.28515625" style="4" customWidth="1"/>
    <col min="7" max="7" width="11.42578125" customWidth="1"/>
    <col min="8" max="10" width="13.5703125" customWidth="1"/>
    <col min="11" max="13" width="0" hidden="1" customWidth="1"/>
    <col min="17" max="18" width="14" hidden="1" customWidth="1"/>
    <col min="19" max="19" width="0" hidden="1" customWidth="1"/>
  </cols>
  <sheetData>
    <row r="1" spans="1:19" ht="15.75" x14ac:dyDescent="0.25">
      <c r="A1" s="32">
        <v>38</v>
      </c>
      <c r="B1" s="33" t="s">
        <v>72</v>
      </c>
      <c r="C1" s="33" t="s">
        <v>26</v>
      </c>
      <c r="D1" s="33"/>
      <c r="E1" s="33"/>
      <c r="F1" s="36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15.75" thickBot="1" x14ac:dyDescent="0.3">
      <c r="A2" s="2" t="s">
        <v>507</v>
      </c>
    </row>
    <row r="3" spans="1:19" ht="15.75" thickBot="1" x14ac:dyDescent="0.3">
      <c r="A3" s="76" t="s">
        <v>163</v>
      </c>
      <c r="B3" s="77"/>
      <c r="C3" s="77"/>
      <c r="D3" s="77"/>
      <c r="E3" s="77"/>
      <c r="F3" s="77"/>
      <c r="G3" s="77"/>
      <c r="H3" s="76" t="s">
        <v>1</v>
      </c>
      <c r="I3" s="77"/>
      <c r="J3" s="77"/>
      <c r="K3" s="77"/>
      <c r="L3" s="77"/>
      <c r="M3" s="77"/>
      <c r="N3" s="77"/>
      <c r="O3" s="77"/>
      <c r="P3" s="78"/>
      <c r="Q3" s="77" t="s">
        <v>167</v>
      </c>
      <c r="R3" s="77"/>
      <c r="S3" s="78"/>
    </row>
    <row r="4" spans="1:19" ht="45" customHeight="1" x14ac:dyDescent="0.25">
      <c r="A4" s="96" t="s">
        <v>164</v>
      </c>
      <c r="B4" s="92"/>
      <c r="C4" s="92"/>
      <c r="D4" s="92" t="s">
        <v>165</v>
      </c>
      <c r="E4" s="92"/>
      <c r="F4" s="92" t="s">
        <v>166</v>
      </c>
      <c r="G4" s="93"/>
      <c r="H4" s="74" t="s">
        <v>2</v>
      </c>
      <c r="I4" s="72" t="s">
        <v>3</v>
      </c>
      <c r="J4" s="72" t="s">
        <v>76</v>
      </c>
      <c r="K4" s="72" t="s">
        <v>5</v>
      </c>
      <c r="L4" s="72"/>
      <c r="M4" s="72"/>
      <c r="N4" s="72" t="s">
        <v>9</v>
      </c>
      <c r="O4" s="72"/>
      <c r="P4" s="81"/>
      <c r="Q4" s="90" t="s">
        <v>168</v>
      </c>
      <c r="R4" s="72" t="s">
        <v>169</v>
      </c>
      <c r="S4" s="81" t="s">
        <v>170</v>
      </c>
    </row>
    <row r="5" spans="1:19" ht="15.75" thickBot="1" x14ac:dyDescent="0.3">
      <c r="A5" s="97"/>
      <c r="B5" s="94"/>
      <c r="C5" s="94"/>
      <c r="D5" s="94"/>
      <c r="E5" s="94"/>
      <c r="F5" s="94"/>
      <c r="G5" s="95"/>
      <c r="H5" s="75"/>
      <c r="I5" s="73"/>
      <c r="J5" s="73"/>
      <c r="K5" s="9" t="s">
        <v>6</v>
      </c>
      <c r="L5" s="9" t="s">
        <v>7</v>
      </c>
      <c r="M5" s="9" t="s">
        <v>77</v>
      </c>
      <c r="N5" s="9" t="s">
        <v>10</v>
      </c>
      <c r="O5" s="9" t="s">
        <v>7</v>
      </c>
      <c r="P5" s="10" t="s">
        <v>77</v>
      </c>
      <c r="Q5" s="91"/>
      <c r="R5" s="73"/>
      <c r="S5" s="89"/>
    </row>
    <row r="6" spans="1:19" x14ac:dyDescent="0.25">
      <c r="A6" s="11" t="s">
        <v>11</v>
      </c>
      <c r="B6" s="13"/>
      <c r="C6" s="13"/>
      <c r="D6" s="54"/>
      <c r="E6" s="13"/>
      <c r="F6" s="55"/>
      <c r="G6" s="13"/>
      <c r="H6" s="14">
        <v>23900180</v>
      </c>
      <c r="I6" s="15">
        <v>23963780</v>
      </c>
      <c r="J6" s="15">
        <v>15015207.699999997</v>
      </c>
      <c r="K6" s="15">
        <v>14597922.900000002</v>
      </c>
      <c r="L6" s="15">
        <v>925423.6</v>
      </c>
      <c r="M6" s="15">
        <v>-508138.8000000001</v>
      </c>
      <c r="N6" s="16">
        <v>0.60916612070382892</v>
      </c>
      <c r="O6" s="16">
        <v>0.64778371776072063</v>
      </c>
      <c r="P6" s="17">
        <v>0.62657926671000985</v>
      </c>
      <c r="Q6" s="56"/>
      <c r="R6" s="15"/>
      <c r="S6" s="17"/>
    </row>
    <row r="7" spans="1:19" x14ac:dyDescent="0.25">
      <c r="A7" s="40" t="s">
        <v>171</v>
      </c>
      <c r="B7" s="42"/>
      <c r="C7" s="42"/>
      <c r="D7" s="57"/>
      <c r="E7" s="42"/>
      <c r="F7" s="58"/>
      <c r="G7" s="42"/>
      <c r="H7" s="43">
        <f ca="1">SUM(H8:OFFSET(H6,MATCH("PROYECTOS",$A$8:$A$50,0),0))</f>
        <v>23900180</v>
      </c>
      <c r="I7" s="44">
        <f ca="1">SUM(I8:OFFSET(I6,MATCH("PROYECTOS",$A$8:$A$50,0),0))</f>
        <v>23963780</v>
      </c>
      <c r="J7" s="44">
        <f ca="1">SUM(J8:OFFSET(J6,MATCH("PROYECTOS",$A$8:$A$50,0),0))</f>
        <v>15015207.6</v>
      </c>
      <c r="K7" s="44">
        <f ca="1">SUM(K8:OFFSET(K6,MATCH("PROYECTOS",$A$8:$A$50,0),0))</f>
        <v>14597922.699999999</v>
      </c>
      <c r="L7" s="44">
        <f ca="1">SUM(L8:OFFSET(L6,MATCH("PROYECTOS",$A$8:$A$50,0),0))</f>
        <v>925423.5</v>
      </c>
      <c r="M7" s="44">
        <f ca="1">SUM(M8:OFFSET(M6,MATCH("PROYECTOS",$A$8:$A$50,0),0))</f>
        <v>-508138.6</v>
      </c>
      <c r="N7" s="45">
        <f ca="1">IFERROR(K7/I7,0)</f>
        <v>0.60916611235790008</v>
      </c>
      <c r="O7" s="45">
        <f ca="1">IFERROR(SUM(K7,L7)/I7,0)</f>
        <v>0.64778370524182738</v>
      </c>
      <c r="P7" s="46">
        <f ca="1">IFERROR(SUM(K7,L7,M7)/I7,0)</f>
        <v>0.62657926253704543</v>
      </c>
      <c r="Q7" s="59"/>
      <c r="R7" s="44"/>
      <c r="S7" s="46"/>
    </row>
    <row r="8" spans="1:19" ht="25.5" x14ac:dyDescent="0.25">
      <c r="A8" s="18"/>
      <c r="B8" s="20">
        <v>5000147</v>
      </c>
      <c r="C8" s="20" t="s">
        <v>508</v>
      </c>
      <c r="D8" s="63">
        <v>3000001</v>
      </c>
      <c r="E8" s="20" t="s">
        <v>366</v>
      </c>
      <c r="F8" s="64">
        <v>1</v>
      </c>
      <c r="G8" s="20" t="s">
        <v>413</v>
      </c>
      <c r="H8" s="21">
        <v>66506</v>
      </c>
      <c r="I8" s="22">
        <v>5340</v>
      </c>
      <c r="J8" s="22">
        <f t="shared" ref="J8:J13" si="0">SUM(K8,L8,M8)</f>
        <v>0</v>
      </c>
      <c r="K8" s="22">
        <v>0</v>
      </c>
      <c r="L8" s="22">
        <v>0</v>
      </c>
      <c r="M8" s="22">
        <v>0</v>
      </c>
      <c r="N8" s="23">
        <f t="shared" ref="N8:N14" si="1">IFERROR(K8/I8,0)</f>
        <v>0</v>
      </c>
      <c r="O8" s="23">
        <f t="shared" ref="O8:O14" si="2">IFERROR(SUM(K8,L8)/I8,0)</f>
        <v>0</v>
      </c>
      <c r="P8" s="24">
        <f t="shared" ref="P8:P14" si="3">IFERROR(SUM(K8,L8,M8)/I8,0)</f>
        <v>0</v>
      </c>
      <c r="Q8" s="65">
        <v>0</v>
      </c>
      <c r="R8" s="22">
        <v>0</v>
      </c>
      <c r="S8" s="24">
        <f>IFERROR(R8/Q8,0)</f>
        <v>0</v>
      </c>
    </row>
    <row r="9" spans="1:19" ht="51" x14ac:dyDescent="0.25">
      <c r="A9" s="18"/>
      <c r="B9" s="20">
        <v>5000234</v>
      </c>
      <c r="C9" s="20" t="s">
        <v>509</v>
      </c>
      <c r="D9" s="63">
        <v>3000058</v>
      </c>
      <c r="E9" s="20" t="s">
        <v>506</v>
      </c>
      <c r="F9" s="64">
        <v>23</v>
      </c>
      <c r="G9" s="20" t="s">
        <v>513</v>
      </c>
      <c r="H9" s="21">
        <v>21000</v>
      </c>
      <c r="I9" s="22">
        <v>4205723</v>
      </c>
      <c r="J9" s="22">
        <f t="shared" si="0"/>
        <v>2311104.4</v>
      </c>
      <c r="K9" s="22">
        <v>2832903.3</v>
      </c>
      <c r="L9" s="22">
        <v>22590.7</v>
      </c>
      <c r="M9" s="22">
        <v>-544389.6</v>
      </c>
      <c r="N9" s="23">
        <f t="shared" si="1"/>
        <v>0.67358294875815639</v>
      </c>
      <c r="O9" s="23">
        <f t="shared" si="2"/>
        <v>0.67895436765569206</v>
      </c>
      <c r="P9" s="24">
        <f t="shared" si="3"/>
        <v>0.54951417390065871</v>
      </c>
      <c r="Q9" s="65">
        <v>0</v>
      </c>
      <c r="R9" s="22">
        <v>0</v>
      </c>
      <c r="S9" s="24">
        <f t="shared" ref="S9:S13" si="4">IFERROR(R9/Q9,0)</f>
        <v>0</v>
      </c>
    </row>
    <row r="10" spans="1:19" x14ac:dyDescent="0.25">
      <c r="A10" s="18"/>
      <c r="B10" s="20">
        <v>5000276</v>
      </c>
      <c r="C10" s="20" t="s">
        <v>510</v>
      </c>
      <c r="D10" s="63">
        <v>3000001</v>
      </c>
      <c r="E10" s="20" t="s">
        <v>366</v>
      </c>
      <c r="F10" s="64">
        <v>1</v>
      </c>
      <c r="G10" s="20" t="s">
        <v>413</v>
      </c>
      <c r="H10" s="21">
        <v>3041944</v>
      </c>
      <c r="I10" s="22">
        <v>3285503</v>
      </c>
      <c r="J10" s="22">
        <f t="shared" si="0"/>
        <v>2165149.7000000002</v>
      </c>
      <c r="K10" s="22">
        <v>1958669.1</v>
      </c>
      <c r="L10" s="22">
        <v>196107.7</v>
      </c>
      <c r="M10" s="22">
        <v>10372.9</v>
      </c>
      <c r="N10" s="23">
        <f t="shared" si="1"/>
        <v>0.59615501796832937</v>
      </c>
      <c r="O10" s="23">
        <f t="shared" si="2"/>
        <v>0.65584380839098311</v>
      </c>
      <c r="P10" s="24">
        <f t="shared" si="3"/>
        <v>0.65900098097612458</v>
      </c>
      <c r="Q10" s="65">
        <v>0</v>
      </c>
      <c r="R10" s="22">
        <v>0</v>
      </c>
      <c r="S10" s="24">
        <f t="shared" si="4"/>
        <v>0</v>
      </c>
    </row>
    <row r="11" spans="1:19" ht="25.5" x14ac:dyDescent="0.25">
      <c r="A11" s="18"/>
      <c r="B11" s="20">
        <v>5000341</v>
      </c>
      <c r="C11" s="20" t="s">
        <v>511</v>
      </c>
      <c r="D11" s="63">
        <v>3000056</v>
      </c>
      <c r="E11" s="20" t="s">
        <v>505</v>
      </c>
      <c r="F11" s="64">
        <v>23</v>
      </c>
      <c r="G11" s="20" t="s">
        <v>513</v>
      </c>
      <c r="H11" s="21">
        <v>8272435</v>
      </c>
      <c r="I11" s="22">
        <v>10035479</v>
      </c>
      <c r="J11" s="22">
        <f t="shared" si="0"/>
        <v>6941771.5</v>
      </c>
      <c r="K11" s="22">
        <v>6637284.7999999998</v>
      </c>
      <c r="L11" s="22">
        <v>303162.3</v>
      </c>
      <c r="M11" s="22">
        <v>1324.4</v>
      </c>
      <c r="N11" s="23">
        <f t="shared" si="1"/>
        <v>0.66138196293370743</v>
      </c>
      <c r="O11" s="23">
        <f t="shared" si="2"/>
        <v>0.69159101424057579</v>
      </c>
      <c r="P11" s="24">
        <f t="shared" si="3"/>
        <v>0.69172298601790705</v>
      </c>
      <c r="Q11" s="65">
        <v>0</v>
      </c>
      <c r="R11" s="22">
        <v>0</v>
      </c>
      <c r="S11" s="24">
        <f t="shared" si="4"/>
        <v>0</v>
      </c>
    </row>
    <row r="12" spans="1:19" ht="25.5" x14ac:dyDescent="0.25">
      <c r="A12" s="18"/>
      <c r="B12" s="20">
        <v>5000373</v>
      </c>
      <c r="C12" s="20" t="s">
        <v>512</v>
      </c>
      <c r="D12" s="63">
        <v>3000001</v>
      </c>
      <c r="E12" s="20" t="s">
        <v>366</v>
      </c>
      <c r="F12" s="64">
        <v>1</v>
      </c>
      <c r="G12" s="20" t="s">
        <v>413</v>
      </c>
      <c r="H12" s="21">
        <v>816003</v>
      </c>
      <c r="I12" s="22">
        <v>843969</v>
      </c>
      <c r="J12" s="22">
        <f t="shared" si="0"/>
        <v>590971.89999999991</v>
      </c>
      <c r="K12" s="22">
        <v>520826.1</v>
      </c>
      <c r="L12" s="22">
        <v>69284.100000000006</v>
      </c>
      <c r="M12" s="22">
        <v>861.7</v>
      </c>
      <c r="N12" s="23">
        <f t="shared" si="1"/>
        <v>0.61711520209865522</v>
      </c>
      <c r="O12" s="23">
        <f t="shared" si="2"/>
        <v>0.69920838324630397</v>
      </c>
      <c r="P12" s="24">
        <f t="shared" si="3"/>
        <v>0.70022939231180281</v>
      </c>
      <c r="Q12" s="65">
        <v>0</v>
      </c>
      <c r="R12" s="22">
        <v>0</v>
      </c>
      <c r="S12" s="24">
        <f t="shared" si="4"/>
        <v>0</v>
      </c>
    </row>
    <row r="13" spans="1:19" x14ac:dyDescent="0.25">
      <c r="A13" s="18"/>
      <c r="B13" s="20">
        <v>9000000</v>
      </c>
      <c r="C13" s="20" t="s">
        <v>192</v>
      </c>
      <c r="D13" s="63">
        <v>9000000</v>
      </c>
      <c r="E13" s="20" t="s">
        <v>193</v>
      </c>
      <c r="F13" s="64"/>
      <c r="G13" s="20" t="s">
        <v>205</v>
      </c>
      <c r="H13" s="21">
        <v>11682292</v>
      </c>
      <c r="I13" s="22">
        <v>5587766</v>
      </c>
      <c r="J13" s="22">
        <f t="shared" si="0"/>
        <v>3006210.1</v>
      </c>
      <c r="K13" s="22">
        <v>2648239.4</v>
      </c>
      <c r="L13" s="22">
        <v>334278.7</v>
      </c>
      <c r="M13" s="22">
        <v>23692</v>
      </c>
      <c r="N13" s="23">
        <f t="shared" si="1"/>
        <v>0.47393527216422449</v>
      </c>
      <c r="O13" s="23">
        <f t="shared" si="2"/>
        <v>0.53375858974767376</v>
      </c>
      <c r="P13" s="24">
        <f t="shared" si="3"/>
        <v>0.53799856686912084</v>
      </c>
      <c r="Q13" s="65">
        <v>0</v>
      </c>
      <c r="R13" s="22">
        <v>0</v>
      </c>
      <c r="S13" s="24">
        <f t="shared" si="4"/>
        <v>0</v>
      </c>
    </row>
    <row r="14" spans="1:19" ht="15.75" thickBot="1" x14ac:dyDescent="0.3">
      <c r="A14" s="47" t="s">
        <v>161</v>
      </c>
      <c r="B14" s="49"/>
      <c r="C14" s="49"/>
      <c r="D14" s="60"/>
      <c r="E14" s="49"/>
      <c r="F14" s="61"/>
      <c r="G14" s="49"/>
      <c r="H14" s="50">
        <f ca="1">OFFSET(H14,-MATCH("PROYECTOS",$A$8:$A$50,0)-1,0)-(OFFSET(H14,-MATCH("PROYECTOS",$A$8:$A$50,0),0))</f>
        <v>0</v>
      </c>
      <c r="I14" s="51">
        <f t="shared" ref="I14:M14" ca="1" si="5">OFFSET(I14,-MATCH("PROYECTOS",$A$8:$A$50,0)-1,0)-(OFFSET(I14,-MATCH("PROYECTOS",$A$8:$A$50,0),0))</f>
        <v>0</v>
      </c>
      <c r="J14" s="51">
        <f t="shared" ca="1" si="5"/>
        <v>9.9999997764825821E-2</v>
      </c>
      <c r="K14" s="51">
        <f t="shared" ca="1" si="5"/>
        <v>0.20000000298023224</v>
      </c>
      <c r="L14" s="51">
        <f t="shared" ca="1" si="5"/>
        <v>9.9999999976716936E-2</v>
      </c>
      <c r="M14" s="51">
        <f t="shared" ca="1" si="5"/>
        <v>-0.20000000012805685</v>
      </c>
      <c r="N14" s="52">
        <f t="shared" ca="1" si="1"/>
        <v>0</v>
      </c>
      <c r="O14" s="52">
        <f t="shared" ca="1" si="2"/>
        <v>0</v>
      </c>
      <c r="P14" s="53">
        <f t="shared" ca="1" si="3"/>
        <v>0</v>
      </c>
      <c r="Q14" s="62"/>
      <c r="R14" s="51"/>
      <c r="S14" s="53"/>
    </row>
  </sheetData>
  <mergeCells count="14">
    <mergeCell ref="F4:G5"/>
    <mergeCell ref="D4:E5"/>
    <mergeCell ref="A4:C5"/>
    <mergeCell ref="A3:G3"/>
    <mergeCell ref="H3:P3"/>
    <mergeCell ref="J4:J5"/>
    <mergeCell ref="I4:I5"/>
    <mergeCell ref="H4:H5"/>
    <mergeCell ref="Q3:S3"/>
    <mergeCell ref="K4:M4"/>
    <mergeCell ref="N4:P4"/>
    <mergeCell ref="S4:S5"/>
    <mergeCell ref="R4:R5"/>
    <mergeCell ref="Q4:Q5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/>
  <dimension ref="A1:M11"/>
  <sheetViews>
    <sheetView workbookViewId="0">
      <selection activeCell="A8" sqref="A8:L8"/>
    </sheetView>
  </sheetViews>
  <sheetFormatPr baseColWidth="10" defaultColWidth="11.7109375" defaultRowHeight="15" x14ac:dyDescent="0.25"/>
  <cols>
    <col min="1" max="1" width="4.28515625" customWidth="1"/>
    <col min="2" max="2" width="4.28515625" style="4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39</v>
      </c>
      <c r="B1" s="36" t="s">
        <v>72</v>
      </c>
      <c r="C1" s="33" t="s">
        <v>27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516</v>
      </c>
    </row>
    <row r="3" spans="1:13" ht="15.75" thickBot="1" x14ac:dyDescent="0.3">
      <c r="A3" s="76" t="s">
        <v>75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2"/>
      <c r="C6" s="13"/>
      <c r="D6" s="14">
        <v>114134785</v>
      </c>
      <c r="E6" s="15">
        <v>86197606</v>
      </c>
      <c r="F6" s="15">
        <v>44619360.5</v>
      </c>
      <c r="G6" s="15">
        <v>35752089.099999994</v>
      </c>
      <c r="H6" s="15">
        <v>5466346.0999999987</v>
      </c>
      <c r="I6" s="15">
        <v>3400925.2999999989</v>
      </c>
      <c r="J6" s="16">
        <v>0.41476893337385723</v>
      </c>
      <c r="K6" s="16">
        <v>0.47818538254995152</v>
      </c>
      <c r="L6" s="17">
        <v>0.51764036810952718</v>
      </c>
      <c r="M6" s="5"/>
    </row>
    <row r="7" spans="1:13" x14ac:dyDescent="0.25">
      <c r="A7" s="40" t="s">
        <v>107</v>
      </c>
      <c r="B7" s="41"/>
      <c r="C7" s="42"/>
      <c r="D7" s="43">
        <f ca="1">SUM(D8:OFFSET(D6,MATCH("GOBIERNOS REGIONALES",$A$8:$A$50,0),0))</f>
        <v>30680167</v>
      </c>
      <c r="E7" s="44">
        <f ca="1">SUM(E8:OFFSET(E6,MATCH("GOBIERNOS REGIONALES",$A$8:$A$50,0),0))</f>
        <v>34295882</v>
      </c>
      <c r="F7" s="44">
        <f ca="1">SUM(F8:OFFSET(F6,MATCH("GOBIERNOS REGIONALES",$A$8:$A$50,0),0))</f>
        <v>21677006.200000003</v>
      </c>
      <c r="G7" s="44">
        <f ca="1">SUM(G8:OFFSET(G6,MATCH("GOBIERNOS REGIONALES",$A$8:$A$50,0),0))</f>
        <v>17231559.600000001</v>
      </c>
      <c r="H7" s="44">
        <f ca="1">SUM(H8:OFFSET(H6,MATCH("GOBIERNOS REGIONALES",$A$8:$A$50,0),0))</f>
        <v>2562274.7999999998</v>
      </c>
      <c r="I7" s="44">
        <f ca="1">SUM(I8:OFFSET(I6,MATCH("GOBIERNOS REGIONALES",$A$8:$A$50,0),0))</f>
        <v>1883171.8</v>
      </c>
      <c r="J7" s="45">
        <f ca="1">IFERROR(G7/E7,0)</f>
        <v>0.50243815277880888</v>
      </c>
      <c r="K7" s="45">
        <f ca="1">IFERROR(SUM(G7,H7)/E7,0)</f>
        <v>0.57714901165101984</v>
      </c>
      <c r="L7" s="46">
        <f ca="1">IFERROR(SUM(G7,H7,I7)/E7,0)</f>
        <v>0.63205857193000614</v>
      </c>
      <c r="M7" s="5"/>
    </row>
    <row r="8" spans="1:13" ht="25.5" x14ac:dyDescent="0.25">
      <c r="A8" s="18"/>
      <c r="B8" s="19">
        <v>160</v>
      </c>
      <c r="C8" s="20" t="s">
        <v>519</v>
      </c>
      <c r="D8" s="21">
        <v>30680167</v>
      </c>
      <c r="E8" s="22">
        <v>34295882</v>
      </c>
      <c r="F8" s="22">
        <f t="shared" ref="F8:F10" si="0">SUM(G8,H8,I8)</f>
        <v>21677006.200000003</v>
      </c>
      <c r="G8" s="22">
        <v>17231559.600000001</v>
      </c>
      <c r="H8" s="22">
        <v>2562274.7999999998</v>
      </c>
      <c r="I8" s="22">
        <v>1883171.8</v>
      </c>
      <c r="J8" s="23">
        <f t="shared" ref="J8:J10" si="1">IFERROR(G8/E8,0)</f>
        <v>0.50243815277880888</v>
      </c>
      <c r="K8" s="23">
        <f t="shared" ref="K8:K10" si="2">IFERROR(SUM(G8,H8)/E8,0)</f>
        <v>0.57714901165101984</v>
      </c>
      <c r="L8" s="24">
        <f t="shared" ref="L8:L10" si="3">IFERROR(SUM(G8,H8,I8)/E8,0)</f>
        <v>0.63205857193000614</v>
      </c>
      <c r="M8" s="5"/>
    </row>
    <row r="9" spans="1:13" x14ac:dyDescent="0.25">
      <c r="A9" s="40" t="s">
        <v>112</v>
      </c>
      <c r="B9" s="41"/>
      <c r="C9" s="42"/>
      <c r="D9" s="43">
        <f ca="1">SUM(D10:OFFSET(D8,(MATCH("GOBIERNOS LOCALES",$A$8:$A$50,0)-MATCH("GOBIERNOS REGIONALES",$A$8:$A$50,0)),0))</f>
        <v>0</v>
      </c>
      <c r="E9" s="44">
        <f ca="1">SUM(E10:OFFSET(E8,(MATCH("GOBIERNOS LOCALES",$A$8:$A$50,0)-MATCH("GOBIERNOS REGIONALES",$A$8:$A$50,0)),0))</f>
        <v>0</v>
      </c>
      <c r="F9" s="44">
        <f ca="1">SUM(F10:OFFSET(F8,(MATCH("GOBIERNOS LOCALES",$A$8:$A$50,0)-MATCH("GOBIERNOS REGIONALES",$A$8:$A$50,0)),0))</f>
        <v>0</v>
      </c>
      <c r="G9" s="44">
        <f ca="1">SUM(G10:OFFSET(G8,(MATCH("GOBIERNOS LOCALES",$A$8:$A$50,0)-MATCH("GOBIERNOS REGIONALES",$A$8:$A$50,0)),0))</f>
        <v>0</v>
      </c>
      <c r="H9" s="44">
        <f ca="1">SUM(H10:OFFSET(H8,(MATCH("GOBIERNOS LOCALES",$A$8:$A$50,0)-MATCH("GOBIERNOS REGIONALES",$A$8:$A$50,0)),0))</f>
        <v>0</v>
      </c>
      <c r="I9" s="44">
        <f ca="1">SUM(I10:OFFSET(I8,(MATCH("GOBIERNOS LOCALES",$A$8:$A$50,0)-MATCH("GOBIERNOS REGIONALES",$A$8:$A$50,0)),0))</f>
        <v>0</v>
      </c>
      <c r="J9" s="45">
        <f ca="1">IFERROR(G9/E9,0)</f>
        <v>0</v>
      </c>
      <c r="K9" s="45">
        <f ca="1">IFERROR(SUM(G9,H9)/E9,0)</f>
        <v>0</v>
      </c>
      <c r="L9" s="46">
        <f ca="1">IFERROR(SUM(G9,H9,I9)/E9,0)</f>
        <v>0</v>
      </c>
      <c r="M9" s="5"/>
    </row>
    <row r="10" spans="1:13" ht="15.75" thickBot="1" x14ac:dyDescent="0.3">
      <c r="A10" s="47" t="s">
        <v>138</v>
      </c>
      <c r="B10" s="48"/>
      <c r="C10" s="49"/>
      <c r="D10" s="50">
        <v>83454618</v>
      </c>
      <c r="E10" s="51">
        <v>51901724</v>
      </c>
      <c r="F10" s="51">
        <f t="shared" si="0"/>
        <v>22942354.300000001</v>
      </c>
      <c r="G10" s="51">
        <v>18520529.800000001</v>
      </c>
      <c r="H10" s="51">
        <v>2904071.4</v>
      </c>
      <c r="I10" s="51">
        <v>1517753.1</v>
      </c>
      <c r="J10" s="52">
        <f t="shared" si="1"/>
        <v>0.35683843180238101</v>
      </c>
      <c r="K10" s="52">
        <f t="shared" si="2"/>
        <v>0.41279170610980087</v>
      </c>
      <c r="L10" s="53">
        <f t="shared" si="3"/>
        <v>0.44203453241745883</v>
      </c>
      <c r="M10" s="5"/>
    </row>
    <row r="11" spans="1:13" x14ac:dyDescent="0.25">
      <c r="D11" s="6"/>
      <c r="E11" s="6"/>
      <c r="F11" s="6"/>
      <c r="G11" s="6"/>
      <c r="H11" s="6"/>
      <c r="I11" s="6"/>
      <c r="J11" s="5"/>
      <c r="K11" s="5"/>
      <c r="L11" s="5"/>
      <c r="M11" s="5"/>
    </row>
  </sheetData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/>
  <dimension ref="A1:P100"/>
  <sheetViews>
    <sheetView workbookViewId="0">
      <selection activeCell="N2" sqref="N2"/>
    </sheetView>
  </sheetViews>
  <sheetFormatPr baseColWidth="10" defaultColWidth="11.7109375" defaultRowHeight="15" x14ac:dyDescent="0.25"/>
  <cols>
    <col min="1" max="1" width="4.28515625" customWidth="1"/>
    <col min="2" max="2" width="4.28515625" style="35" customWidth="1"/>
    <col min="3" max="3" width="31.42578125" customWidth="1"/>
    <col min="4" max="6" width="13.5703125" customWidth="1"/>
    <col min="7" max="9" width="0" hidden="1" customWidth="1"/>
  </cols>
  <sheetData>
    <row r="1" spans="1:16" ht="15.75" x14ac:dyDescent="0.25">
      <c r="A1" s="32">
        <v>39</v>
      </c>
      <c r="B1" s="34" t="s">
        <v>72</v>
      </c>
      <c r="C1" s="33" t="s">
        <v>27</v>
      </c>
      <c r="D1" s="33"/>
      <c r="E1" s="33"/>
      <c r="F1" s="33"/>
      <c r="G1" s="33"/>
      <c r="H1" s="33"/>
      <c r="I1" s="33"/>
      <c r="J1" s="33"/>
      <c r="K1" s="33"/>
      <c r="L1" s="33"/>
    </row>
    <row r="2" spans="1:16" ht="15.75" thickBot="1" x14ac:dyDescent="0.3">
      <c r="A2" s="2" t="s">
        <v>517</v>
      </c>
      <c r="N2" s="1" t="s">
        <v>536</v>
      </c>
    </row>
    <row r="3" spans="1:16" ht="15.75" thickBot="1" x14ac:dyDescent="0.3">
      <c r="A3" s="76" t="s">
        <v>79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6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6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  <c r="O5" s="6"/>
      <c r="P5" s="66"/>
    </row>
    <row r="6" spans="1:16" x14ac:dyDescent="0.25">
      <c r="A6" s="11" t="s">
        <v>11</v>
      </c>
      <c r="B6" s="37"/>
      <c r="C6" s="13"/>
      <c r="D6" s="14">
        <f ca="1">SUM(D7:OFFSET(D7,50,0))</f>
        <v>114134785</v>
      </c>
      <c r="E6" s="15">
        <f ca="1">SUM(E7:OFFSET(E7,50,0))</f>
        <v>86197606</v>
      </c>
      <c r="F6" s="15">
        <f ca="1">SUM(F7:OFFSET(F7,50,0))</f>
        <v>44619360.5</v>
      </c>
      <c r="G6" s="15">
        <f ca="1">SUM(G7:OFFSET(G7,50,0))</f>
        <v>35752089.099999994</v>
      </c>
      <c r="H6" s="15">
        <f ca="1">SUM(H7:OFFSET(H7,50,0))</f>
        <v>5466346.0999999987</v>
      </c>
      <c r="I6" s="15">
        <f ca="1">SUM(I7:OFFSET(I7,50,0))</f>
        <v>3400925.2999999989</v>
      </c>
      <c r="J6" s="16">
        <f ca="1">IFERROR(G6/E6,0)</f>
        <v>0.41476893337385723</v>
      </c>
      <c r="K6" s="16">
        <f ca="1">IFERROR(SUM(G6,H6)/E6,0)</f>
        <v>0.47818538254995152</v>
      </c>
      <c r="L6" s="17">
        <f ca="1">IFERROR(SUM(G6,H6,I6)/E6,0)</f>
        <v>0.51764036810952718</v>
      </c>
      <c r="M6" s="5"/>
      <c r="O6" s="6" t="s">
        <v>206</v>
      </c>
      <c r="P6" s="66" t="s">
        <v>207</v>
      </c>
    </row>
    <row r="7" spans="1:16" x14ac:dyDescent="0.25">
      <c r="A7" s="18"/>
      <c r="B7" s="38">
        <v>1</v>
      </c>
      <c r="C7" s="20" t="s">
        <v>82</v>
      </c>
      <c r="D7" s="21">
        <v>949255</v>
      </c>
      <c r="E7" s="22">
        <v>862897</v>
      </c>
      <c r="F7" s="22">
        <f t="shared" ref="F7:F31" si="0">SUM(G7,H7,I7)</f>
        <v>402534.50000000006</v>
      </c>
      <c r="G7" s="22">
        <v>318037.90000000002</v>
      </c>
      <c r="H7" s="22">
        <v>57336.2</v>
      </c>
      <c r="I7" s="22">
        <v>27160.400000000001</v>
      </c>
      <c r="J7" s="23">
        <f t="shared" ref="J7:J31" si="1">IFERROR(G7/E7,0)</f>
        <v>0.36856994519624015</v>
      </c>
      <c r="K7" s="23">
        <f t="shared" ref="K7:K31" si="2">IFERROR(SUM(G7,H7)/E7,0)</f>
        <v>0.43501611432187159</v>
      </c>
      <c r="L7" s="24">
        <f t="shared" ref="L7:L31" si="3">IFERROR(SUM(G7,H7,I7)/E7,0)</f>
        <v>0.46649194515683801</v>
      </c>
      <c r="M7" s="5"/>
      <c r="N7" t="s">
        <v>98</v>
      </c>
      <c r="O7" s="6">
        <v>396787.3</v>
      </c>
      <c r="P7" s="66">
        <v>0.70565807211174225</v>
      </c>
    </row>
    <row r="8" spans="1:16" x14ac:dyDescent="0.25">
      <c r="A8" s="18"/>
      <c r="B8" s="38">
        <v>2</v>
      </c>
      <c r="C8" s="20" t="s">
        <v>83</v>
      </c>
      <c r="D8" s="21">
        <v>4309509</v>
      </c>
      <c r="E8" s="22">
        <v>3144440</v>
      </c>
      <c r="F8" s="22">
        <f t="shared" si="0"/>
        <v>780890.2</v>
      </c>
      <c r="G8" s="22">
        <v>621256</v>
      </c>
      <c r="H8" s="22">
        <v>116263.2</v>
      </c>
      <c r="I8" s="22">
        <v>43371</v>
      </c>
      <c r="J8" s="23">
        <f t="shared" si="1"/>
        <v>0.1975728587602244</v>
      </c>
      <c r="K8" s="23">
        <f t="shared" si="2"/>
        <v>0.23454707356476828</v>
      </c>
      <c r="L8" s="24">
        <f t="shared" si="3"/>
        <v>0.24833999058655912</v>
      </c>
      <c r="M8" s="5"/>
      <c r="N8" t="s">
        <v>89</v>
      </c>
      <c r="O8" s="6">
        <v>9242809.7999999989</v>
      </c>
      <c r="P8" s="66">
        <v>0.68288759156704015</v>
      </c>
    </row>
    <row r="9" spans="1:16" x14ac:dyDescent="0.25">
      <c r="A9" s="18"/>
      <c r="B9" s="38">
        <v>3</v>
      </c>
      <c r="C9" s="20" t="s">
        <v>84</v>
      </c>
      <c r="D9" s="21">
        <v>1380776</v>
      </c>
      <c r="E9" s="22">
        <v>1288158</v>
      </c>
      <c r="F9" s="22">
        <f t="shared" si="0"/>
        <v>787044.7</v>
      </c>
      <c r="G9" s="22">
        <v>653460.19999999995</v>
      </c>
      <c r="H9" s="22">
        <v>80381</v>
      </c>
      <c r="I9" s="22">
        <v>53203.5</v>
      </c>
      <c r="J9" s="23">
        <f t="shared" si="1"/>
        <v>0.50728264700448233</v>
      </c>
      <c r="K9" s="23">
        <f t="shared" si="2"/>
        <v>0.56968260104738699</v>
      </c>
      <c r="L9" s="24">
        <f t="shared" si="3"/>
        <v>0.61098459971525232</v>
      </c>
      <c r="M9" s="5"/>
      <c r="N9" t="s">
        <v>97</v>
      </c>
      <c r="O9" s="6">
        <v>828292.7</v>
      </c>
      <c r="P9" s="66">
        <v>0.67220637883460477</v>
      </c>
    </row>
    <row r="10" spans="1:16" x14ac:dyDescent="0.25">
      <c r="A10" s="18"/>
      <c r="B10" s="38">
        <v>4</v>
      </c>
      <c r="C10" s="20" t="s">
        <v>85</v>
      </c>
      <c r="D10" s="21">
        <v>4150411</v>
      </c>
      <c r="E10" s="22">
        <v>3745396</v>
      </c>
      <c r="F10" s="22">
        <f t="shared" si="0"/>
        <v>1464192.5</v>
      </c>
      <c r="G10" s="22">
        <v>1160409.3</v>
      </c>
      <c r="H10" s="22">
        <v>176492.5</v>
      </c>
      <c r="I10" s="22">
        <v>127290.7</v>
      </c>
      <c r="J10" s="23">
        <f t="shared" si="1"/>
        <v>0.30982285985246955</v>
      </c>
      <c r="K10" s="23">
        <f t="shared" si="2"/>
        <v>0.35694538040837337</v>
      </c>
      <c r="L10" s="24">
        <f t="shared" si="3"/>
        <v>0.39093129271243948</v>
      </c>
      <c r="M10" s="5"/>
      <c r="N10" t="s">
        <v>96</v>
      </c>
      <c r="O10" s="6">
        <v>6226428.0999999996</v>
      </c>
      <c r="P10" s="66">
        <v>0.66884961693643674</v>
      </c>
    </row>
    <row r="11" spans="1:16" x14ac:dyDescent="0.25">
      <c r="A11" s="18"/>
      <c r="B11" s="38">
        <v>5</v>
      </c>
      <c r="C11" s="20" t="s">
        <v>86</v>
      </c>
      <c r="D11" s="21">
        <v>3548702</v>
      </c>
      <c r="E11" s="22">
        <v>2787462</v>
      </c>
      <c r="F11" s="22">
        <f t="shared" si="0"/>
        <v>1151851.0999999999</v>
      </c>
      <c r="G11" s="22">
        <v>996856.2</v>
      </c>
      <c r="H11" s="22">
        <v>103923</v>
      </c>
      <c r="I11" s="22">
        <v>51071.9</v>
      </c>
      <c r="J11" s="23">
        <f t="shared" si="1"/>
        <v>0.35762144918926247</v>
      </c>
      <c r="K11" s="23">
        <f t="shared" si="2"/>
        <v>0.39490375115427578</v>
      </c>
      <c r="L11" s="24">
        <f t="shared" si="3"/>
        <v>0.41322575877267559</v>
      </c>
      <c r="M11" s="5"/>
      <c r="N11" t="s">
        <v>105</v>
      </c>
      <c r="O11" s="6">
        <v>1059278.1000000001</v>
      </c>
      <c r="P11" s="66">
        <v>0.65430955726794016</v>
      </c>
    </row>
    <row r="12" spans="1:16" x14ac:dyDescent="0.25">
      <c r="A12" s="18"/>
      <c r="B12" s="38">
        <v>6</v>
      </c>
      <c r="C12" s="20" t="s">
        <v>87</v>
      </c>
      <c r="D12" s="21">
        <v>5903775</v>
      </c>
      <c r="E12" s="22">
        <v>3708476</v>
      </c>
      <c r="F12" s="22">
        <f t="shared" si="0"/>
        <v>2300791.6999999997</v>
      </c>
      <c r="G12" s="22">
        <v>1971877.4</v>
      </c>
      <c r="H12" s="22">
        <v>200854.3</v>
      </c>
      <c r="I12" s="22">
        <v>128060</v>
      </c>
      <c r="J12" s="23">
        <f t="shared" si="1"/>
        <v>0.53172176387281456</v>
      </c>
      <c r="K12" s="23">
        <f t="shared" si="2"/>
        <v>0.58588263750392333</v>
      </c>
      <c r="L12" s="24">
        <f t="shared" si="3"/>
        <v>0.62041434271112983</v>
      </c>
      <c r="M12" s="5"/>
      <c r="N12" t="s">
        <v>88</v>
      </c>
      <c r="O12" s="6">
        <v>2643504.7999999998</v>
      </c>
      <c r="P12" s="66">
        <v>0.64406011249286743</v>
      </c>
    </row>
    <row r="13" spans="1:16" x14ac:dyDescent="0.25">
      <c r="A13" s="18"/>
      <c r="B13" s="38">
        <v>7</v>
      </c>
      <c r="C13" s="20" t="s">
        <v>88</v>
      </c>
      <c r="D13" s="21">
        <v>3983455</v>
      </c>
      <c r="E13" s="22">
        <v>4104438</v>
      </c>
      <c r="F13" s="22">
        <f t="shared" si="0"/>
        <v>2643504.7999999998</v>
      </c>
      <c r="G13" s="22">
        <v>2033138.3</v>
      </c>
      <c r="H13" s="22">
        <v>370568.6</v>
      </c>
      <c r="I13" s="22">
        <v>239797.9</v>
      </c>
      <c r="J13" s="23">
        <f t="shared" si="1"/>
        <v>0.49535120277124423</v>
      </c>
      <c r="K13" s="23">
        <f t="shared" si="2"/>
        <v>0.58563606028401449</v>
      </c>
      <c r="L13" s="24">
        <f t="shared" si="3"/>
        <v>0.64406011249286743</v>
      </c>
      <c r="M13" s="5"/>
      <c r="N13" t="s">
        <v>87</v>
      </c>
      <c r="O13" s="6">
        <v>2300791.6999999997</v>
      </c>
      <c r="P13" s="66">
        <v>0.62041434271112983</v>
      </c>
    </row>
    <row r="14" spans="1:16" x14ac:dyDescent="0.25">
      <c r="A14" s="18"/>
      <c r="B14" s="38">
        <v>8</v>
      </c>
      <c r="C14" s="20" t="s">
        <v>89</v>
      </c>
      <c r="D14" s="21">
        <v>18839631</v>
      </c>
      <c r="E14" s="22">
        <v>13534892</v>
      </c>
      <c r="F14" s="22">
        <f t="shared" si="0"/>
        <v>9242809.7999999989</v>
      </c>
      <c r="G14" s="22">
        <v>7379272.5999999996</v>
      </c>
      <c r="H14" s="22">
        <v>1328462.7</v>
      </c>
      <c r="I14" s="22">
        <v>535074.5</v>
      </c>
      <c r="J14" s="23">
        <f t="shared" si="1"/>
        <v>0.54520365585480846</v>
      </c>
      <c r="K14" s="23">
        <f t="shared" si="2"/>
        <v>0.64335462004425292</v>
      </c>
      <c r="L14" s="24">
        <f t="shared" si="3"/>
        <v>0.68288759156704015</v>
      </c>
      <c r="M14" s="5"/>
      <c r="N14" t="s">
        <v>84</v>
      </c>
      <c r="O14" s="6">
        <v>787044.7</v>
      </c>
      <c r="P14" s="66">
        <v>0.61098459971525232</v>
      </c>
    </row>
    <row r="15" spans="1:16" x14ac:dyDescent="0.25">
      <c r="A15" s="18"/>
      <c r="B15" s="38">
        <v>9</v>
      </c>
      <c r="C15" s="20" t="s">
        <v>90</v>
      </c>
      <c r="D15" s="21">
        <v>1911754</v>
      </c>
      <c r="E15" s="22">
        <v>1910539</v>
      </c>
      <c r="F15" s="22">
        <f t="shared" si="0"/>
        <v>917399</v>
      </c>
      <c r="G15" s="22">
        <v>685076.6</v>
      </c>
      <c r="H15" s="22">
        <v>111301.3</v>
      </c>
      <c r="I15" s="22">
        <v>121021.1</v>
      </c>
      <c r="J15" s="23">
        <f t="shared" si="1"/>
        <v>0.35857765792794599</v>
      </c>
      <c r="K15" s="23">
        <f t="shared" si="2"/>
        <v>0.41683414994407336</v>
      </c>
      <c r="L15" s="24">
        <f t="shared" si="3"/>
        <v>0.48017810680650852</v>
      </c>
      <c r="M15" s="5"/>
      <c r="N15" t="s">
        <v>103</v>
      </c>
      <c r="O15" s="6">
        <v>420012.39999999997</v>
      </c>
      <c r="P15" s="66">
        <v>0.6074880820142553</v>
      </c>
    </row>
    <row r="16" spans="1:16" x14ac:dyDescent="0.25">
      <c r="A16" s="18"/>
      <c r="B16" s="38">
        <v>10</v>
      </c>
      <c r="C16" s="20" t="s">
        <v>91</v>
      </c>
      <c r="D16" s="21">
        <v>1840476</v>
      </c>
      <c r="E16" s="22">
        <v>1594897</v>
      </c>
      <c r="F16" s="22">
        <f t="shared" si="0"/>
        <v>635723</v>
      </c>
      <c r="G16" s="22">
        <v>512491.5</v>
      </c>
      <c r="H16" s="22">
        <v>86733.6</v>
      </c>
      <c r="I16" s="22">
        <v>36497.9</v>
      </c>
      <c r="J16" s="23">
        <f t="shared" si="1"/>
        <v>0.32133203586187697</v>
      </c>
      <c r="K16" s="23">
        <f t="shared" si="2"/>
        <v>0.37571398027584224</v>
      </c>
      <c r="L16" s="24">
        <f t="shared" si="3"/>
        <v>0.39859815398737347</v>
      </c>
      <c r="M16" s="5"/>
      <c r="N16" t="s">
        <v>101</v>
      </c>
      <c r="O16" s="6">
        <v>2651025.2999999998</v>
      </c>
      <c r="P16" s="66">
        <v>0.60545929050257885</v>
      </c>
    </row>
    <row r="17" spans="1:16" x14ac:dyDescent="0.25">
      <c r="A17" s="18"/>
      <c r="B17" s="38">
        <v>11</v>
      </c>
      <c r="C17" s="20" t="s">
        <v>92</v>
      </c>
      <c r="D17" s="21">
        <v>1048570</v>
      </c>
      <c r="E17" s="22">
        <v>1126545</v>
      </c>
      <c r="F17" s="22">
        <f t="shared" si="0"/>
        <v>581565.6</v>
      </c>
      <c r="G17" s="22">
        <v>476315.9</v>
      </c>
      <c r="H17" s="22">
        <v>80341</v>
      </c>
      <c r="I17" s="22">
        <v>24908.7</v>
      </c>
      <c r="J17" s="23">
        <f t="shared" si="1"/>
        <v>0.42281125032732825</v>
      </c>
      <c r="K17" s="23">
        <f t="shared" si="2"/>
        <v>0.49412753152337457</v>
      </c>
      <c r="L17" s="24">
        <f t="shared" si="3"/>
        <v>0.51623823282691772</v>
      </c>
      <c r="M17" s="5"/>
      <c r="N17" t="s">
        <v>100</v>
      </c>
      <c r="O17" s="6">
        <v>1604969.4000000001</v>
      </c>
      <c r="P17" s="66">
        <v>0.57226137404536603</v>
      </c>
    </row>
    <row r="18" spans="1:16" x14ac:dyDescent="0.25">
      <c r="A18" s="18"/>
      <c r="B18" s="38">
        <v>12</v>
      </c>
      <c r="C18" s="20" t="s">
        <v>93</v>
      </c>
      <c r="D18" s="21">
        <v>2480920</v>
      </c>
      <c r="E18" s="22">
        <v>2391349</v>
      </c>
      <c r="F18" s="22">
        <f t="shared" si="0"/>
        <v>1058300.8999999999</v>
      </c>
      <c r="G18" s="22">
        <v>857515.9</v>
      </c>
      <c r="H18" s="22">
        <v>121297.5</v>
      </c>
      <c r="I18" s="22">
        <v>79487.5</v>
      </c>
      <c r="J18" s="23">
        <f t="shared" si="1"/>
        <v>0.35859086231244375</v>
      </c>
      <c r="K18" s="23">
        <f t="shared" si="2"/>
        <v>0.40931432425798159</v>
      </c>
      <c r="L18" s="24">
        <f t="shared" si="3"/>
        <v>0.44255393085660016</v>
      </c>
      <c r="M18" s="5"/>
      <c r="N18" t="s">
        <v>95</v>
      </c>
      <c r="O18" s="6">
        <v>744643.79999999993</v>
      </c>
      <c r="P18" s="66">
        <v>0.55969150380246135</v>
      </c>
    </row>
    <row r="19" spans="1:16" x14ac:dyDescent="0.25">
      <c r="A19" s="18"/>
      <c r="B19" s="38">
        <v>13</v>
      </c>
      <c r="C19" s="20" t="s">
        <v>94</v>
      </c>
      <c r="D19" s="21">
        <v>3953412</v>
      </c>
      <c r="E19" s="22">
        <v>3225074</v>
      </c>
      <c r="F19" s="22">
        <f t="shared" si="0"/>
        <v>1003976.5</v>
      </c>
      <c r="G19" s="22">
        <v>838174.9</v>
      </c>
      <c r="H19" s="22">
        <v>107693.4</v>
      </c>
      <c r="I19" s="22">
        <v>58108.2</v>
      </c>
      <c r="J19" s="23">
        <f t="shared" si="1"/>
        <v>0.25989323035688483</v>
      </c>
      <c r="K19" s="23">
        <f t="shared" si="2"/>
        <v>0.2932857664661338</v>
      </c>
      <c r="L19" s="24">
        <f t="shared" si="3"/>
        <v>0.31130339954990183</v>
      </c>
      <c r="M19" s="5"/>
      <c r="N19" t="s">
        <v>92</v>
      </c>
      <c r="O19" s="6">
        <v>581565.6</v>
      </c>
      <c r="P19" s="66">
        <v>0.51623823282691772</v>
      </c>
    </row>
    <row r="20" spans="1:16" x14ac:dyDescent="0.25">
      <c r="A20" s="18"/>
      <c r="B20" s="38">
        <v>14</v>
      </c>
      <c r="C20" s="20" t="s">
        <v>95</v>
      </c>
      <c r="D20" s="21">
        <v>970018</v>
      </c>
      <c r="E20" s="22">
        <v>1330454</v>
      </c>
      <c r="F20" s="22">
        <f t="shared" si="0"/>
        <v>744643.79999999993</v>
      </c>
      <c r="G20" s="22">
        <v>586036.6</v>
      </c>
      <c r="H20" s="22">
        <v>102774</v>
      </c>
      <c r="I20" s="22">
        <v>55833.2</v>
      </c>
      <c r="J20" s="23">
        <f t="shared" si="1"/>
        <v>0.44047866367420441</v>
      </c>
      <c r="K20" s="23">
        <f t="shared" si="2"/>
        <v>0.5177259792521951</v>
      </c>
      <c r="L20" s="24">
        <f t="shared" si="3"/>
        <v>0.55969150380246135</v>
      </c>
      <c r="M20" s="5"/>
      <c r="N20" t="s">
        <v>104</v>
      </c>
      <c r="O20" s="6">
        <v>631028.19999999995</v>
      </c>
      <c r="P20" s="66">
        <v>0.49391184967591906</v>
      </c>
    </row>
    <row r="21" spans="1:16" x14ac:dyDescent="0.25">
      <c r="A21" s="18"/>
      <c r="B21" s="38">
        <v>15</v>
      </c>
      <c r="C21" s="20" t="s">
        <v>96</v>
      </c>
      <c r="D21" s="21">
        <v>7567766</v>
      </c>
      <c r="E21" s="22">
        <v>9309160</v>
      </c>
      <c r="F21" s="22">
        <f t="shared" si="0"/>
        <v>6226428.0999999996</v>
      </c>
      <c r="G21" s="22">
        <v>4868295.5</v>
      </c>
      <c r="H21" s="22">
        <v>594827</v>
      </c>
      <c r="I21" s="22">
        <v>763305.6</v>
      </c>
      <c r="J21" s="23">
        <f t="shared" si="1"/>
        <v>0.52295754933850103</v>
      </c>
      <c r="K21" s="23">
        <f t="shared" si="2"/>
        <v>0.58685450674389528</v>
      </c>
      <c r="L21" s="24">
        <f t="shared" si="3"/>
        <v>0.66884961693643674</v>
      </c>
      <c r="M21" s="5"/>
      <c r="N21" t="s">
        <v>90</v>
      </c>
      <c r="O21" s="6">
        <v>917399</v>
      </c>
      <c r="P21" s="66">
        <v>0.48017810680650852</v>
      </c>
    </row>
    <row r="22" spans="1:16" x14ac:dyDescent="0.25">
      <c r="A22" s="18"/>
      <c r="B22" s="38">
        <v>16</v>
      </c>
      <c r="C22" s="20" t="s">
        <v>97</v>
      </c>
      <c r="D22" s="21">
        <v>2011411</v>
      </c>
      <c r="E22" s="22">
        <v>1232200</v>
      </c>
      <c r="F22" s="22">
        <f t="shared" si="0"/>
        <v>828292.7</v>
      </c>
      <c r="G22" s="22">
        <v>712725.7</v>
      </c>
      <c r="H22" s="22">
        <v>74648.600000000006</v>
      </c>
      <c r="I22" s="22">
        <v>40918.400000000001</v>
      </c>
      <c r="J22" s="23">
        <f t="shared" si="1"/>
        <v>0.57841722123031969</v>
      </c>
      <c r="K22" s="23">
        <f t="shared" si="2"/>
        <v>0.63899878266515175</v>
      </c>
      <c r="L22" s="24">
        <f t="shared" si="3"/>
        <v>0.67220637883460477</v>
      </c>
      <c r="M22" s="5"/>
      <c r="N22" t="s">
        <v>82</v>
      </c>
      <c r="O22" s="6">
        <v>402534.50000000006</v>
      </c>
      <c r="P22" s="66">
        <v>0.46649194515683801</v>
      </c>
    </row>
    <row r="23" spans="1:16" x14ac:dyDescent="0.25">
      <c r="A23" s="18"/>
      <c r="B23" s="38">
        <v>17</v>
      </c>
      <c r="C23" s="20" t="s">
        <v>98</v>
      </c>
      <c r="D23" s="21">
        <v>589207</v>
      </c>
      <c r="E23" s="22">
        <v>562294</v>
      </c>
      <c r="F23" s="22">
        <f t="shared" si="0"/>
        <v>396787.3</v>
      </c>
      <c r="G23" s="22">
        <v>301429.59999999998</v>
      </c>
      <c r="H23" s="22">
        <v>46794.8</v>
      </c>
      <c r="I23" s="22">
        <v>48562.9</v>
      </c>
      <c r="J23" s="23">
        <f t="shared" si="1"/>
        <v>0.53607116561798629</v>
      </c>
      <c r="K23" s="23">
        <f t="shared" si="2"/>
        <v>0.61929239863843466</v>
      </c>
      <c r="L23" s="24">
        <f t="shared" si="3"/>
        <v>0.70565807211174225</v>
      </c>
      <c r="M23" s="5"/>
      <c r="N23" t="s">
        <v>93</v>
      </c>
      <c r="O23" s="6">
        <v>1058300.8999999999</v>
      </c>
      <c r="P23" s="66">
        <v>0.44255393085660016</v>
      </c>
    </row>
    <row r="24" spans="1:16" x14ac:dyDescent="0.25">
      <c r="A24" s="18"/>
      <c r="B24" s="38">
        <v>18</v>
      </c>
      <c r="C24" s="20" t="s">
        <v>99</v>
      </c>
      <c r="D24" s="21">
        <v>2202622</v>
      </c>
      <c r="E24" s="22">
        <v>911275</v>
      </c>
      <c r="F24" s="22">
        <f t="shared" si="0"/>
        <v>389188</v>
      </c>
      <c r="G24" s="22">
        <v>302299.8</v>
      </c>
      <c r="H24" s="22">
        <v>53054.8</v>
      </c>
      <c r="I24" s="22">
        <v>33833.4</v>
      </c>
      <c r="J24" s="23">
        <f t="shared" si="1"/>
        <v>0.33173279196729855</v>
      </c>
      <c r="K24" s="23">
        <f t="shared" si="2"/>
        <v>0.38995319744314283</v>
      </c>
      <c r="L24" s="24">
        <f t="shared" si="3"/>
        <v>0.42708073852569201</v>
      </c>
      <c r="M24" s="5"/>
      <c r="N24" t="s">
        <v>99</v>
      </c>
      <c r="O24" s="6">
        <v>389188</v>
      </c>
      <c r="P24" s="66">
        <v>0.42708073852569201</v>
      </c>
    </row>
    <row r="25" spans="1:16" x14ac:dyDescent="0.25">
      <c r="A25" s="18"/>
      <c r="B25" s="38">
        <v>19</v>
      </c>
      <c r="C25" s="20" t="s">
        <v>100</v>
      </c>
      <c r="D25" s="21">
        <v>2190534</v>
      </c>
      <c r="E25" s="22">
        <v>2804609</v>
      </c>
      <c r="F25" s="22">
        <f t="shared" si="0"/>
        <v>1604969.4000000001</v>
      </c>
      <c r="G25" s="22">
        <v>1299918.8</v>
      </c>
      <c r="H25" s="22">
        <v>224968.3</v>
      </c>
      <c r="I25" s="22">
        <v>80082.3</v>
      </c>
      <c r="J25" s="23">
        <f t="shared" si="1"/>
        <v>0.46349377043288387</v>
      </c>
      <c r="K25" s="23">
        <f t="shared" si="2"/>
        <v>0.54370755424374662</v>
      </c>
      <c r="L25" s="24">
        <f t="shared" si="3"/>
        <v>0.57226137404536603</v>
      </c>
      <c r="M25" s="5"/>
      <c r="N25" t="s">
        <v>86</v>
      </c>
      <c r="O25" s="6">
        <v>1151851.0999999999</v>
      </c>
      <c r="P25" s="66">
        <v>0.41322575877267559</v>
      </c>
    </row>
    <row r="26" spans="1:16" x14ac:dyDescent="0.25">
      <c r="A26" s="18"/>
      <c r="B26" s="38">
        <v>20</v>
      </c>
      <c r="C26" s="20" t="s">
        <v>101</v>
      </c>
      <c r="D26" s="21">
        <v>3792282</v>
      </c>
      <c r="E26" s="22">
        <v>4378536</v>
      </c>
      <c r="F26" s="22">
        <f t="shared" si="0"/>
        <v>2651025.2999999998</v>
      </c>
      <c r="G26" s="22">
        <v>2209268.5</v>
      </c>
      <c r="H26" s="22">
        <v>268520.3</v>
      </c>
      <c r="I26" s="22">
        <v>173236.5</v>
      </c>
      <c r="J26" s="23">
        <f t="shared" si="1"/>
        <v>0.50456785098946311</v>
      </c>
      <c r="K26" s="23">
        <f t="shared" si="2"/>
        <v>0.56589435372919161</v>
      </c>
      <c r="L26" s="24">
        <f t="shared" si="3"/>
        <v>0.60545929050257885</v>
      </c>
      <c r="M26" s="5"/>
      <c r="N26" t="s">
        <v>91</v>
      </c>
      <c r="O26" s="6">
        <v>635723</v>
      </c>
      <c r="P26" s="66">
        <v>0.39859815398737347</v>
      </c>
    </row>
    <row r="27" spans="1:16" x14ac:dyDescent="0.25">
      <c r="A27" s="18"/>
      <c r="B27" s="38">
        <v>21</v>
      </c>
      <c r="C27" s="20" t="s">
        <v>102</v>
      </c>
      <c r="D27" s="21">
        <v>35138166</v>
      </c>
      <c r="E27" s="22">
        <v>17642363</v>
      </c>
      <c r="F27" s="22">
        <f t="shared" si="0"/>
        <v>6365193.7000000002</v>
      </c>
      <c r="G27" s="22">
        <v>4872637.8</v>
      </c>
      <c r="H27" s="22">
        <v>949317.5</v>
      </c>
      <c r="I27" s="22">
        <v>543238.40000000002</v>
      </c>
      <c r="J27" s="23">
        <f t="shared" si="1"/>
        <v>0.27618963514127898</v>
      </c>
      <c r="K27" s="23">
        <f t="shared" si="2"/>
        <v>0.32999861186395496</v>
      </c>
      <c r="L27" s="24">
        <f t="shared" si="3"/>
        <v>0.36079031476679174</v>
      </c>
      <c r="M27" s="5"/>
      <c r="N27" t="s">
        <v>85</v>
      </c>
      <c r="O27" s="6">
        <v>1464192.5</v>
      </c>
      <c r="P27" s="66">
        <v>0.39093129271243948</v>
      </c>
    </row>
    <row r="28" spans="1:16" x14ac:dyDescent="0.25">
      <c r="A28" s="18"/>
      <c r="B28" s="38">
        <v>22</v>
      </c>
      <c r="C28" s="20" t="s">
        <v>103</v>
      </c>
      <c r="D28" s="21">
        <v>1044989</v>
      </c>
      <c r="E28" s="22">
        <v>691392</v>
      </c>
      <c r="F28" s="22">
        <f t="shared" si="0"/>
        <v>420012.39999999997</v>
      </c>
      <c r="G28" s="22">
        <v>370424.3</v>
      </c>
      <c r="H28" s="22">
        <v>37120.300000000003</v>
      </c>
      <c r="I28" s="22">
        <v>12467.8</v>
      </c>
      <c r="J28" s="23">
        <f t="shared" si="1"/>
        <v>0.53576596200129589</v>
      </c>
      <c r="K28" s="23">
        <f t="shared" si="2"/>
        <v>0.58945518605942793</v>
      </c>
      <c r="L28" s="24">
        <f t="shared" si="3"/>
        <v>0.6074880820142553</v>
      </c>
      <c r="M28" s="5"/>
      <c r="N28" t="s">
        <v>102</v>
      </c>
      <c r="O28" s="6">
        <v>6365193.7000000002</v>
      </c>
      <c r="P28" s="66">
        <v>0.36079031476679174</v>
      </c>
    </row>
    <row r="29" spans="1:16" x14ac:dyDescent="0.25">
      <c r="A29" s="18"/>
      <c r="B29" s="38">
        <v>23</v>
      </c>
      <c r="C29" s="20" t="s">
        <v>104</v>
      </c>
      <c r="D29" s="21">
        <v>1822066</v>
      </c>
      <c r="E29" s="22">
        <v>1277613</v>
      </c>
      <c r="F29" s="22">
        <f t="shared" si="0"/>
        <v>631028.19999999995</v>
      </c>
      <c r="G29" s="22">
        <v>506767.6</v>
      </c>
      <c r="H29" s="22">
        <v>80428.600000000006</v>
      </c>
      <c r="I29" s="22">
        <v>43832</v>
      </c>
      <c r="J29" s="23">
        <f t="shared" si="1"/>
        <v>0.39665188128173395</v>
      </c>
      <c r="K29" s="23">
        <f t="shared" si="2"/>
        <v>0.45960412112274995</v>
      </c>
      <c r="L29" s="24">
        <f t="shared" si="3"/>
        <v>0.49391184967591906</v>
      </c>
      <c r="M29" s="5"/>
      <c r="N29" t="s">
        <v>106</v>
      </c>
      <c r="O29" s="6">
        <v>331929.2</v>
      </c>
      <c r="P29" s="66">
        <v>0.32727469922758529</v>
      </c>
    </row>
    <row r="30" spans="1:16" x14ac:dyDescent="0.25">
      <c r="A30" s="18"/>
      <c r="B30" s="38">
        <v>24</v>
      </c>
      <c r="C30" s="20" t="s">
        <v>105</v>
      </c>
      <c r="D30" s="21">
        <v>1488323</v>
      </c>
      <c r="E30" s="22">
        <v>1618925</v>
      </c>
      <c r="F30" s="22">
        <f t="shared" si="0"/>
        <v>1059278.1000000001</v>
      </c>
      <c r="G30" s="22">
        <v>964528.3</v>
      </c>
      <c r="H30" s="22">
        <v>51123</v>
      </c>
      <c r="I30" s="22">
        <v>43626.8</v>
      </c>
      <c r="J30" s="23">
        <f t="shared" si="1"/>
        <v>0.59578318946214315</v>
      </c>
      <c r="K30" s="23">
        <f t="shared" si="2"/>
        <v>0.6273615516469262</v>
      </c>
      <c r="L30" s="24">
        <f t="shared" si="3"/>
        <v>0.65430955726794016</v>
      </c>
      <c r="M30" s="5"/>
      <c r="N30" t="s">
        <v>94</v>
      </c>
      <c r="O30" s="6">
        <v>1003976.5</v>
      </c>
      <c r="P30" s="66">
        <v>0.31130339954990183</v>
      </c>
    </row>
    <row r="31" spans="1:16" ht="15.75" thickBot="1" x14ac:dyDescent="0.3">
      <c r="A31" s="25"/>
      <c r="B31" s="39">
        <v>25</v>
      </c>
      <c r="C31" s="27" t="s">
        <v>106</v>
      </c>
      <c r="D31" s="28">
        <v>1016755</v>
      </c>
      <c r="E31" s="29">
        <v>1014222</v>
      </c>
      <c r="F31" s="29">
        <f t="shared" si="0"/>
        <v>331929.2</v>
      </c>
      <c r="G31" s="29">
        <v>253873.9</v>
      </c>
      <c r="H31" s="29">
        <v>41120.6</v>
      </c>
      <c r="I31" s="29">
        <v>36934.699999999997</v>
      </c>
      <c r="J31" s="30">
        <f t="shared" si="1"/>
        <v>0.25031393521339507</v>
      </c>
      <c r="K31" s="30">
        <f t="shared" si="2"/>
        <v>0.29085791868052557</v>
      </c>
      <c r="L31" s="31">
        <f t="shared" si="3"/>
        <v>0.32727469922758529</v>
      </c>
      <c r="M31" s="5"/>
      <c r="N31" t="s">
        <v>83</v>
      </c>
      <c r="O31" s="6">
        <v>780890.2</v>
      </c>
      <c r="P31" s="66">
        <v>0.24833999058655912</v>
      </c>
    </row>
    <row r="32" spans="1:16" x14ac:dyDescent="0.25">
      <c r="O32" s="6"/>
      <c r="P32" s="66"/>
    </row>
    <row r="33" spans="15:16" x14ac:dyDescent="0.25">
      <c r="O33" s="6"/>
      <c r="P33" s="66"/>
    </row>
    <row r="34" spans="15:16" x14ac:dyDescent="0.25">
      <c r="O34" s="6"/>
      <c r="P34" s="66"/>
    </row>
    <row r="35" spans="15:16" x14ac:dyDescent="0.25">
      <c r="O35" s="6"/>
      <c r="P35" s="66"/>
    </row>
    <row r="36" spans="15:16" x14ac:dyDescent="0.25">
      <c r="O36" s="6"/>
      <c r="P36" s="66"/>
    </row>
    <row r="37" spans="15:16" x14ac:dyDescent="0.25">
      <c r="O37" s="6"/>
      <c r="P37" s="66"/>
    </row>
    <row r="38" spans="15:16" x14ac:dyDescent="0.25">
      <c r="O38" s="6"/>
      <c r="P38" s="66"/>
    </row>
    <row r="39" spans="15:16" x14ac:dyDescent="0.25">
      <c r="O39" s="6"/>
      <c r="P39" s="66"/>
    </row>
    <row r="40" spans="15:16" x14ac:dyDescent="0.25">
      <c r="O40" s="6"/>
      <c r="P40" s="66"/>
    </row>
    <row r="41" spans="15:16" x14ac:dyDescent="0.25">
      <c r="O41" s="6"/>
      <c r="P41" s="66"/>
    </row>
    <row r="42" spans="15:16" x14ac:dyDescent="0.25">
      <c r="O42" s="6"/>
      <c r="P42" s="66"/>
    </row>
    <row r="43" spans="15:16" x14ac:dyDescent="0.25">
      <c r="O43" s="6"/>
      <c r="P43" s="66"/>
    </row>
    <row r="44" spans="15:16" x14ac:dyDescent="0.25">
      <c r="O44" s="6"/>
      <c r="P44" s="66"/>
    </row>
    <row r="45" spans="15:16" x14ac:dyDescent="0.25">
      <c r="O45" s="6"/>
      <c r="P45" s="66"/>
    </row>
    <row r="46" spans="15:16" x14ac:dyDescent="0.25">
      <c r="O46" s="6"/>
      <c r="P46" s="66"/>
    </row>
    <row r="47" spans="15:16" x14ac:dyDescent="0.25">
      <c r="O47" s="6"/>
      <c r="P47" s="66"/>
    </row>
    <row r="48" spans="15:16" x14ac:dyDescent="0.25">
      <c r="O48" s="6"/>
      <c r="P48" s="66"/>
    </row>
    <row r="49" spans="15:16" x14ac:dyDescent="0.25">
      <c r="O49" s="6"/>
      <c r="P49" s="66"/>
    </row>
    <row r="50" spans="15:16" x14ac:dyDescent="0.25">
      <c r="O50" s="6"/>
      <c r="P50" s="66"/>
    </row>
    <row r="51" spans="15:16" x14ac:dyDescent="0.25">
      <c r="O51" s="6"/>
      <c r="P51" s="66"/>
    </row>
    <row r="52" spans="15:16" x14ac:dyDescent="0.25">
      <c r="O52" s="6"/>
      <c r="P52" s="66"/>
    </row>
    <row r="53" spans="15:16" x14ac:dyDescent="0.25">
      <c r="O53" s="6"/>
      <c r="P53" s="66"/>
    </row>
    <row r="54" spans="15:16" x14ac:dyDescent="0.25">
      <c r="O54" s="6"/>
      <c r="P54" s="66"/>
    </row>
    <row r="55" spans="15:16" x14ac:dyDescent="0.25">
      <c r="O55" s="6"/>
      <c r="P55" s="66"/>
    </row>
    <row r="56" spans="15:16" x14ac:dyDescent="0.25">
      <c r="O56" s="6"/>
      <c r="P56" s="66"/>
    </row>
    <row r="57" spans="15:16" x14ac:dyDescent="0.25">
      <c r="O57" s="6"/>
      <c r="P57" s="66"/>
    </row>
    <row r="58" spans="15:16" x14ac:dyDescent="0.25">
      <c r="O58" s="6"/>
      <c r="P58" s="66"/>
    </row>
    <row r="59" spans="15:16" x14ac:dyDescent="0.25">
      <c r="O59" s="6"/>
      <c r="P59" s="66"/>
    </row>
    <row r="60" spans="15:16" x14ac:dyDescent="0.25">
      <c r="O60" s="6"/>
      <c r="P60" s="66"/>
    </row>
    <row r="61" spans="15:16" x14ac:dyDescent="0.25">
      <c r="O61" s="6"/>
      <c r="P61" s="66"/>
    </row>
    <row r="62" spans="15:16" x14ac:dyDescent="0.25">
      <c r="O62" s="6"/>
      <c r="P62" s="66"/>
    </row>
    <row r="63" spans="15:16" x14ac:dyDescent="0.25">
      <c r="O63" s="6"/>
      <c r="P63" s="66"/>
    </row>
    <row r="64" spans="15:16" x14ac:dyDescent="0.25">
      <c r="O64" s="6"/>
      <c r="P64" s="66"/>
    </row>
    <row r="65" spans="15:16" x14ac:dyDescent="0.25">
      <c r="O65" s="6"/>
      <c r="P65" s="66"/>
    </row>
    <row r="66" spans="15:16" x14ac:dyDescent="0.25">
      <c r="O66" s="6"/>
      <c r="P66" s="66"/>
    </row>
    <row r="67" spans="15:16" x14ac:dyDescent="0.25">
      <c r="O67" s="6"/>
      <c r="P67" s="66"/>
    </row>
    <row r="68" spans="15:16" x14ac:dyDescent="0.25">
      <c r="O68" s="6"/>
      <c r="P68" s="66"/>
    </row>
    <row r="69" spans="15:16" x14ac:dyDescent="0.25">
      <c r="O69" s="6"/>
      <c r="P69" s="66"/>
    </row>
    <row r="70" spans="15:16" x14ac:dyDescent="0.25">
      <c r="O70" s="6"/>
      <c r="P70" s="66"/>
    </row>
    <row r="71" spans="15:16" x14ac:dyDescent="0.25">
      <c r="O71" s="6"/>
      <c r="P71" s="66"/>
    </row>
    <row r="72" spans="15:16" x14ac:dyDescent="0.25">
      <c r="O72" s="6"/>
      <c r="P72" s="66"/>
    </row>
    <row r="73" spans="15:16" x14ac:dyDescent="0.25">
      <c r="O73" s="6"/>
      <c r="P73" s="66"/>
    </row>
    <row r="74" spans="15:16" x14ac:dyDescent="0.25">
      <c r="O74" s="6"/>
      <c r="P74" s="66"/>
    </row>
    <row r="75" spans="15:16" x14ac:dyDescent="0.25">
      <c r="O75" s="6"/>
      <c r="P75" s="66"/>
    </row>
    <row r="76" spans="15:16" x14ac:dyDescent="0.25">
      <c r="O76" s="6"/>
      <c r="P76" s="66"/>
    </row>
    <row r="77" spans="15:16" x14ac:dyDescent="0.25">
      <c r="O77" s="6"/>
      <c r="P77" s="66"/>
    </row>
    <row r="78" spans="15:16" x14ac:dyDescent="0.25">
      <c r="O78" s="6"/>
      <c r="P78" s="66"/>
    </row>
    <row r="79" spans="15:16" x14ac:dyDescent="0.25">
      <c r="O79" s="6"/>
      <c r="P79" s="66"/>
    </row>
    <row r="80" spans="15:16" x14ac:dyDescent="0.25">
      <c r="O80" s="6"/>
      <c r="P80" s="66"/>
    </row>
    <row r="81" spans="15:16" x14ac:dyDescent="0.25">
      <c r="O81" s="6"/>
      <c r="P81" s="66"/>
    </row>
    <row r="82" spans="15:16" x14ac:dyDescent="0.25">
      <c r="O82" s="6"/>
      <c r="P82" s="66"/>
    </row>
    <row r="83" spans="15:16" x14ac:dyDescent="0.25">
      <c r="O83" s="6"/>
      <c r="P83" s="66"/>
    </row>
    <row r="84" spans="15:16" x14ac:dyDescent="0.25">
      <c r="O84" s="6"/>
      <c r="P84" s="66"/>
    </row>
    <row r="85" spans="15:16" x14ac:dyDescent="0.25">
      <c r="O85" s="6"/>
      <c r="P85" s="66"/>
    </row>
    <row r="86" spans="15:16" x14ac:dyDescent="0.25">
      <c r="O86" s="6"/>
      <c r="P86" s="66"/>
    </row>
    <row r="87" spans="15:16" x14ac:dyDescent="0.25">
      <c r="O87" s="6"/>
      <c r="P87" s="66"/>
    </row>
    <row r="88" spans="15:16" x14ac:dyDescent="0.25">
      <c r="O88" s="6"/>
      <c r="P88" s="66"/>
    </row>
    <row r="89" spans="15:16" x14ac:dyDescent="0.25">
      <c r="O89" s="6"/>
      <c r="P89" s="66"/>
    </row>
    <row r="90" spans="15:16" x14ac:dyDescent="0.25">
      <c r="O90" s="6"/>
      <c r="P90" s="66"/>
    </row>
    <row r="91" spans="15:16" x14ac:dyDescent="0.25">
      <c r="O91" s="6"/>
      <c r="P91" s="66"/>
    </row>
    <row r="92" spans="15:16" x14ac:dyDescent="0.25">
      <c r="O92" s="6"/>
      <c r="P92" s="66"/>
    </row>
    <row r="93" spans="15:16" x14ac:dyDescent="0.25">
      <c r="O93" s="6"/>
      <c r="P93" s="66"/>
    </row>
    <row r="94" spans="15:16" x14ac:dyDescent="0.25">
      <c r="O94" s="6"/>
      <c r="P94" s="66"/>
    </row>
    <row r="95" spans="15:16" x14ac:dyDescent="0.25">
      <c r="O95" s="6"/>
      <c r="P95" s="66"/>
    </row>
    <row r="96" spans="15:16" x14ac:dyDescent="0.25">
      <c r="O96" s="6"/>
      <c r="P96" s="66"/>
    </row>
    <row r="97" spans="15:16" x14ac:dyDescent="0.25">
      <c r="O97" s="6"/>
      <c r="P97" s="66"/>
    </row>
    <row r="98" spans="15:16" x14ac:dyDescent="0.25">
      <c r="O98" s="6"/>
      <c r="P98" s="66"/>
    </row>
    <row r="99" spans="15:16" x14ac:dyDescent="0.25">
      <c r="O99" s="6"/>
      <c r="P99" s="66"/>
    </row>
    <row r="100" spans="15:16" x14ac:dyDescent="0.25">
      <c r="O100" s="6"/>
      <c r="P100" s="66"/>
    </row>
  </sheetData>
  <sortState ref="N6:P100">
    <sortCondition descending="1" ref="P5:P100"/>
  </sortState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/>
  <dimension ref="A1:M16"/>
  <sheetViews>
    <sheetView topLeftCell="A9" workbookViewId="0">
      <selection activeCell="D15" sqref="D15:G16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39</v>
      </c>
      <c r="B1" s="33" t="s">
        <v>72</v>
      </c>
      <c r="C1" s="33" t="s">
        <v>27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518</v>
      </c>
    </row>
    <row r="3" spans="1:13" ht="15.75" thickBot="1" x14ac:dyDescent="0.3">
      <c r="A3" s="76" t="s">
        <v>81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3"/>
      <c r="C6" s="13"/>
      <c r="D6" s="14">
        <v>114134785</v>
      </c>
      <c r="E6" s="15">
        <v>86197606</v>
      </c>
      <c r="F6" s="15">
        <v>44619360.5</v>
      </c>
      <c r="G6" s="15">
        <v>35752089.099999994</v>
      </c>
      <c r="H6" s="15">
        <v>5466346.0999999987</v>
      </c>
      <c r="I6" s="15">
        <v>3400925.2999999989</v>
      </c>
      <c r="J6" s="16">
        <v>0.41476893337385723</v>
      </c>
      <c r="K6" s="16">
        <v>0.47818538254995152</v>
      </c>
      <c r="L6" s="17">
        <v>0.51764036810952718</v>
      </c>
      <c r="M6" s="5"/>
    </row>
    <row r="7" spans="1:13" x14ac:dyDescent="0.25">
      <c r="A7" s="40" t="s">
        <v>139</v>
      </c>
      <c r="B7" s="42"/>
      <c r="C7" s="42"/>
      <c r="D7" s="43">
        <f ca="1">SUM(D8:OFFSET(D6,MATCH("PROYECTOS",$A$8:$A$50,0),0))</f>
        <v>20567567</v>
      </c>
      <c r="E7" s="44">
        <f ca="1">SUM(E8:OFFSET(E6,MATCH("PROYECTOS",$A$8:$A$50,0),0))</f>
        <v>24681388</v>
      </c>
      <c r="F7" s="44">
        <f ca="1">SUM(F8:OFFSET(F6,MATCH("PROYECTOS",$A$8:$A$50,0),0))</f>
        <v>16504217</v>
      </c>
      <c r="G7" s="44">
        <f ca="1">SUM(G8:OFFSET(G6,MATCH("PROYECTOS",$A$8:$A$50,0),0))</f>
        <v>12677319.200000001</v>
      </c>
      <c r="H7" s="44">
        <f ca="1">SUM(H8:OFFSET(H6,MATCH("PROYECTOS",$A$8:$A$50,0),0))</f>
        <v>2002073.8</v>
      </c>
      <c r="I7" s="44">
        <f ca="1">SUM(I8:OFFSET(I6,MATCH("PROYECTOS",$A$8:$A$50,0),0))</f>
        <v>1824824</v>
      </c>
      <c r="J7" s="45">
        <f ca="1">IFERROR(G7/E7,0)</f>
        <v>0.51363882776770908</v>
      </c>
      <c r="K7" s="45">
        <f ca="1">IFERROR(SUM(G7,H7)/E7,0)</f>
        <v>0.59475557047277905</v>
      </c>
      <c r="L7" s="46">
        <f ca="1">IFERROR(SUM(G7,H7,I7)/E7,0)</f>
        <v>0.66869079648194829</v>
      </c>
      <c r="M7" s="5"/>
    </row>
    <row r="8" spans="1:13" ht="63.75" x14ac:dyDescent="0.25">
      <c r="A8" s="18"/>
      <c r="B8" s="20">
        <v>3000059</v>
      </c>
      <c r="C8" s="20" t="s">
        <v>520</v>
      </c>
      <c r="D8" s="21">
        <v>6632534</v>
      </c>
      <c r="E8" s="22">
        <v>8514466</v>
      </c>
      <c r="F8" s="22">
        <f t="shared" ref="F8:F10" si="0">SUM(G8,H8,I8)</f>
        <v>5550261.4999999991</v>
      </c>
      <c r="G8" s="22">
        <v>4316552.3</v>
      </c>
      <c r="H8" s="22">
        <v>616693.1</v>
      </c>
      <c r="I8" s="22">
        <v>617016.1</v>
      </c>
      <c r="J8" s="23">
        <f t="shared" ref="J8:J11" si="1">IFERROR(G8/E8,0)</f>
        <v>0.50696688435892512</v>
      </c>
      <c r="K8" s="23">
        <f t="shared" ref="K8:K11" si="2">IFERROR(SUM(G8,H8)/E8,0)</f>
        <v>0.57939574836519392</v>
      </c>
      <c r="L8" s="24">
        <f t="shared" ref="L8:L11" si="3">IFERROR(SUM(G8,H8,I8)/E8,0)</f>
        <v>0.65186254780980968</v>
      </c>
      <c r="M8" s="5"/>
    </row>
    <row r="9" spans="1:13" ht="38.25" x14ac:dyDescent="0.25">
      <c r="A9" s="18"/>
      <c r="B9" s="20">
        <v>3000060</v>
      </c>
      <c r="C9" s="20" t="s">
        <v>521</v>
      </c>
      <c r="D9" s="21">
        <v>12564135</v>
      </c>
      <c r="E9" s="22">
        <v>14548667</v>
      </c>
      <c r="F9" s="22">
        <f t="shared" si="0"/>
        <v>9931541.3000000007</v>
      </c>
      <c r="G9" s="22">
        <v>7581398</v>
      </c>
      <c r="H9" s="22">
        <v>1254687.5</v>
      </c>
      <c r="I9" s="22">
        <v>1095455.8</v>
      </c>
      <c r="J9" s="23">
        <f t="shared" si="1"/>
        <v>0.52110602297791264</v>
      </c>
      <c r="K9" s="23">
        <f t="shared" si="2"/>
        <v>0.60734674180115611</v>
      </c>
      <c r="L9" s="24">
        <f t="shared" si="3"/>
        <v>0.68264269846852643</v>
      </c>
      <c r="M9" s="5"/>
    </row>
    <row r="10" spans="1:13" ht="38.25" x14ac:dyDescent="0.25">
      <c r="A10" s="18"/>
      <c r="B10" s="20">
        <v>3000061</v>
      </c>
      <c r="C10" s="20" t="s">
        <v>522</v>
      </c>
      <c r="D10" s="21">
        <v>1370898</v>
      </c>
      <c r="E10" s="22">
        <v>1618255</v>
      </c>
      <c r="F10" s="22">
        <f t="shared" si="0"/>
        <v>1022414.2</v>
      </c>
      <c r="G10" s="22">
        <v>779368.9</v>
      </c>
      <c r="H10" s="22">
        <v>130693.2</v>
      </c>
      <c r="I10" s="22">
        <v>112352.1</v>
      </c>
      <c r="J10" s="23">
        <f t="shared" si="1"/>
        <v>0.4816106855841632</v>
      </c>
      <c r="K10" s="23">
        <f t="shared" si="2"/>
        <v>0.56237249382822851</v>
      </c>
      <c r="L10" s="24">
        <f t="shared" si="3"/>
        <v>0.63180042700316075</v>
      </c>
      <c r="M10" s="5"/>
    </row>
    <row r="11" spans="1:13" ht="15.75" thickBot="1" x14ac:dyDescent="0.3">
      <c r="A11" s="47" t="s">
        <v>161</v>
      </c>
      <c r="B11" s="49"/>
      <c r="C11" s="49"/>
      <c r="D11" s="50">
        <f ca="1">OFFSET(D11,-MATCH("PROYECTOS",$A$8:$A$50,0)-1,0)-(OFFSET(D11,-MATCH("PROYECTOS",$A$8:$A$50,0),0))</f>
        <v>93567218</v>
      </c>
      <c r="E11" s="51">
        <f t="shared" ref="E11:I11" ca="1" si="4">OFFSET(E11,-MATCH("PROYECTOS",$A$8:$A$50,0)-1,0)-(OFFSET(E11,-MATCH("PROYECTOS",$A$8:$A$50,0),0))</f>
        <v>61516218</v>
      </c>
      <c r="F11" s="51">
        <f t="shared" ca="1" si="4"/>
        <v>28115143.5</v>
      </c>
      <c r="G11" s="51">
        <f t="shared" ca="1" si="4"/>
        <v>23074769.899999991</v>
      </c>
      <c r="H11" s="51">
        <f t="shared" ca="1" si="4"/>
        <v>3464272.2999999989</v>
      </c>
      <c r="I11" s="51">
        <f t="shared" ca="1" si="4"/>
        <v>1576101.2999999989</v>
      </c>
      <c r="J11" s="52">
        <f t="shared" ca="1" si="1"/>
        <v>0.37510059379788258</v>
      </c>
      <c r="K11" s="52">
        <f t="shared" ca="1" si="2"/>
        <v>0.43141537407257363</v>
      </c>
      <c r="L11" s="53">
        <f t="shared" ca="1" si="3"/>
        <v>0.45703628106656335</v>
      </c>
      <c r="M11" s="5"/>
    </row>
    <row r="12" spans="1:13" ht="15.75" thickBot="1" x14ac:dyDescent="0.3"/>
    <row r="13" spans="1:13" ht="15.75" thickBot="1" x14ac:dyDescent="0.3">
      <c r="A13" s="82" t="s">
        <v>209</v>
      </c>
      <c r="B13" s="83"/>
      <c r="C13" s="83"/>
      <c r="D13" s="84"/>
    </row>
    <row r="14" spans="1:13" ht="15.75" thickBot="1" x14ac:dyDescent="0.3">
      <c r="A14" s="2" t="s">
        <v>537</v>
      </c>
    </row>
    <row r="15" spans="1:13" ht="45" customHeight="1" x14ac:dyDescent="0.25">
      <c r="A15" s="76" t="s">
        <v>211</v>
      </c>
      <c r="B15" s="77"/>
      <c r="C15" s="77"/>
      <c r="D15" s="87" t="s">
        <v>212</v>
      </c>
      <c r="E15" s="7"/>
      <c r="F15" s="7"/>
      <c r="G15" s="7"/>
    </row>
    <row r="16" spans="1:13" ht="15.75" thickBot="1" x14ac:dyDescent="0.3">
      <c r="A16" s="85"/>
      <c r="B16" s="86"/>
      <c r="C16" s="86"/>
      <c r="D16" s="88"/>
      <c r="E16" s="8"/>
      <c r="F16" s="8"/>
      <c r="G16" s="8"/>
    </row>
  </sheetData>
  <mergeCells count="10">
    <mergeCell ref="A13:D13"/>
    <mergeCell ref="A15:C16"/>
    <mergeCell ref="D15:D16"/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/>
  <dimension ref="A1:S16"/>
  <sheetViews>
    <sheetView topLeftCell="A9" workbookViewId="0">
      <selection activeCell="A15" sqref="A15:S15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4" width="7.7109375" customWidth="1"/>
    <col min="5" max="5" width="31.42578125" customWidth="1"/>
    <col min="6" max="6" width="4.28515625" style="4" customWidth="1"/>
    <col min="7" max="7" width="11.42578125" customWidth="1"/>
    <col min="8" max="10" width="13.5703125" customWidth="1"/>
    <col min="11" max="13" width="0" hidden="1" customWidth="1"/>
    <col min="17" max="18" width="14" hidden="1" customWidth="1"/>
    <col min="19" max="19" width="0" hidden="1" customWidth="1"/>
  </cols>
  <sheetData>
    <row r="1" spans="1:19" ht="15.75" x14ac:dyDescent="0.25">
      <c r="A1" s="32">
        <v>39</v>
      </c>
      <c r="B1" s="33" t="s">
        <v>72</v>
      </c>
      <c r="C1" s="33" t="s">
        <v>27</v>
      </c>
      <c r="D1" s="33"/>
      <c r="E1" s="33"/>
      <c r="F1" s="36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15.75" thickBot="1" x14ac:dyDescent="0.3">
      <c r="A2" s="2" t="s">
        <v>523</v>
      </c>
    </row>
    <row r="3" spans="1:19" ht="15.75" thickBot="1" x14ac:dyDescent="0.3">
      <c r="A3" s="76" t="s">
        <v>163</v>
      </c>
      <c r="B3" s="77"/>
      <c r="C3" s="77"/>
      <c r="D3" s="77"/>
      <c r="E3" s="77"/>
      <c r="F3" s="77"/>
      <c r="G3" s="77"/>
      <c r="H3" s="76" t="s">
        <v>1</v>
      </c>
      <c r="I3" s="77"/>
      <c r="J3" s="77"/>
      <c r="K3" s="77"/>
      <c r="L3" s="77"/>
      <c r="M3" s="77"/>
      <c r="N3" s="77"/>
      <c r="O3" s="77"/>
      <c r="P3" s="78"/>
      <c r="Q3" s="77" t="s">
        <v>167</v>
      </c>
      <c r="R3" s="77"/>
      <c r="S3" s="78"/>
    </row>
    <row r="4" spans="1:19" ht="45" customHeight="1" x14ac:dyDescent="0.25">
      <c r="A4" s="96" t="s">
        <v>164</v>
      </c>
      <c r="B4" s="92"/>
      <c r="C4" s="92"/>
      <c r="D4" s="92" t="s">
        <v>165</v>
      </c>
      <c r="E4" s="92"/>
      <c r="F4" s="92" t="s">
        <v>166</v>
      </c>
      <c r="G4" s="93"/>
      <c r="H4" s="74" t="s">
        <v>2</v>
      </c>
      <c r="I4" s="72" t="s">
        <v>3</v>
      </c>
      <c r="J4" s="72" t="s">
        <v>76</v>
      </c>
      <c r="K4" s="72" t="s">
        <v>5</v>
      </c>
      <c r="L4" s="72"/>
      <c r="M4" s="72"/>
      <c r="N4" s="72" t="s">
        <v>9</v>
      </c>
      <c r="O4" s="72"/>
      <c r="P4" s="81"/>
      <c r="Q4" s="90" t="s">
        <v>168</v>
      </c>
      <c r="R4" s="72" t="s">
        <v>169</v>
      </c>
      <c r="S4" s="81" t="s">
        <v>170</v>
      </c>
    </row>
    <row r="5" spans="1:19" ht="15.75" thickBot="1" x14ac:dyDescent="0.3">
      <c r="A5" s="97"/>
      <c r="B5" s="94"/>
      <c r="C5" s="94"/>
      <c r="D5" s="94"/>
      <c r="E5" s="94"/>
      <c r="F5" s="94"/>
      <c r="G5" s="95"/>
      <c r="H5" s="75"/>
      <c r="I5" s="73"/>
      <c r="J5" s="73"/>
      <c r="K5" s="9" t="s">
        <v>6</v>
      </c>
      <c r="L5" s="9" t="s">
        <v>7</v>
      </c>
      <c r="M5" s="9" t="s">
        <v>77</v>
      </c>
      <c r="N5" s="9" t="s">
        <v>10</v>
      </c>
      <c r="O5" s="9" t="s">
        <v>7</v>
      </c>
      <c r="P5" s="10" t="s">
        <v>77</v>
      </c>
      <c r="Q5" s="91"/>
      <c r="R5" s="73"/>
      <c r="S5" s="89"/>
    </row>
    <row r="6" spans="1:19" x14ac:dyDescent="0.25">
      <c r="A6" s="11" t="s">
        <v>11</v>
      </c>
      <c r="B6" s="13"/>
      <c r="C6" s="13"/>
      <c r="D6" s="54"/>
      <c r="E6" s="13"/>
      <c r="F6" s="55"/>
      <c r="G6" s="13"/>
      <c r="H6" s="14">
        <v>114134785</v>
      </c>
      <c r="I6" s="15">
        <v>86197606</v>
      </c>
      <c r="J6" s="15">
        <v>44619360.5</v>
      </c>
      <c r="K6" s="15">
        <v>35752089.099999994</v>
      </c>
      <c r="L6" s="15">
        <v>5466346.0999999987</v>
      </c>
      <c r="M6" s="15">
        <v>3400925.2999999989</v>
      </c>
      <c r="N6" s="16">
        <v>0.41476893337385723</v>
      </c>
      <c r="O6" s="16">
        <v>0.47818538254995152</v>
      </c>
      <c r="P6" s="17">
        <v>0.51764036810952718</v>
      </c>
      <c r="Q6" s="56"/>
      <c r="R6" s="15"/>
      <c r="S6" s="17"/>
    </row>
    <row r="7" spans="1:19" x14ac:dyDescent="0.25">
      <c r="A7" s="40" t="s">
        <v>171</v>
      </c>
      <c r="B7" s="42"/>
      <c r="C7" s="42"/>
      <c r="D7" s="57"/>
      <c r="E7" s="42"/>
      <c r="F7" s="58"/>
      <c r="G7" s="42"/>
      <c r="H7" s="43">
        <f ca="1">SUM(H8:OFFSET(H6,MATCH("PROYECTOS",$A$8:$A$50,0),0))</f>
        <v>20567567</v>
      </c>
      <c r="I7" s="44">
        <f ca="1">SUM(I8:OFFSET(I6,MATCH("PROYECTOS",$A$8:$A$50,0),0))</f>
        <v>24681388</v>
      </c>
      <c r="J7" s="44">
        <f ca="1">SUM(J8:OFFSET(J6,MATCH("PROYECTOS",$A$8:$A$50,0),0))</f>
        <v>16504217.1</v>
      </c>
      <c r="K7" s="44">
        <f ca="1">SUM(K8:OFFSET(K6,MATCH("PROYECTOS",$A$8:$A$50,0),0))</f>
        <v>12677319.1</v>
      </c>
      <c r="L7" s="44">
        <f ca="1">SUM(L8:OFFSET(L6,MATCH("PROYECTOS",$A$8:$A$50,0),0))</f>
        <v>2002073.8</v>
      </c>
      <c r="M7" s="44">
        <f ca="1">SUM(M8:OFFSET(M6,MATCH("PROYECTOS",$A$8:$A$50,0),0))</f>
        <v>1824824.2</v>
      </c>
      <c r="N7" s="45">
        <f ca="1">IFERROR(K7/I7,0)</f>
        <v>0.51363882371607306</v>
      </c>
      <c r="O7" s="45">
        <f ca="1">IFERROR(SUM(K7,L7)/I7,0)</f>
        <v>0.59475556642114291</v>
      </c>
      <c r="P7" s="46">
        <f ca="1">IFERROR(SUM(K7,L7,M7)/I7,0)</f>
        <v>0.66869080053358421</v>
      </c>
      <c r="Q7" s="59"/>
      <c r="R7" s="44"/>
      <c r="S7" s="46"/>
    </row>
    <row r="8" spans="1:19" ht="63.75" x14ac:dyDescent="0.25">
      <c r="A8" s="18"/>
      <c r="B8" s="20">
        <v>5000186</v>
      </c>
      <c r="C8" s="20" t="s">
        <v>524</v>
      </c>
      <c r="D8" s="63">
        <v>3000059</v>
      </c>
      <c r="E8" s="20" t="s">
        <v>520</v>
      </c>
      <c r="F8" s="64">
        <v>468</v>
      </c>
      <c r="G8" s="20" t="s">
        <v>531</v>
      </c>
      <c r="H8" s="21">
        <v>4293741</v>
      </c>
      <c r="I8" s="22">
        <v>6127030</v>
      </c>
      <c r="J8" s="22">
        <f t="shared" ref="J8:J15" si="0">SUM(K8,L8,M8)</f>
        <v>4176544.1</v>
      </c>
      <c r="K8" s="22">
        <v>3344342.2</v>
      </c>
      <c r="L8" s="22">
        <v>463205.9</v>
      </c>
      <c r="M8" s="22">
        <v>368996</v>
      </c>
      <c r="N8" s="23">
        <f t="shared" ref="N8:N16" si="1">IFERROR(K8/I8,0)</f>
        <v>0.54583414802930619</v>
      </c>
      <c r="O8" s="23">
        <f t="shared" ref="O8:O16" si="2">IFERROR(SUM(K8,L8)/I8,0)</f>
        <v>0.62143454495897688</v>
      </c>
      <c r="P8" s="24">
        <f t="shared" ref="P8:P16" si="3">IFERROR(SUM(K8,L8,M8)/I8,0)</f>
        <v>0.68165882980824311</v>
      </c>
      <c r="Q8" s="65">
        <v>0</v>
      </c>
      <c r="R8" s="22">
        <v>0</v>
      </c>
      <c r="S8" s="24">
        <f>IFERROR(R8/Q8,0)</f>
        <v>0</v>
      </c>
    </row>
    <row r="9" spans="1:19" ht="38.25" x14ac:dyDescent="0.25">
      <c r="A9" s="18"/>
      <c r="B9" s="20">
        <v>5000187</v>
      </c>
      <c r="C9" s="20" t="s">
        <v>525</v>
      </c>
      <c r="D9" s="63">
        <v>3000061</v>
      </c>
      <c r="E9" s="20" t="s">
        <v>522</v>
      </c>
      <c r="F9" s="64">
        <v>468</v>
      </c>
      <c r="G9" s="20" t="s">
        <v>531</v>
      </c>
      <c r="H9" s="21">
        <v>1252349</v>
      </c>
      <c r="I9" s="22">
        <v>1441363</v>
      </c>
      <c r="J9" s="22">
        <f t="shared" si="0"/>
        <v>902146.29999999993</v>
      </c>
      <c r="K9" s="22">
        <v>686576.6</v>
      </c>
      <c r="L9" s="22">
        <v>112853.5</v>
      </c>
      <c r="M9" s="22">
        <v>102716.2</v>
      </c>
      <c r="N9" s="23">
        <f t="shared" si="1"/>
        <v>0.47633843799237247</v>
      </c>
      <c r="O9" s="23">
        <f t="shared" si="2"/>
        <v>0.55463481440830653</v>
      </c>
      <c r="P9" s="24">
        <f t="shared" si="3"/>
        <v>0.62589805621484662</v>
      </c>
      <c r="Q9" s="65">
        <v>0</v>
      </c>
      <c r="R9" s="22">
        <v>0</v>
      </c>
      <c r="S9" s="24">
        <f t="shared" ref="S9:S15" si="4">IFERROR(R9/Q9,0)</f>
        <v>0</v>
      </c>
    </row>
    <row r="10" spans="1:19" ht="38.25" x14ac:dyDescent="0.25">
      <c r="A10" s="18"/>
      <c r="B10" s="20">
        <v>5000188</v>
      </c>
      <c r="C10" s="20" t="s">
        <v>526</v>
      </c>
      <c r="D10" s="63">
        <v>3000060</v>
      </c>
      <c r="E10" s="20" t="s">
        <v>521</v>
      </c>
      <c r="F10" s="64">
        <v>341</v>
      </c>
      <c r="G10" s="20" t="s">
        <v>532</v>
      </c>
      <c r="H10" s="21">
        <v>7490853</v>
      </c>
      <c r="I10" s="22">
        <v>9204690</v>
      </c>
      <c r="J10" s="22">
        <f t="shared" si="0"/>
        <v>6249019.0999999996</v>
      </c>
      <c r="K10" s="22">
        <v>4791051.3</v>
      </c>
      <c r="L10" s="22">
        <v>791346.5</v>
      </c>
      <c r="M10" s="22">
        <v>666621.30000000005</v>
      </c>
      <c r="N10" s="23">
        <f t="shared" si="1"/>
        <v>0.52050110324193422</v>
      </c>
      <c r="O10" s="23">
        <f t="shared" si="2"/>
        <v>0.60647320007517902</v>
      </c>
      <c r="P10" s="24">
        <f t="shared" si="3"/>
        <v>0.67889511759765941</v>
      </c>
      <c r="Q10" s="65">
        <v>0</v>
      </c>
      <c r="R10" s="22">
        <v>0</v>
      </c>
      <c r="S10" s="24">
        <f t="shared" si="4"/>
        <v>0</v>
      </c>
    </row>
    <row r="11" spans="1:19" ht="63.75" x14ac:dyDescent="0.25">
      <c r="A11" s="18"/>
      <c r="B11" s="20">
        <v>5000198</v>
      </c>
      <c r="C11" s="20" t="s">
        <v>527</v>
      </c>
      <c r="D11" s="63">
        <v>3000059</v>
      </c>
      <c r="E11" s="20" t="s">
        <v>520</v>
      </c>
      <c r="F11" s="64">
        <v>30</v>
      </c>
      <c r="G11" s="20" t="s">
        <v>533</v>
      </c>
      <c r="H11" s="21">
        <v>1358149</v>
      </c>
      <c r="I11" s="22">
        <v>1311527</v>
      </c>
      <c r="J11" s="22">
        <f t="shared" si="0"/>
        <v>791783</v>
      </c>
      <c r="K11" s="22">
        <v>603986.6</v>
      </c>
      <c r="L11" s="22">
        <v>102691.3</v>
      </c>
      <c r="M11" s="22">
        <v>85105.1</v>
      </c>
      <c r="N11" s="23">
        <f t="shared" si="1"/>
        <v>0.46052166672893502</v>
      </c>
      <c r="O11" s="23">
        <f t="shared" si="2"/>
        <v>0.53882070289060002</v>
      </c>
      <c r="P11" s="24">
        <f t="shared" si="3"/>
        <v>0.60371078902683661</v>
      </c>
      <c r="Q11" s="65">
        <v>0</v>
      </c>
      <c r="R11" s="22">
        <v>0</v>
      </c>
      <c r="S11" s="24">
        <f t="shared" si="4"/>
        <v>0</v>
      </c>
    </row>
    <row r="12" spans="1:19" ht="38.25" x14ac:dyDescent="0.25">
      <c r="A12" s="18"/>
      <c r="B12" s="20">
        <v>5000199</v>
      </c>
      <c r="C12" s="20" t="s">
        <v>528</v>
      </c>
      <c r="D12" s="63">
        <v>3000060</v>
      </c>
      <c r="E12" s="20" t="s">
        <v>521</v>
      </c>
      <c r="F12" s="64">
        <v>30</v>
      </c>
      <c r="G12" s="20" t="s">
        <v>533</v>
      </c>
      <c r="H12" s="21">
        <v>1500122</v>
      </c>
      <c r="I12" s="22">
        <v>1625507</v>
      </c>
      <c r="J12" s="22">
        <f t="shared" si="0"/>
        <v>1387788.7</v>
      </c>
      <c r="K12" s="22">
        <v>1036951.5</v>
      </c>
      <c r="L12" s="22">
        <v>168609.3</v>
      </c>
      <c r="M12" s="22">
        <v>182227.9</v>
      </c>
      <c r="N12" s="23">
        <f t="shared" si="1"/>
        <v>0.63792496741016802</v>
      </c>
      <c r="O12" s="23">
        <f t="shared" si="2"/>
        <v>0.74165217375255843</v>
      </c>
      <c r="P12" s="24">
        <f t="shared" si="3"/>
        <v>0.85375744306237988</v>
      </c>
      <c r="Q12" s="65">
        <v>0</v>
      </c>
      <c r="R12" s="22">
        <v>0</v>
      </c>
      <c r="S12" s="24">
        <f t="shared" si="4"/>
        <v>0</v>
      </c>
    </row>
    <row r="13" spans="1:19" ht="38.25" x14ac:dyDescent="0.25">
      <c r="A13" s="18"/>
      <c r="B13" s="20">
        <v>5001306</v>
      </c>
      <c r="C13" s="20" t="s">
        <v>529</v>
      </c>
      <c r="D13" s="63">
        <v>3000060</v>
      </c>
      <c r="E13" s="20" t="s">
        <v>521</v>
      </c>
      <c r="F13" s="64">
        <v>469</v>
      </c>
      <c r="G13" s="20" t="s">
        <v>534</v>
      </c>
      <c r="H13" s="21">
        <v>907749</v>
      </c>
      <c r="I13" s="22">
        <v>1177129</v>
      </c>
      <c r="J13" s="22">
        <f t="shared" si="0"/>
        <v>776301.1</v>
      </c>
      <c r="K13" s="22">
        <v>583460.6</v>
      </c>
      <c r="L13" s="22">
        <v>101786.7</v>
      </c>
      <c r="M13" s="22">
        <v>91053.8</v>
      </c>
      <c r="N13" s="23">
        <f t="shared" si="1"/>
        <v>0.49566411157995427</v>
      </c>
      <c r="O13" s="23">
        <f t="shared" si="2"/>
        <v>0.58213441347549832</v>
      </c>
      <c r="P13" s="24">
        <f t="shared" si="3"/>
        <v>0.65948685318261635</v>
      </c>
      <c r="Q13" s="65">
        <v>0</v>
      </c>
      <c r="R13" s="22">
        <v>0</v>
      </c>
      <c r="S13" s="24">
        <f t="shared" si="4"/>
        <v>0</v>
      </c>
    </row>
    <row r="14" spans="1:19" ht="38.25" x14ac:dyDescent="0.25">
      <c r="A14" s="18"/>
      <c r="B14" s="20">
        <v>5001310</v>
      </c>
      <c r="C14" s="20" t="s">
        <v>530</v>
      </c>
      <c r="D14" s="63">
        <v>3000060</v>
      </c>
      <c r="E14" s="20" t="s">
        <v>521</v>
      </c>
      <c r="F14" s="64">
        <v>470</v>
      </c>
      <c r="G14" s="20" t="s">
        <v>535</v>
      </c>
      <c r="H14" s="21">
        <v>1773564</v>
      </c>
      <c r="I14" s="22">
        <v>1922289</v>
      </c>
      <c r="J14" s="22">
        <f t="shared" si="0"/>
        <v>1159471.8</v>
      </c>
      <c r="K14" s="22">
        <v>881662</v>
      </c>
      <c r="L14" s="22">
        <v>144720.29999999999</v>
      </c>
      <c r="M14" s="22">
        <v>133089.5</v>
      </c>
      <c r="N14" s="23">
        <f t="shared" si="1"/>
        <v>0.45865215896257017</v>
      </c>
      <c r="O14" s="23">
        <f t="shared" si="2"/>
        <v>0.53393756089745092</v>
      </c>
      <c r="P14" s="24">
        <f t="shared" si="3"/>
        <v>0.60317246782351663</v>
      </c>
      <c r="Q14" s="65">
        <v>0</v>
      </c>
      <c r="R14" s="22">
        <v>0</v>
      </c>
      <c r="S14" s="24">
        <f t="shared" si="4"/>
        <v>0</v>
      </c>
    </row>
    <row r="15" spans="1:19" x14ac:dyDescent="0.25">
      <c r="A15" s="18"/>
      <c r="B15" s="20">
        <v>9000000</v>
      </c>
      <c r="C15" s="20" t="s">
        <v>192</v>
      </c>
      <c r="D15" s="63">
        <v>9000000</v>
      </c>
      <c r="E15" s="20" t="s">
        <v>193</v>
      </c>
      <c r="F15" s="64"/>
      <c r="G15" s="20" t="s">
        <v>205</v>
      </c>
      <c r="H15" s="21">
        <v>1991040</v>
      </c>
      <c r="I15" s="22">
        <v>1871853</v>
      </c>
      <c r="J15" s="22">
        <f t="shared" si="0"/>
        <v>1061163</v>
      </c>
      <c r="K15" s="22">
        <v>749288.3</v>
      </c>
      <c r="L15" s="22">
        <v>116860.3</v>
      </c>
      <c r="M15" s="22">
        <v>195014.39999999999</v>
      </c>
      <c r="N15" s="23">
        <f t="shared" si="1"/>
        <v>0.40029227722476074</v>
      </c>
      <c r="O15" s="23">
        <f t="shared" si="2"/>
        <v>0.46272255353385128</v>
      </c>
      <c r="P15" s="24">
        <f t="shared" si="3"/>
        <v>0.56690509350894547</v>
      </c>
      <c r="Q15" s="65">
        <v>0</v>
      </c>
      <c r="R15" s="22">
        <v>0</v>
      </c>
      <c r="S15" s="24">
        <f t="shared" si="4"/>
        <v>0</v>
      </c>
    </row>
    <row r="16" spans="1:19" ht="15.75" thickBot="1" x14ac:dyDescent="0.3">
      <c r="A16" s="47" t="s">
        <v>161</v>
      </c>
      <c r="B16" s="49"/>
      <c r="C16" s="49"/>
      <c r="D16" s="60"/>
      <c r="E16" s="49"/>
      <c r="F16" s="61"/>
      <c r="G16" s="49"/>
      <c r="H16" s="50">
        <f ca="1">OFFSET(H16,-MATCH("PROYECTOS",$A$8:$A$50,0)-1,0)-(OFFSET(H16,-MATCH("PROYECTOS",$A$8:$A$50,0),0))</f>
        <v>93567218</v>
      </c>
      <c r="I16" s="51">
        <f t="shared" ref="I16:M16" ca="1" si="5">OFFSET(I16,-MATCH("PROYECTOS",$A$8:$A$50,0)-1,0)-(OFFSET(I16,-MATCH("PROYECTOS",$A$8:$A$50,0),0))</f>
        <v>61516218</v>
      </c>
      <c r="J16" s="51">
        <f t="shared" ca="1" si="5"/>
        <v>28115143.399999999</v>
      </c>
      <c r="K16" s="51">
        <f t="shared" ca="1" si="5"/>
        <v>23074769.999999993</v>
      </c>
      <c r="L16" s="51">
        <f t="shared" ca="1" si="5"/>
        <v>3464272.2999999989</v>
      </c>
      <c r="M16" s="51">
        <f t="shared" ca="1" si="5"/>
        <v>1576101.0999999989</v>
      </c>
      <c r="N16" s="52">
        <f t="shared" ca="1" si="1"/>
        <v>0.37510059542347018</v>
      </c>
      <c r="O16" s="52">
        <f t="shared" ca="1" si="2"/>
        <v>0.43141537569816124</v>
      </c>
      <c r="P16" s="53">
        <f t="shared" ca="1" si="3"/>
        <v>0.45703627944097586</v>
      </c>
      <c r="Q16" s="62"/>
      <c r="R16" s="51"/>
      <c r="S16" s="53"/>
    </row>
  </sheetData>
  <mergeCells count="14">
    <mergeCell ref="F4:G5"/>
    <mergeCell ref="D4:E5"/>
    <mergeCell ref="A4:C5"/>
    <mergeCell ref="A3:G3"/>
    <mergeCell ref="H3:P3"/>
    <mergeCell ref="J4:J5"/>
    <mergeCell ref="I4:I5"/>
    <mergeCell ref="H4:H5"/>
    <mergeCell ref="Q3:S3"/>
    <mergeCell ref="K4:M4"/>
    <mergeCell ref="N4:P4"/>
    <mergeCell ref="S4:S5"/>
    <mergeCell ref="R4:R5"/>
    <mergeCell ref="Q4:Q5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/>
  <dimension ref="A1:M11"/>
  <sheetViews>
    <sheetView workbookViewId="0">
      <selection activeCell="A8" sqref="A8:L8"/>
    </sheetView>
  </sheetViews>
  <sheetFormatPr baseColWidth="10" defaultColWidth="11.7109375" defaultRowHeight="15" x14ac:dyDescent="0.25"/>
  <cols>
    <col min="1" max="1" width="4.28515625" customWidth="1"/>
    <col min="2" max="2" width="4.28515625" style="4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40</v>
      </c>
      <c r="B1" s="36" t="s">
        <v>72</v>
      </c>
      <c r="C1" s="33" t="s">
        <v>28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538</v>
      </c>
    </row>
    <row r="3" spans="1:13" ht="15.75" thickBot="1" x14ac:dyDescent="0.3">
      <c r="A3" s="76" t="s">
        <v>75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2"/>
      <c r="C6" s="13"/>
      <c r="D6" s="14">
        <v>251963763</v>
      </c>
      <c r="E6" s="15">
        <v>213460983</v>
      </c>
      <c r="F6" s="15">
        <v>105487061.69999997</v>
      </c>
      <c r="G6" s="15">
        <v>83628397.800000012</v>
      </c>
      <c r="H6" s="15">
        <v>14917910.1</v>
      </c>
      <c r="I6" s="15">
        <v>6940753.7999999998</v>
      </c>
      <c r="J6" s="16">
        <v>0.39177369383706068</v>
      </c>
      <c r="K6" s="16">
        <v>0.46165958066444396</v>
      </c>
      <c r="L6" s="17">
        <v>0.49417490830162625</v>
      </c>
      <c r="M6" s="5"/>
    </row>
    <row r="7" spans="1:13" x14ac:dyDescent="0.25">
      <c r="A7" s="40" t="s">
        <v>107</v>
      </c>
      <c r="B7" s="41"/>
      <c r="C7" s="42"/>
      <c r="D7" s="43">
        <f ca="1">SUM(D8:OFFSET(D6,MATCH("GOBIERNOS REGIONALES",$A$8:$A$50,0),0))</f>
        <v>128135277</v>
      </c>
      <c r="E7" s="44">
        <f ca="1">SUM(E8:OFFSET(E6,MATCH("GOBIERNOS REGIONALES",$A$8:$A$50,0),0))</f>
        <v>136792962</v>
      </c>
      <c r="F7" s="44">
        <f ca="1">SUM(F8:OFFSET(F6,MATCH("GOBIERNOS REGIONALES",$A$8:$A$50,0),0))</f>
        <v>70971541.299999997</v>
      </c>
      <c r="G7" s="44">
        <f ca="1">SUM(G8:OFFSET(G6,MATCH("GOBIERNOS REGIONALES",$A$8:$A$50,0),0))</f>
        <v>57844536.899999999</v>
      </c>
      <c r="H7" s="44">
        <f ca="1">SUM(H8:OFFSET(H6,MATCH("GOBIERNOS REGIONALES",$A$8:$A$50,0),0))</f>
        <v>9285941.3000000007</v>
      </c>
      <c r="I7" s="44">
        <f ca="1">SUM(I8:OFFSET(I6,MATCH("GOBIERNOS REGIONALES",$A$8:$A$50,0),0))</f>
        <v>3841063.1</v>
      </c>
      <c r="J7" s="45">
        <f ca="1">IFERROR(G7/E7,0)</f>
        <v>0.42286193715141573</v>
      </c>
      <c r="K7" s="45">
        <f ca="1">IFERROR(SUM(G7,H7)/E7,0)</f>
        <v>0.49074511742789811</v>
      </c>
      <c r="L7" s="46">
        <f ca="1">IFERROR(SUM(G7,H7,I7)/E7,0)</f>
        <v>0.51882450867611152</v>
      </c>
      <c r="M7" s="5"/>
    </row>
    <row r="8" spans="1:13" ht="25.5" x14ac:dyDescent="0.25">
      <c r="A8" s="18"/>
      <c r="B8" s="19">
        <v>160</v>
      </c>
      <c r="C8" s="20" t="s">
        <v>519</v>
      </c>
      <c r="D8" s="21">
        <v>128135277</v>
      </c>
      <c r="E8" s="22">
        <v>136792962</v>
      </c>
      <c r="F8" s="22">
        <f t="shared" ref="F8:F10" si="0">SUM(G8,H8,I8)</f>
        <v>70971541.299999997</v>
      </c>
      <c r="G8" s="22">
        <v>57844536.899999999</v>
      </c>
      <c r="H8" s="22">
        <v>9285941.3000000007</v>
      </c>
      <c r="I8" s="22">
        <v>3841063.1</v>
      </c>
      <c r="J8" s="23">
        <f t="shared" ref="J8:J10" si="1">IFERROR(G8/E8,0)</f>
        <v>0.42286193715141573</v>
      </c>
      <c r="K8" s="23">
        <f t="shared" ref="K8:K10" si="2">IFERROR(SUM(G8,H8)/E8,0)</f>
        <v>0.49074511742789811</v>
      </c>
      <c r="L8" s="24">
        <f t="shared" ref="L8:L10" si="3">IFERROR(SUM(G8,H8,I8)/E8,0)</f>
        <v>0.51882450867611152</v>
      </c>
      <c r="M8" s="5"/>
    </row>
    <row r="9" spans="1:13" x14ac:dyDescent="0.25">
      <c r="A9" s="40" t="s">
        <v>112</v>
      </c>
      <c r="B9" s="41"/>
      <c r="C9" s="42"/>
      <c r="D9" s="43">
        <f ca="1">SUM(D10:OFFSET(D8,(MATCH("GOBIERNOS LOCALES",$A$8:$A$50,0)-MATCH("GOBIERNOS REGIONALES",$A$8:$A$50,0)),0))</f>
        <v>0</v>
      </c>
      <c r="E9" s="44">
        <f ca="1">SUM(E10:OFFSET(E8,(MATCH("GOBIERNOS LOCALES",$A$8:$A$50,0)-MATCH("GOBIERNOS REGIONALES",$A$8:$A$50,0)),0))</f>
        <v>0</v>
      </c>
      <c r="F9" s="44">
        <f ca="1">SUM(F10:OFFSET(F8,(MATCH("GOBIERNOS LOCALES",$A$8:$A$50,0)-MATCH("GOBIERNOS REGIONALES",$A$8:$A$50,0)),0))</f>
        <v>0</v>
      </c>
      <c r="G9" s="44">
        <f ca="1">SUM(G10:OFFSET(G8,(MATCH("GOBIERNOS LOCALES",$A$8:$A$50,0)-MATCH("GOBIERNOS REGIONALES",$A$8:$A$50,0)),0))</f>
        <v>0</v>
      </c>
      <c r="H9" s="44">
        <f ca="1">SUM(H10:OFFSET(H8,(MATCH("GOBIERNOS LOCALES",$A$8:$A$50,0)-MATCH("GOBIERNOS REGIONALES",$A$8:$A$50,0)),0))</f>
        <v>0</v>
      </c>
      <c r="I9" s="44">
        <f ca="1">SUM(I10:OFFSET(I8,(MATCH("GOBIERNOS LOCALES",$A$8:$A$50,0)-MATCH("GOBIERNOS REGIONALES",$A$8:$A$50,0)),0))</f>
        <v>0</v>
      </c>
      <c r="J9" s="45">
        <f ca="1">IFERROR(G9/E9,0)</f>
        <v>0</v>
      </c>
      <c r="K9" s="45">
        <f ca="1">IFERROR(SUM(G9,H9)/E9,0)</f>
        <v>0</v>
      </c>
      <c r="L9" s="46">
        <f ca="1">IFERROR(SUM(G9,H9,I9)/E9,0)</f>
        <v>0</v>
      </c>
      <c r="M9" s="5"/>
    </row>
    <row r="10" spans="1:13" ht="15.75" thickBot="1" x14ac:dyDescent="0.3">
      <c r="A10" s="47" t="s">
        <v>138</v>
      </c>
      <c r="B10" s="48"/>
      <c r="C10" s="49"/>
      <c r="D10" s="50">
        <v>123828486</v>
      </c>
      <c r="E10" s="51">
        <v>76668021</v>
      </c>
      <c r="F10" s="51">
        <f t="shared" si="0"/>
        <v>34515520.299999997</v>
      </c>
      <c r="G10" s="51">
        <v>25783861</v>
      </c>
      <c r="H10" s="51">
        <v>5631968.7999999998</v>
      </c>
      <c r="I10" s="51">
        <v>3099690.5</v>
      </c>
      <c r="J10" s="52">
        <f t="shared" si="1"/>
        <v>0.33630528952873323</v>
      </c>
      <c r="K10" s="52">
        <f t="shared" si="2"/>
        <v>0.4097644544653109</v>
      </c>
      <c r="L10" s="53">
        <f t="shared" si="3"/>
        <v>0.45019448591219013</v>
      </c>
      <c r="M10" s="5"/>
    </row>
    <row r="11" spans="1:13" x14ac:dyDescent="0.25">
      <c r="D11" s="6"/>
      <c r="E11" s="6"/>
      <c r="F11" s="6"/>
      <c r="G11" s="6"/>
      <c r="H11" s="6"/>
      <c r="I11" s="6"/>
      <c r="J11" s="5"/>
      <c r="K11" s="5"/>
      <c r="L11" s="5"/>
      <c r="M11" s="5"/>
    </row>
  </sheetData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0"/>
  <dimension ref="A1:P100"/>
  <sheetViews>
    <sheetView workbookViewId="0">
      <selection activeCell="N2" sqref="N2"/>
    </sheetView>
  </sheetViews>
  <sheetFormatPr baseColWidth="10" defaultColWidth="11.7109375" defaultRowHeight="15" x14ac:dyDescent="0.25"/>
  <cols>
    <col min="1" max="1" width="4.28515625" customWidth="1"/>
    <col min="2" max="2" width="4.28515625" style="35" customWidth="1"/>
    <col min="3" max="3" width="31.42578125" customWidth="1"/>
    <col min="4" max="6" width="13.5703125" customWidth="1"/>
    <col min="7" max="9" width="0" hidden="1" customWidth="1"/>
  </cols>
  <sheetData>
    <row r="1" spans="1:16" ht="15.75" x14ac:dyDescent="0.25">
      <c r="A1" s="32">
        <v>40</v>
      </c>
      <c r="B1" s="34" t="s">
        <v>72</v>
      </c>
      <c r="C1" s="33" t="s">
        <v>28</v>
      </c>
      <c r="D1" s="33"/>
      <c r="E1" s="33"/>
      <c r="F1" s="33"/>
      <c r="G1" s="33"/>
      <c r="H1" s="33"/>
      <c r="I1" s="33"/>
      <c r="J1" s="33"/>
      <c r="K1" s="33"/>
      <c r="L1" s="33"/>
    </row>
    <row r="2" spans="1:16" ht="15.75" thickBot="1" x14ac:dyDescent="0.3">
      <c r="A2" s="2" t="s">
        <v>539</v>
      </c>
      <c r="N2" s="1" t="s">
        <v>556</v>
      </c>
    </row>
    <row r="3" spans="1:16" ht="15.75" thickBot="1" x14ac:dyDescent="0.3">
      <c r="A3" s="76" t="s">
        <v>79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6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6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  <c r="O5" s="6"/>
      <c r="P5" s="66"/>
    </row>
    <row r="6" spans="1:16" x14ac:dyDescent="0.25">
      <c r="A6" s="11" t="s">
        <v>11</v>
      </c>
      <c r="B6" s="37"/>
      <c r="C6" s="13"/>
      <c r="D6" s="14">
        <f ca="1">SUM(D7:OFFSET(D7,50,0))</f>
        <v>251963763</v>
      </c>
      <c r="E6" s="15">
        <f ca="1">SUM(E7:OFFSET(E7,50,0))</f>
        <v>213460983</v>
      </c>
      <c r="F6" s="15">
        <f ca="1">SUM(F7:OFFSET(F7,50,0))</f>
        <v>105487061.69999997</v>
      </c>
      <c r="G6" s="15">
        <f ca="1">SUM(G7:OFFSET(G7,50,0))</f>
        <v>83628397.800000012</v>
      </c>
      <c r="H6" s="15">
        <f ca="1">SUM(H7:OFFSET(H7,50,0))</f>
        <v>14917910.1</v>
      </c>
      <c r="I6" s="15">
        <f ca="1">SUM(I7:OFFSET(I7,50,0))</f>
        <v>6940753.7999999998</v>
      </c>
      <c r="J6" s="16">
        <f ca="1">IFERROR(G6/E6,0)</f>
        <v>0.39177369383706068</v>
      </c>
      <c r="K6" s="16">
        <f ca="1">IFERROR(SUM(G6,H6)/E6,0)</f>
        <v>0.46165958066444396</v>
      </c>
      <c r="L6" s="17">
        <f ca="1">IFERROR(SUM(G6,H6,I6)/E6,0)</f>
        <v>0.49417490830162625</v>
      </c>
      <c r="M6" s="5"/>
      <c r="O6" s="6" t="s">
        <v>206</v>
      </c>
      <c r="P6" s="66" t="s">
        <v>207</v>
      </c>
    </row>
    <row r="7" spans="1:16" x14ac:dyDescent="0.25">
      <c r="A7" s="18"/>
      <c r="B7" s="38">
        <v>1</v>
      </c>
      <c r="C7" s="20" t="s">
        <v>82</v>
      </c>
      <c r="D7" s="21">
        <v>2604764</v>
      </c>
      <c r="E7" s="22">
        <v>1101749</v>
      </c>
      <c r="F7" s="22">
        <f t="shared" ref="F7:F31" si="0">SUM(G7,H7,I7)</f>
        <v>438759.3</v>
      </c>
      <c r="G7" s="22">
        <v>400039.6</v>
      </c>
      <c r="H7" s="22">
        <v>6947.7</v>
      </c>
      <c r="I7" s="22">
        <v>31772</v>
      </c>
      <c r="J7" s="23">
        <f t="shared" ref="J7:J31" si="1">IFERROR(G7/E7,0)</f>
        <v>0.36309504251875879</v>
      </c>
      <c r="K7" s="23">
        <f t="shared" ref="K7:K31" si="2">IFERROR(SUM(G7,H7)/E7,0)</f>
        <v>0.36940110678566535</v>
      </c>
      <c r="L7" s="24">
        <f t="shared" ref="L7:L31" si="3">IFERROR(SUM(G7,H7,I7)/E7,0)</f>
        <v>0.39823889107228594</v>
      </c>
      <c r="M7" s="5"/>
      <c r="N7" t="s">
        <v>106</v>
      </c>
      <c r="O7" s="6">
        <v>1766424.6</v>
      </c>
      <c r="P7" s="66">
        <v>0.71552767405705509</v>
      </c>
    </row>
    <row r="8" spans="1:16" x14ac:dyDescent="0.25">
      <c r="A8" s="18"/>
      <c r="B8" s="38">
        <v>2</v>
      </c>
      <c r="C8" s="20" t="s">
        <v>83</v>
      </c>
      <c r="D8" s="21">
        <v>15689208</v>
      </c>
      <c r="E8" s="22">
        <v>15702563</v>
      </c>
      <c r="F8" s="22">
        <f t="shared" si="0"/>
        <v>6704424.2000000002</v>
      </c>
      <c r="G8" s="22">
        <v>5704866.4000000004</v>
      </c>
      <c r="H8" s="22">
        <v>852223</v>
      </c>
      <c r="I8" s="22">
        <v>147334.79999999999</v>
      </c>
      <c r="J8" s="23">
        <f t="shared" si="1"/>
        <v>0.36330797717544583</v>
      </c>
      <c r="K8" s="23">
        <f t="shared" si="2"/>
        <v>0.41758083696273024</v>
      </c>
      <c r="L8" s="24">
        <f t="shared" si="3"/>
        <v>0.42696368739294344</v>
      </c>
      <c r="M8" s="5"/>
      <c r="N8" t="s">
        <v>98</v>
      </c>
      <c r="O8" s="6">
        <v>188892.5</v>
      </c>
      <c r="P8" s="66">
        <v>0.70394020928984558</v>
      </c>
    </row>
    <row r="9" spans="1:16" x14ac:dyDescent="0.25">
      <c r="A9" s="18"/>
      <c r="B9" s="38">
        <v>3</v>
      </c>
      <c r="C9" s="20" t="s">
        <v>84</v>
      </c>
      <c r="D9" s="21">
        <v>1957686</v>
      </c>
      <c r="E9" s="22">
        <v>1955819</v>
      </c>
      <c r="F9" s="22">
        <f t="shared" si="0"/>
        <v>1252585.8999999999</v>
      </c>
      <c r="G9" s="22">
        <v>991456.9</v>
      </c>
      <c r="H9" s="22">
        <v>158468.6</v>
      </c>
      <c r="I9" s="22">
        <v>102660.4</v>
      </c>
      <c r="J9" s="23">
        <f t="shared" si="1"/>
        <v>0.50692671458861993</v>
      </c>
      <c r="K9" s="23">
        <f t="shared" si="2"/>
        <v>0.58795087889012221</v>
      </c>
      <c r="L9" s="24">
        <f t="shared" si="3"/>
        <v>0.64044060314374684</v>
      </c>
      <c r="M9" s="5"/>
      <c r="N9" t="s">
        <v>92</v>
      </c>
      <c r="O9" s="6">
        <v>6297504.8999999994</v>
      </c>
      <c r="P9" s="66">
        <v>0.70192650392164546</v>
      </c>
    </row>
    <row r="10" spans="1:16" x14ac:dyDescent="0.25">
      <c r="A10" s="18"/>
      <c r="B10" s="38">
        <v>4</v>
      </c>
      <c r="C10" s="20" t="s">
        <v>85</v>
      </c>
      <c r="D10" s="21">
        <v>10068073</v>
      </c>
      <c r="E10" s="22">
        <v>8726773</v>
      </c>
      <c r="F10" s="22">
        <f t="shared" si="0"/>
        <v>5058186.6999999993</v>
      </c>
      <c r="G10" s="22">
        <v>3972119.3</v>
      </c>
      <c r="H10" s="22">
        <v>896681.3</v>
      </c>
      <c r="I10" s="22">
        <v>189386.1</v>
      </c>
      <c r="J10" s="23">
        <f t="shared" si="1"/>
        <v>0.45516473271391383</v>
      </c>
      <c r="K10" s="23">
        <f t="shared" si="2"/>
        <v>0.55791534854865588</v>
      </c>
      <c r="L10" s="24">
        <f t="shared" si="3"/>
        <v>0.57961708182394556</v>
      </c>
      <c r="M10" s="5"/>
      <c r="N10" t="s">
        <v>101</v>
      </c>
      <c r="O10" s="6">
        <v>5990471.8999999994</v>
      </c>
      <c r="P10" s="66">
        <v>0.65902506078174672</v>
      </c>
    </row>
    <row r="11" spans="1:16" x14ac:dyDescent="0.25">
      <c r="A11" s="18"/>
      <c r="B11" s="38">
        <v>5</v>
      </c>
      <c r="C11" s="20" t="s">
        <v>86</v>
      </c>
      <c r="D11" s="21">
        <v>13290349</v>
      </c>
      <c r="E11" s="22">
        <v>6552675</v>
      </c>
      <c r="F11" s="22">
        <f t="shared" si="0"/>
        <v>2684755.6999999997</v>
      </c>
      <c r="G11" s="22">
        <v>2197758.7999999998</v>
      </c>
      <c r="H11" s="22">
        <v>392378.4</v>
      </c>
      <c r="I11" s="22">
        <v>94618.5</v>
      </c>
      <c r="J11" s="23">
        <f t="shared" si="1"/>
        <v>0.33539871884383093</v>
      </c>
      <c r="K11" s="23">
        <f t="shared" si="2"/>
        <v>0.39527936300823707</v>
      </c>
      <c r="L11" s="24">
        <f t="shared" si="3"/>
        <v>0.40971903840797835</v>
      </c>
      <c r="M11" s="5"/>
      <c r="N11" t="s">
        <v>96</v>
      </c>
      <c r="O11" s="6">
        <v>13826932.300000001</v>
      </c>
      <c r="P11" s="66">
        <v>0.64741082395475791</v>
      </c>
    </row>
    <row r="12" spans="1:16" x14ac:dyDescent="0.25">
      <c r="A12" s="18"/>
      <c r="B12" s="38">
        <v>6</v>
      </c>
      <c r="C12" s="20" t="s">
        <v>87</v>
      </c>
      <c r="D12" s="21">
        <v>6248577</v>
      </c>
      <c r="E12" s="22">
        <v>3566167</v>
      </c>
      <c r="F12" s="22">
        <f t="shared" si="0"/>
        <v>2146806.6999999997</v>
      </c>
      <c r="G12" s="22">
        <v>1819785.4</v>
      </c>
      <c r="H12" s="22">
        <v>250457.7</v>
      </c>
      <c r="I12" s="22">
        <v>76563.600000000006</v>
      </c>
      <c r="J12" s="23">
        <f t="shared" si="1"/>
        <v>0.51029169413546815</v>
      </c>
      <c r="K12" s="23">
        <f t="shared" si="2"/>
        <v>0.58052331817326552</v>
      </c>
      <c r="L12" s="24">
        <f t="shared" si="3"/>
        <v>0.60199275580756584</v>
      </c>
      <c r="M12" s="5"/>
      <c r="N12" t="s">
        <v>84</v>
      </c>
      <c r="O12" s="6">
        <v>1252585.8999999999</v>
      </c>
      <c r="P12" s="66">
        <v>0.64044060314374684</v>
      </c>
    </row>
    <row r="13" spans="1:16" x14ac:dyDescent="0.25">
      <c r="A13" s="18"/>
      <c r="B13" s="38">
        <v>7</v>
      </c>
      <c r="C13" s="20" t="s">
        <v>88</v>
      </c>
      <c r="D13" s="21">
        <v>48369432</v>
      </c>
      <c r="E13" s="22">
        <v>44621906</v>
      </c>
      <c r="F13" s="22">
        <f t="shared" si="0"/>
        <v>22152821.299999997</v>
      </c>
      <c r="G13" s="22">
        <v>18124954.199999999</v>
      </c>
      <c r="H13" s="22">
        <v>2347091.2000000002</v>
      </c>
      <c r="I13" s="22">
        <v>1680775.9</v>
      </c>
      <c r="J13" s="23">
        <f t="shared" si="1"/>
        <v>0.40618960113447417</v>
      </c>
      <c r="K13" s="23">
        <f t="shared" si="2"/>
        <v>0.45878912926758436</v>
      </c>
      <c r="L13" s="24">
        <f t="shared" si="3"/>
        <v>0.49645618678861447</v>
      </c>
      <c r="M13" s="5"/>
      <c r="N13" t="s">
        <v>104</v>
      </c>
      <c r="O13" s="6">
        <v>3018960.2</v>
      </c>
      <c r="P13" s="66">
        <v>0.63819307169820583</v>
      </c>
    </row>
    <row r="14" spans="1:16" x14ac:dyDescent="0.25">
      <c r="A14" s="18"/>
      <c r="B14" s="38">
        <v>8</v>
      </c>
      <c r="C14" s="20" t="s">
        <v>89</v>
      </c>
      <c r="D14" s="21">
        <v>42896737</v>
      </c>
      <c r="E14" s="22">
        <v>26403083</v>
      </c>
      <c r="F14" s="22">
        <f t="shared" si="0"/>
        <v>14423622.800000001</v>
      </c>
      <c r="G14" s="22">
        <v>11646838.1</v>
      </c>
      <c r="H14" s="22">
        <v>1939354.3</v>
      </c>
      <c r="I14" s="22">
        <v>837430.4</v>
      </c>
      <c r="J14" s="23">
        <f t="shared" si="1"/>
        <v>0.4411165961187184</v>
      </c>
      <c r="K14" s="23">
        <f t="shared" si="2"/>
        <v>0.51456840854532027</v>
      </c>
      <c r="L14" s="24">
        <f t="shared" si="3"/>
        <v>0.54628555309241733</v>
      </c>
      <c r="M14" s="5"/>
      <c r="N14" t="s">
        <v>99</v>
      </c>
      <c r="O14" s="6">
        <v>2793988.8000000003</v>
      </c>
      <c r="P14" s="66">
        <v>0.62495066247496223</v>
      </c>
    </row>
    <row r="15" spans="1:16" x14ac:dyDescent="0.25">
      <c r="A15" s="18"/>
      <c r="B15" s="38">
        <v>9</v>
      </c>
      <c r="C15" s="20" t="s">
        <v>90</v>
      </c>
      <c r="D15" s="21">
        <v>6924724</v>
      </c>
      <c r="E15" s="22">
        <v>2845735</v>
      </c>
      <c r="F15" s="22">
        <f t="shared" si="0"/>
        <v>1187390.2</v>
      </c>
      <c r="G15" s="22">
        <v>1037458.4</v>
      </c>
      <c r="H15" s="22">
        <v>132833.9</v>
      </c>
      <c r="I15" s="22">
        <v>17097.900000000001</v>
      </c>
      <c r="J15" s="23">
        <f t="shared" si="1"/>
        <v>0.36456606114061924</v>
      </c>
      <c r="K15" s="23">
        <f t="shared" si="2"/>
        <v>0.41124430068154627</v>
      </c>
      <c r="L15" s="24">
        <f t="shared" si="3"/>
        <v>0.41725255513953335</v>
      </c>
      <c r="M15" s="5"/>
      <c r="N15" t="s">
        <v>105</v>
      </c>
      <c r="O15" s="6">
        <v>729138.20000000007</v>
      </c>
      <c r="P15" s="66">
        <v>0.60553917652315314</v>
      </c>
    </row>
    <row r="16" spans="1:16" x14ac:dyDescent="0.25">
      <c r="A16" s="18"/>
      <c r="B16" s="38">
        <v>10</v>
      </c>
      <c r="C16" s="20" t="s">
        <v>91</v>
      </c>
      <c r="D16" s="21">
        <v>3851083</v>
      </c>
      <c r="E16" s="22">
        <v>2894811</v>
      </c>
      <c r="F16" s="22">
        <f t="shared" si="0"/>
        <v>1212917</v>
      </c>
      <c r="G16" s="22">
        <v>986963.7</v>
      </c>
      <c r="H16" s="22">
        <v>190858.3</v>
      </c>
      <c r="I16" s="22">
        <v>35095</v>
      </c>
      <c r="J16" s="23">
        <f t="shared" si="1"/>
        <v>0.34094236204021611</v>
      </c>
      <c r="K16" s="23">
        <f t="shared" si="2"/>
        <v>0.40687354027603184</v>
      </c>
      <c r="L16" s="24">
        <f t="shared" si="3"/>
        <v>0.41899695696886602</v>
      </c>
      <c r="M16" s="5"/>
      <c r="N16" t="s">
        <v>87</v>
      </c>
      <c r="O16" s="6">
        <v>2146806.6999999997</v>
      </c>
      <c r="P16" s="66">
        <v>0.60199275580756584</v>
      </c>
    </row>
    <row r="17" spans="1:16" x14ac:dyDescent="0.25">
      <c r="A17" s="18"/>
      <c r="B17" s="38">
        <v>11</v>
      </c>
      <c r="C17" s="20" t="s">
        <v>92</v>
      </c>
      <c r="D17" s="21">
        <v>8024706</v>
      </c>
      <c r="E17" s="22">
        <v>8971744</v>
      </c>
      <c r="F17" s="22">
        <f t="shared" si="0"/>
        <v>6297504.8999999994</v>
      </c>
      <c r="G17" s="22">
        <v>5564763.5999999996</v>
      </c>
      <c r="H17" s="22">
        <v>615807.80000000005</v>
      </c>
      <c r="I17" s="22">
        <v>116933.5</v>
      </c>
      <c r="J17" s="23">
        <f t="shared" si="1"/>
        <v>0.62025438978196434</v>
      </c>
      <c r="K17" s="23">
        <f t="shared" si="2"/>
        <v>0.68889297331711641</v>
      </c>
      <c r="L17" s="24">
        <f t="shared" si="3"/>
        <v>0.70192650392164546</v>
      </c>
      <c r="M17" s="5"/>
      <c r="N17" t="s">
        <v>85</v>
      </c>
      <c r="O17" s="6">
        <v>5058186.6999999993</v>
      </c>
      <c r="P17" s="66">
        <v>0.57961708182394556</v>
      </c>
    </row>
    <row r="18" spans="1:16" x14ac:dyDescent="0.25">
      <c r="A18" s="18"/>
      <c r="B18" s="38">
        <v>12</v>
      </c>
      <c r="C18" s="20" t="s">
        <v>93</v>
      </c>
      <c r="D18" s="21">
        <v>7727287</v>
      </c>
      <c r="E18" s="22">
        <v>10982437</v>
      </c>
      <c r="F18" s="22">
        <f t="shared" si="0"/>
        <v>2288450.3000000003</v>
      </c>
      <c r="G18" s="22">
        <v>2081996.8</v>
      </c>
      <c r="H18" s="22">
        <v>132957.79999999999</v>
      </c>
      <c r="I18" s="22">
        <v>73495.7</v>
      </c>
      <c r="J18" s="23">
        <f t="shared" si="1"/>
        <v>0.18957511889210019</v>
      </c>
      <c r="K18" s="23">
        <f t="shared" si="2"/>
        <v>0.201681521141437</v>
      </c>
      <c r="L18" s="24">
        <f t="shared" si="3"/>
        <v>0.20837363328376027</v>
      </c>
      <c r="M18" s="5"/>
      <c r="N18" t="s">
        <v>89</v>
      </c>
      <c r="O18" s="6">
        <v>14423622.800000001</v>
      </c>
      <c r="P18" s="66">
        <v>0.54628555309241733</v>
      </c>
    </row>
    <row r="19" spans="1:16" x14ac:dyDescent="0.25">
      <c r="A19" s="18"/>
      <c r="B19" s="38">
        <v>13</v>
      </c>
      <c r="C19" s="20" t="s">
        <v>94</v>
      </c>
      <c r="D19" s="21">
        <v>16292562</v>
      </c>
      <c r="E19" s="22">
        <v>17414003</v>
      </c>
      <c r="F19" s="22">
        <f t="shared" si="0"/>
        <v>4786889.7</v>
      </c>
      <c r="G19" s="22">
        <v>4180453.2</v>
      </c>
      <c r="H19" s="22">
        <v>506454.9</v>
      </c>
      <c r="I19" s="22">
        <v>99981.6</v>
      </c>
      <c r="J19" s="23">
        <f t="shared" si="1"/>
        <v>0.24006273571906472</v>
      </c>
      <c r="K19" s="23">
        <f t="shared" si="2"/>
        <v>0.26914593387861485</v>
      </c>
      <c r="L19" s="24">
        <f t="shared" si="3"/>
        <v>0.27488738229802762</v>
      </c>
      <c r="M19" s="5"/>
      <c r="N19" t="s">
        <v>95</v>
      </c>
      <c r="O19" s="6">
        <v>1618676.7999999998</v>
      </c>
      <c r="P19" s="66">
        <v>0.53053801855778904</v>
      </c>
    </row>
    <row r="20" spans="1:16" x14ac:dyDescent="0.25">
      <c r="A20" s="18"/>
      <c r="B20" s="38">
        <v>14</v>
      </c>
      <c r="C20" s="20" t="s">
        <v>95</v>
      </c>
      <c r="D20" s="21">
        <v>3104977</v>
      </c>
      <c r="E20" s="22">
        <v>3051010</v>
      </c>
      <c r="F20" s="22">
        <f t="shared" si="0"/>
        <v>1618676.7999999998</v>
      </c>
      <c r="G20" s="22">
        <v>1381377.9</v>
      </c>
      <c r="H20" s="22">
        <v>195884</v>
      </c>
      <c r="I20" s="22">
        <v>41414.9</v>
      </c>
      <c r="J20" s="23">
        <f t="shared" si="1"/>
        <v>0.452760856241048</v>
      </c>
      <c r="K20" s="23">
        <f t="shared" si="2"/>
        <v>0.51696385787001675</v>
      </c>
      <c r="L20" s="24">
        <f t="shared" si="3"/>
        <v>0.53053801855778904</v>
      </c>
      <c r="M20" s="5"/>
      <c r="N20" t="s">
        <v>103</v>
      </c>
      <c r="O20" s="6">
        <v>538334.70000000007</v>
      </c>
      <c r="P20" s="66">
        <v>0.52892460239872441</v>
      </c>
    </row>
    <row r="21" spans="1:16" x14ac:dyDescent="0.25">
      <c r="A21" s="18"/>
      <c r="B21" s="38">
        <v>15</v>
      </c>
      <c r="C21" s="20" t="s">
        <v>96</v>
      </c>
      <c r="D21" s="21">
        <v>11522597</v>
      </c>
      <c r="E21" s="22">
        <v>21357277</v>
      </c>
      <c r="F21" s="22">
        <f t="shared" si="0"/>
        <v>13826932.300000001</v>
      </c>
      <c r="G21" s="22">
        <v>9015832</v>
      </c>
      <c r="H21" s="22">
        <v>2890781</v>
      </c>
      <c r="I21" s="22">
        <v>1920319.3</v>
      </c>
      <c r="J21" s="23">
        <f t="shared" si="1"/>
        <v>0.42214332847768937</v>
      </c>
      <c r="K21" s="23">
        <f t="shared" si="2"/>
        <v>0.55749677264568887</v>
      </c>
      <c r="L21" s="24">
        <f t="shared" si="3"/>
        <v>0.64741082395475791</v>
      </c>
      <c r="M21" s="5"/>
      <c r="N21" t="s">
        <v>88</v>
      </c>
      <c r="O21" s="6">
        <v>22152821.299999997</v>
      </c>
      <c r="P21" s="66">
        <v>0.49645618678861447</v>
      </c>
    </row>
    <row r="22" spans="1:16" x14ac:dyDescent="0.25">
      <c r="A22" s="18"/>
      <c r="B22" s="38">
        <v>16</v>
      </c>
      <c r="C22" s="20" t="s">
        <v>97</v>
      </c>
      <c r="D22" s="21">
        <v>4173265</v>
      </c>
      <c r="E22" s="22">
        <v>2847174</v>
      </c>
      <c r="F22" s="22">
        <f t="shared" si="0"/>
        <v>1234081.8</v>
      </c>
      <c r="G22" s="22">
        <v>993263</v>
      </c>
      <c r="H22" s="22">
        <v>168001.6</v>
      </c>
      <c r="I22" s="22">
        <v>72817.2</v>
      </c>
      <c r="J22" s="23">
        <f t="shared" si="1"/>
        <v>0.34885925482601343</v>
      </c>
      <c r="K22" s="23">
        <f t="shared" si="2"/>
        <v>0.40786569419361096</v>
      </c>
      <c r="L22" s="24">
        <f t="shared" si="3"/>
        <v>0.43344094881450873</v>
      </c>
      <c r="M22" s="5"/>
      <c r="N22" t="s">
        <v>97</v>
      </c>
      <c r="O22" s="6">
        <v>1234081.8</v>
      </c>
      <c r="P22" s="66">
        <v>0.43344094881450873</v>
      </c>
    </row>
    <row r="23" spans="1:16" x14ac:dyDescent="0.25">
      <c r="A23" s="18"/>
      <c r="B23" s="38">
        <v>17</v>
      </c>
      <c r="C23" s="20" t="s">
        <v>98</v>
      </c>
      <c r="D23" s="21">
        <v>453361</v>
      </c>
      <c r="E23" s="22">
        <v>268336</v>
      </c>
      <c r="F23" s="22">
        <f t="shared" si="0"/>
        <v>188892.5</v>
      </c>
      <c r="G23" s="22">
        <v>134277.79999999999</v>
      </c>
      <c r="H23" s="22">
        <v>27061.5</v>
      </c>
      <c r="I23" s="22">
        <v>27553.200000000001</v>
      </c>
      <c r="J23" s="23">
        <f t="shared" si="1"/>
        <v>0.5004091884801144</v>
      </c>
      <c r="K23" s="23">
        <f t="shared" si="2"/>
        <v>0.60125849680996957</v>
      </c>
      <c r="L23" s="24">
        <f t="shared" si="3"/>
        <v>0.70394020928984558</v>
      </c>
      <c r="M23" s="5"/>
      <c r="N23" t="s">
        <v>100</v>
      </c>
      <c r="O23" s="6">
        <v>1228511.5999999999</v>
      </c>
      <c r="P23" s="66">
        <v>0.42876095014065035</v>
      </c>
    </row>
    <row r="24" spans="1:16" x14ac:dyDescent="0.25">
      <c r="A24" s="18"/>
      <c r="B24" s="38">
        <v>18</v>
      </c>
      <c r="C24" s="20" t="s">
        <v>99</v>
      </c>
      <c r="D24" s="21">
        <v>5315539</v>
      </c>
      <c r="E24" s="22">
        <v>4470735</v>
      </c>
      <c r="F24" s="22">
        <f t="shared" si="0"/>
        <v>2793988.8000000003</v>
      </c>
      <c r="G24" s="22">
        <v>2188803.2000000002</v>
      </c>
      <c r="H24" s="22">
        <v>466537.2</v>
      </c>
      <c r="I24" s="22">
        <v>138648.4</v>
      </c>
      <c r="J24" s="23">
        <f t="shared" si="1"/>
        <v>0.48958464324098838</v>
      </c>
      <c r="K24" s="23">
        <f t="shared" si="2"/>
        <v>0.59393822268597896</v>
      </c>
      <c r="L24" s="24">
        <f t="shared" si="3"/>
        <v>0.62495066247496223</v>
      </c>
      <c r="M24" s="5"/>
      <c r="N24" t="s">
        <v>83</v>
      </c>
      <c r="O24" s="6">
        <v>6704424.2000000002</v>
      </c>
      <c r="P24" s="66">
        <v>0.42696368739294344</v>
      </c>
    </row>
    <row r="25" spans="1:16" x14ac:dyDescent="0.25">
      <c r="A25" s="18"/>
      <c r="B25" s="38">
        <v>19</v>
      </c>
      <c r="C25" s="20" t="s">
        <v>100</v>
      </c>
      <c r="D25" s="21">
        <v>3647096</v>
      </c>
      <c r="E25" s="22">
        <v>2865260</v>
      </c>
      <c r="F25" s="22">
        <f t="shared" si="0"/>
        <v>1228511.5999999999</v>
      </c>
      <c r="G25" s="22">
        <v>902479.7</v>
      </c>
      <c r="H25" s="22">
        <v>147993.20000000001</v>
      </c>
      <c r="I25" s="22">
        <v>178038.7</v>
      </c>
      <c r="J25" s="23">
        <f t="shared" si="1"/>
        <v>0.31497305654635177</v>
      </c>
      <c r="K25" s="23">
        <f t="shared" si="2"/>
        <v>0.36662393639669694</v>
      </c>
      <c r="L25" s="24">
        <f t="shared" si="3"/>
        <v>0.42876095014065035</v>
      </c>
      <c r="M25" s="5"/>
      <c r="N25" t="s">
        <v>91</v>
      </c>
      <c r="O25" s="6">
        <v>1212917</v>
      </c>
      <c r="P25" s="66">
        <v>0.41899695696886602</v>
      </c>
    </row>
    <row r="26" spans="1:16" x14ac:dyDescent="0.25">
      <c r="A26" s="18"/>
      <c r="B26" s="38">
        <v>20</v>
      </c>
      <c r="C26" s="20" t="s">
        <v>101</v>
      </c>
      <c r="D26" s="21">
        <v>8300623</v>
      </c>
      <c r="E26" s="22">
        <v>9089900</v>
      </c>
      <c r="F26" s="22">
        <f t="shared" si="0"/>
        <v>5990471.8999999994</v>
      </c>
      <c r="G26" s="22">
        <v>4207966</v>
      </c>
      <c r="H26" s="22">
        <v>1442978.6</v>
      </c>
      <c r="I26" s="22">
        <v>339527.3</v>
      </c>
      <c r="J26" s="23">
        <f t="shared" si="1"/>
        <v>0.46292764496859151</v>
      </c>
      <c r="K26" s="23">
        <f t="shared" si="2"/>
        <v>0.62167291169319794</v>
      </c>
      <c r="L26" s="24">
        <f t="shared" si="3"/>
        <v>0.65902506078174672</v>
      </c>
      <c r="M26" s="5"/>
      <c r="N26" t="s">
        <v>90</v>
      </c>
      <c r="O26" s="6">
        <v>1187390.2</v>
      </c>
      <c r="P26" s="66">
        <v>0.41725255513953335</v>
      </c>
    </row>
    <row r="27" spans="1:16" x14ac:dyDescent="0.25">
      <c r="A27" s="18"/>
      <c r="B27" s="38">
        <v>21</v>
      </c>
      <c r="C27" s="20" t="s">
        <v>102</v>
      </c>
      <c r="D27" s="21">
        <v>17166088</v>
      </c>
      <c r="E27" s="22">
        <v>8350738</v>
      </c>
      <c r="F27" s="22">
        <f t="shared" si="0"/>
        <v>1917533.6</v>
      </c>
      <c r="G27" s="22">
        <v>1352288.1</v>
      </c>
      <c r="H27" s="22">
        <v>206014.8</v>
      </c>
      <c r="I27" s="22">
        <v>359230.7</v>
      </c>
      <c r="J27" s="23">
        <f t="shared" si="1"/>
        <v>0.16193635819971841</v>
      </c>
      <c r="K27" s="23">
        <f t="shared" si="2"/>
        <v>0.18660660890091393</v>
      </c>
      <c r="L27" s="24">
        <f t="shared" si="3"/>
        <v>0.22962444756379616</v>
      </c>
      <c r="M27" s="5"/>
      <c r="N27" t="s">
        <v>86</v>
      </c>
      <c r="O27" s="6">
        <v>2684755.6999999997</v>
      </c>
      <c r="P27" s="66">
        <v>0.40971903840797835</v>
      </c>
    </row>
    <row r="28" spans="1:16" x14ac:dyDescent="0.25">
      <c r="A28" s="18"/>
      <c r="B28" s="38">
        <v>22</v>
      </c>
      <c r="C28" s="20" t="s">
        <v>103</v>
      </c>
      <c r="D28" s="21">
        <v>1393897</v>
      </c>
      <c r="E28" s="22">
        <v>1017791</v>
      </c>
      <c r="F28" s="22">
        <f t="shared" si="0"/>
        <v>538334.70000000007</v>
      </c>
      <c r="G28" s="22">
        <v>439888.2</v>
      </c>
      <c r="H28" s="22">
        <v>63744.4</v>
      </c>
      <c r="I28" s="22">
        <v>34702.1</v>
      </c>
      <c r="J28" s="23">
        <f t="shared" si="1"/>
        <v>0.43219894850710999</v>
      </c>
      <c r="K28" s="23">
        <f t="shared" si="2"/>
        <v>0.49482909556087651</v>
      </c>
      <c r="L28" s="24">
        <f t="shared" si="3"/>
        <v>0.52892460239872441</v>
      </c>
      <c r="M28" s="5"/>
      <c r="N28" t="s">
        <v>82</v>
      </c>
      <c r="O28" s="6">
        <v>438759.3</v>
      </c>
      <c r="P28" s="66">
        <v>0.39823889107228594</v>
      </c>
    </row>
    <row r="29" spans="1:16" x14ac:dyDescent="0.25">
      <c r="A29" s="18"/>
      <c r="B29" s="38">
        <v>23</v>
      </c>
      <c r="C29" s="20" t="s">
        <v>104</v>
      </c>
      <c r="D29" s="21">
        <v>7599160</v>
      </c>
      <c r="E29" s="22">
        <v>4730481</v>
      </c>
      <c r="F29" s="22">
        <f t="shared" si="0"/>
        <v>3018960.2</v>
      </c>
      <c r="G29" s="22">
        <v>2417711.1</v>
      </c>
      <c r="H29" s="22">
        <v>496739.5</v>
      </c>
      <c r="I29" s="22">
        <v>104509.6</v>
      </c>
      <c r="J29" s="23">
        <f t="shared" si="1"/>
        <v>0.51109202214320282</v>
      </c>
      <c r="K29" s="23">
        <f t="shared" si="2"/>
        <v>0.6161002654909723</v>
      </c>
      <c r="L29" s="24">
        <f t="shared" si="3"/>
        <v>0.63819307169820583</v>
      </c>
      <c r="M29" s="5"/>
      <c r="N29" t="s">
        <v>94</v>
      </c>
      <c r="O29" s="6">
        <v>4786889.7</v>
      </c>
      <c r="P29" s="66">
        <v>0.27488738229802762</v>
      </c>
    </row>
    <row r="30" spans="1:16" x14ac:dyDescent="0.25">
      <c r="A30" s="18"/>
      <c r="B30" s="38">
        <v>24</v>
      </c>
      <c r="C30" s="20" t="s">
        <v>105</v>
      </c>
      <c r="D30" s="21">
        <v>1490777</v>
      </c>
      <c r="E30" s="22">
        <v>1204114</v>
      </c>
      <c r="F30" s="22">
        <f t="shared" si="0"/>
        <v>729138.20000000007</v>
      </c>
      <c r="G30" s="22">
        <v>562812.9</v>
      </c>
      <c r="H30" s="22">
        <v>95017.3</v>
      </c>
      <c r="I30" s="22">
        <v>71308</v>
      </c>
      <c r="J30" s="23">
        <f t="shared" si="1"/>
        <v>0.46740831848147268</v>
      </c>
      <c r="K30" s="23">
        <f t="shared" si="2"/>
        <v>0.54631887014020275</v>
      </c>
      <c r="L30" s="24">
        <f t="shared" si="3"/>
        <v>0.60553917652315314</v>
      </c>
      <c r="M30" s="5"/>
      <c r="N30" t="s">
        <v>102</v>
      </c>
      <c r="O30" s="6">
        <v>1917533.6</v>
      </c>
      <c r="P30" s="66">
        <v>0.22962444756379616</v>
      </c>
    </row>
    <row r="31" spans="1:16" ht="15.75" thickBot="1" x14ac:dyDescent="0.3">
      <c r="A31" s="25"/>
      <c r="B31" s="39">
        <v>25</v>
      </c>
      <c r="C31" s="27" t="s">
        <v>106</v>
      </c>
      <c r="D31" s="28">
        <v>3851195</v>
      </c>
      <c r="E31" s="29">
        <v>2468702</v>
      </c>
      <c r="F31" s="29">
        <f t="shared" si="0"/>
        <v>1766424.6</v>
      </c>
      <c r="G31" s="29">
        <v>1322243.5</v>
      </c>
      <c r="H31" s="29">
        <v>294642.09999999998</v>
      </c>
      <c r="I31" s="29">
        <v>149539</v>
      </c>
      <c r="J31" s="30">
        <f t="shared" si="1"/>
        <v>0.53560271754144484</v>
      </c>
      <c r="K31" s="30">
        <f t="shared" si="2"/>
        <v>0.65495373682202229</v>
      </c>
      <c r="L31" s="31">
        <f t="shared" si="3"/>
        <v>0.71552767405705509</v>
      </c>
      <c r="M31" s="5"/>
      <c r="N31" t="s">
        <v>93</v>
      </c>
      <c r="O31" s="6">
        <v>2288450.3000000003</v>
      </c>
      <c r="P31" s="66">
        <v>0.20837363328376027</v>
      </c>
    </row>
    <row r="32" spans="1:16" x14ac:dyDescent="0.25">
      <c r="O32" s="6"/>
      <c r="P32" s="66"/>
    </row>
    <row r="33" spans="15:16" x14ac:dyDescent="0.25">
      <c r="O33" s="6"/>
      <c r="P33" s="66"/>
    </row>
    <row r="34" spans="15:16" x14ac:dyDescent="0.25">
      <c r="O34" s="6"/>
      <c r="P34" s="66"/>
    </row>
    <row r="35" spans="15:16" x14ac:dyDescent="0.25">
      <c r="O35" s="6"/>
      <c r="P35" s="66"/>
    </row>
    <row r="36" spans="15:16" x14ac:dyDescent="0.25">
      <c r="O36" s="6"/>
      <c r="P36" s="66"/>
    </row>
    <row r="37" spans="15:16" x14ac:dyDescent="0.25">
      <c r="O37" s="6"/>
      <c r="P37" s="66"/>
    </row>
    <row r="38" spans="15:16" x14ac:dyDescent="0.25">
      <c r="O38" s="6"/>
      <c r="P38" s="66"/>
    </row>
    <row r="39" spans="15:16" x14ac:dyDescent="0.25">
      <c r="O39" s="6"/>
      <c r="P39" s="66"/>
    </row>
    <row r="40" spans="15:16" x14ac:dyDescent="0.25">
      <c r="O40" s="6"/>
      <c r="P40" s="66"/>
    </row>
    <row r="41" spans="15:16" x14ac:dyDescent="0.25">
      <c r="O41" s="6"/>
      <c r="P41" s="66"/>
    </row>
    <row r="42" spans="15:16" x14ac:dyDescent="0.25">
      <c r="O42" s="6"/>
      <c r="P42" s="66"/>
    </row>
    <row r="43" spans="15:16" x14ac:dyDescent="0.25">
      <c r="O43" s="6"/>
      <c r="P43" s="66"/>
    </row>
    <row r="44" spans="15:16" x14ac:dyDescent="0.25">
      <c r="O44" s="6"/>
      <c r="P44" s="66"/>
    </row>
    <row r="45" spans="15:16" x14ac:dyDescent="0.25">
      <c r="O45" s="6"/>
      <c r="P45" s="66"/>
    </row>
    <row r="46" spans="15:16" x14ac:dyDescent="0.25">
      <c r="O46" s="6"/>
      <c r="P46" s="66"/>
    </row>
    <row r="47" spans="15:16" x14ac:dyDescent="0.25">
      <c r="O47" s="6"/>
      <c r="P47" s="66"/>
    </row>
    <row r="48" spans="15:16" x14ac:dyDescent="0.25">
      <c r="O48" s="6"/>
      <c r="P48" s="66"/>
    </row>
    <row r="49" spans="15:16" x14ac:dyDescent="0.25">
      <c r="O49" s="6"/>
      <c r="P49" s="66"/>
    </row>
    <row r="50" spans="15:16" x14ac:dyDescent="0.25">
      <c r="O50" s="6"/>
      <c r="P50" s="66"/>
    </row>
    <row r="51" spans="15:16" x14ac:dyDescent="0.25">
      <c r="O51" s="6"/>
      <c r="P51" s="66"/>
    </row>
    <row r="52" spans="15:16" x14ac:dyDescent="0.25">
      <c r="O52" s="6"/>
      <c r="P52" s="66"/>
    </row>
    <row r="53" spans="15:16" x14ac:dyDescent="0.25">
      <c r="O53" s="6"/>
      <c r="P53" s="66"/>
    </row>
    <row r="54" spans="15:16" x14ac:dyDescent="0.25">
      <c r="O54" s="6"/>
      <c r="P54" s="66"/>
    </row>
    <row r="55" spans="15:16" x14ac:dyDescent="0.25">
      <c r="O55" s="6"/>
      <c r="P55" s="66"/>
    </row>
    <row r="56" spans="15:16" x14ac:dyDescent="0.25">
      <c r="O56" s="6"/>
      <c r="P56" s="66"/>
    </row>
    <row r="57" spans="15:16" x14ac:dyDescent="0.25">
      <c r="O57" s="6"/>
      <c r="P57" s="66"/>
    </row>
    <row r="58" spans="15:16" x14ac:dyDescent="0.25">
      <c r="O58" s="6"/>
      <c r="P58" s="66"/>
    </row>
    <row r="59" spans="15:16" x14ac:dyDescent="0.25">
      <c r="O59" s="6"/>
      <c r="P59" s="66"/>
    </row>
    <row r="60" spans="15:16" x14ac:dyDescent="0.25">
      <c r="O60" s="6"/>
      <c r="P60" s="66"/>
    </row>
    <row r="61" spans="15:16" x14ac:dyDescent="0.25">
      <c r="O61" s="6"/>
      <c r="P61" s="66"/>
    </row>
    <row r="62" spans="15:16" x14ac:dyDescent="0.25">
      <c r="O62" s="6"/>
      <c r="P62" s="66"/>
    </row>
    <row r="63" spans="15:16" x14ac:dyDescent="0.25">
      <c r="O63" s="6"/>
      <c r="P63" s="66"/>
    </row>
    <row r="64" spans="15:16" x14ac:dyDescent="0.25">
      <c r="O64" s="6"/>
      <c r="P64" s="66"/>
    </row>
    <row r="65" spans="15:16" x14ac:dyDescent="0.25">
      <c r="O65" s="6"/>
      <c r="P65" s="66"/>
    </row>
    <row r="66" spans="15:16" x14ac:dyDescent="0.25">
      <c r="O66" s="6"/>
      <c r="P66" s="66"/>
    </row>
    <row r="67" spans="15:16" x14ac:dyDescent="0.25">
      <c r="O67" s="6"/>
      <c r="P67" s="66"/>
    </row>
    <row r="68" spans="15:16" x14ac:dyDescent="0.25">
      <c r="O68" s="6"/>
      <c r="P68" s="66"/>
    </row>
    <row r="69" spans="15:16" x14ac:dyDescent="0.25">
      <c r="O69" s="6"/>
      <c r="P69" s="66"/>
    </row>
    <row r="70" spans="15:16" x14ac:dyDescent="0.25">
      <c r="O70" s="6"/>
      <c r="P70" s="66"/>
    </row>
    <row r="71" spans="15:16" x14ac:dyDescent="0.25">
      <c r="O71" s="6"/>
      <c r="P71" s="66"/>
    </row>
    <row r="72" spans="15:16" x14ac:dyDescent="0.25">
      <c r="O72" s="6"/>
      <c r="P72" s="66"/>
    </row>
    <row r="73" spans="15:16" x14ac:dyDescent="0.25">
      <c r="O73" s="6"/>
      <c r="P73" s="66"/>
    </row>
    <row r="74" spans="15:16" x14ac:dyDescent="0.25">
      <c r="O74" s="6"/>
      <c r="P74" s="66"/>
    </row>
    <row r="75" spans="15:16" x14ac:dyDescent="0.25">
      <c r="O75" s="6"/>
      <c r="P75" s="66"/>
    </row>
    <row r="76" spans="15:16" x14ac:dyDescent="0.25">
      <c r="O76" s="6"/>
      <c r="P76" s="66"/>
    </row>
    <row r="77" spans="15:16" x14ac:dyDescent="0.25">
      <c r="O77" s="6"/>
      <c r="P77" s="66"/>
    </row>
    <row r="78" spans="15:16" x14ac:dyDescent="0.25">
      <c r="O78" s="6"/>
      <c r="P78" s="66"/>
    </row>
    <row r="79" spans="15:16" x14ac:dyDescent="0.25">
      <c r="O79" s="6"/>
      <c r="P79" s="66"/>
    </row>
    <row r="80" spans="15:16" x14ac:dyDescent="0.25">
      <c r="O80" s="6"/>
      <c r="P80" s="66"/>
    </row>
    <row r="81" spans="15:16" x14ac:dyDescent="0.25">
      <c r="O81" s="6"/>
      <c r="P81" s="66"/>
    </row>
    <row r="82" spans="15:16" x14ac:dyDescent="0.25">
      <c r="O82" s="6"/>
      <c r="P82" s="66"/>
    </row>
    <row r="83" spans="15:16" x14ac:dyDescent="0.25">
      <c r="O83" s="6"/>
      <c r="P83" s="66"/>
    </row>
    <row r="84" spans="15:16" x14ac:dyDescent="0.25">
      <c r="O84" s="6"/>
      <c r="P84" s="66"/>
    </row>
    <row r="85" spans="15:16" x14ac:dyDescent="0.25">
      <c r="O85" s="6"/>
      <c r="P85" s="66"/>
    </row>
    <row r="86" spans="15:16" x14ac:dyDescent="0.25">
      <c r="O86" s="6"/>
      <c r="P86" s="66"/>
    </row>
    <row r="87" spans="15:16" x14ac:dyDescent="0.25">
      <c r="O87" s="6"/>
      <c r="P87" s="66"/>
    </row>
    <row r="88" spans="15:16" x14ac:dyDescent="0.25">
      <c r="O88" s="6"/>
      <c r="P88" s="66"/>
    </row>
    <row r="89" spans="15:16" x14ac:dyDescent="0.25">
      <c r="O89" s="6"/>
      <c r="P89" s="66"/>
    </row>
    <row r="90" spans="15:16" x14ac:dyDescent="0.25">
      <c r="O90" s="6"/>
      <c r="P90" s="66"/>
    </row>
    <row r="91" spans="15:16" x14ac:dyDescent="0.25">
      <c r="O91" s="6"/>
      <c r="P91" s="66"/>
    </row>
    <row r="92" spans="15:16" x14ac:dyDescent="0.25">
      <c r="O92" s="6"/>
      <c r="P92" s="66"/>
    </row>
    <row r="93" spans="15:16" x14ac:dyDescent="0.25">
      <c r="O93" s="6"/>
      <c r="P93" s="66"/>
    </row>
    <row r="94" spans="15:16" x14ac:dyDescent="0.25">
      <c r="O94" s="6"/>
      <c r="P94" s="66"/>
    </row>
    <row r="95" spans="15:16" x14ac:dyDescent="0.25">
      <c r="O95" s="6"/>
      <c r="P95" s="66"/>
    </row>
    <row r="96" spans="15:16" x14ac:dyDescent="0.25">
      <c r="O96" s="6"/>
      <c r="P96" s="66"/>
    </row>
    <row r="97" spans="15:16" x14ac:dyDescent="0.25">
      <c r="O97" s="6"/>
      <c r="P97" s="66"/>
    </row>
    <row r="98" spans="15:16" x14ac:dyDescent="0.25">
      <c r="O98" s="6"/>
      <c r="P98" s="66"/>
    </row>
    <row r="99" spans="15:16" x14ac:dyDescent="0.25">
      <c r="O99" s="6"/>
      <c r="P99" s="66"/>
    </row>
    <row r="100" spans="15:16" x14ac:dyDescent="0.25">
      <c r="O100" s="6"/>
      <c r="P100" s="66"/>
    </row>
  </sheetData>
  <sortState ref="N6:P100">
    <sortCondition descending="1" ref="P5:P100"/>
  </sortState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A1:M17"/>
  <sheetViews>
    <sheetView topLeftCell="A9" workbookViewId="0">
      <selection activeCell="A17" sqref="A17:D17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40</v>
      </c>
      <c r="B1" s="33" t="s">
        <v>72</v>
      </c>
      <c r="C1" s="33" t="s">
        <v>28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540</v>
      </c>
    </row>
    <row r="3" spans="1:13" ht="15.75" thickBot="1" x14ac:dyDescent="0.3">
      <c r="A3" s="76" t="s">
        <v>81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3"/>
      <c r="C6" s="13"/>
      <c r="D6" s="14">
        <v>251963763</v>
      </c>
      <c r="E6" s="15">
        <v>213460983</v>
      </c>
      <c r="F6" s="15">
        <v>105487061.69999997</v>
      </c>
      <c r="G6" s="15">
        <v>83628397.800000012</v>
      </c>
      <c r="H6" s="15">
        <v>14917910.1</v>
      </c>
      <c r="I6" s="15">
        <v>6940753.7999999998</v>
      </c>
      <c r="J6" s="16">
        <v>0.39177369383706068</v>
      </c>
      <c r="K6" s="16">
        <v>0.46165958066444396</v>
      </c>
      <c r="L6" s="17">
        <v>0.49417490830162625</v>
      </c>
      <c r="M6" s="5"/>
    </row>
    <row r="7" spans="1:13" x14ac:dyDescent="0.25">
      <c r="A7" s="40" t="s">
        <v>139</v>
      </c>
      <c r="B7" s="42"/>
      <c r="C7" s="42"/>
      <c r="D7" s="43">
        <f ca="1">SUM(D8:OFFSET(D6,MATCH("PROYECTOS",$A$8:$A$50,0),0))</f>
        <v>49572767</v>
      </c>
      <c r="E7" s="44">
        <f ca="1">SUM(E8:OFFSET(E6,MATCH("PROYECTOS",$A$8:$A$50,0),0))</f>
        <v>56901270</v>
      </c>
      <c r="F7" s="44">
        <f ca="1">SUM(F8:OFFSET(F6,MATCH("PROYECTOS",$A$8:$A$50,0),0))</f>
        <v>35609469.099999994</v>
      </c>
      <c r="G7" s="44">
        <f ca="1">SUM(G8:OFFSET(G6,MATCH("PROYECTOS",$A$8:$A$50,0),0))</f>
        <v>29245833</v>
      </c>
      <c r="H7" s="44">
        <f ca="1">SUM(H8:OFFSET(H6,MATCH("PROYECTOS",$A$8:$A$50,0),0))</f>
        <v>4140652.0999999996</v>
      </c>
      <c r="I7" s="44">
        <f ca="1">SUM(I8:OFFSET(I6,MATCH("PROYECTOS",$A$8:$A$50,0),0))</f>
        <v>2222984</v>
      </c>
      <c r="J7" s="45">
        <f ca="1">IFERROR(G7/E7,0)</f>
        <v>0.51397504836008057</v>
      </c>
      <c r="K7" s="45">
        <f ca="1">IFERROR(SUM(G7,H7)/E7,0)</f>
        <v>0.58674411133530058</v>
      </c>
      <c r="L7" s="46">
        <f ca="1">IFERROR(SUM(G7,H7,I7)/E7,0)</f>
        <v>0.62581149946213854</v>
      </c>
      <c r="M7" s="5"/>
    </row>
    <row r="8" spans="1:13" ht="38.25" x14ac:dyDescent="0.25">
      <c r="A8" s="18"/>
      <c r="B8" s="20">
        <v>3000062</v>
      </c>
      <c r="C8" s="20" t="s">
        <v>541</v>
      </c>
      <c r="D8" s="21">
        <v>11991237</v>
      </c>
      <c r="E8" s="22">
        <v>14618734</v>
      </c>
      <c r="F8" s="22">
        <f t="shared" ref="F8:F10" si="0">SUM(G8,H8,I8)</f>
        <v>9888004.9000000004</v>
      </c>
      <c r="G8" s="22">
        <v>8103528.5999999996</v>
      </c>
      <c r="H8" s="22">
        <v>1131682.8</v>
      </c>
      <c r="I8" s="22">
        <v>652793.5</v>
      </c>
      <c r="J8" s="23">
        <f t="shared" ref="J8:J11" si="1">IFERROR(G8/E8,0)</f>
        <v>0.55432492307473413</v>
      </c>
      <c r="K8" s="23">
        <f t="shared" ref="K8:K11" si="2">IFERROR(SUM(G8,H8)/E8,0)</f>
        <v>0.63173811083777842</v>
      </c>
      <c r="L8" s="24">
        <f t="shared" ref="L8:L11" si="3">IFERROR(SUM(G8,H8,I8)/E8,0)</f>
        <v>0.6763926958380938</v>
      </c>
      <c r="M8" s="5"/>
    </row>
    <row r="9" spans="1:13" ht="25.5" x14ac:dyDescent="0.25">
      <c r="A9" s="18"/>
      <c r="B9" s="20">
        <v>3000063</v>
      </c>
      <c r="C9" s="20" t="s">
        <v>542</v>
      </c>
      <c r="D9" s="21">
        <v>6092495</v>
      </c>
      <c r="E9" s="22">
        <v>7617871</v>
      </c>
      <c r="F9" s="22">
        <f t="shared" si="0"/>
        <v>4881840.8</v>
      </c>
      <c r="G9" s="22">
        <v>3945184</v>
      </c>
      <c r="H9" s="22">
        <v>568725</v>
      </c>
      <c r="I9" s="22">
        <v>367931.8</v>
      </c>
      <c r="J9" s="23">
        <f t="shared" si="1"/>
        <v>0.51788537768623277</v>
      </c>
      <c r="K9" s="23">
        <f t="shared" si="2"/>
        <v>0.59254206326150705</v>
      </c>
      <c r="L9" s="24">
        <f t="shared" si="3"/>
        <v>0.64084057081040091</v>
      </c>
      <c r="M9" s="5"/>
    </row>
    <row r="10" spans="1:13" ht="38.25" x14ac:dyDescent="0.25">
      <c r="A10" s="18"/>
      <c r="B10" s="20">
        <v>3000064</v>
      </c>
      <c r="C10" s="20" t="s">
        <v>543</v>
      </c>
      <c r="D10" s="21">
        <v>31489035</v>
      </c>
      <c r="E10" s="22">
        <v>34664665</v>
      </c>
      <c r="F10" s="22">
        <f t="shared" si="0"/>
        <v>20839623.399999999</v>
      </c>
      <c r="G10" s="22">
        <v>17197120.399999999</v>
      </c>
      <c r="H10" s="22">
        <v>2440244.2999999998</v>
      </c>
      <c r="I10" s="22">
        <v>1202258.7</v>
      </c>
      <c r="J10" s="23">
        <f t="shared" si="1"/>
        <v>0.49609942574088045</v>
      </c>
      <c r="K10" s="23">
        <f t="shared" si="2"/>
        <v>0.56649515291724295</v>
      </c>
      <c r="L10" s="24">
        <f t="shared" si="3"/>
        <v>0.60117769492363471</v>
      </c>
      <c r="M10" s="5"/>
    </row>
    <row r="11" spans="1:13" ht="15.75" thickBot="1" x14ac:dyDescent="0.3">
      <c r="A11" s="47" t="s">
        <v>161</v>
      </c>
      <c r="B11" s="49"/>
      <c r="C11" s="49"/>
      <c r="D11" s="50">
        <f ca="1">OFFSET(D11,-MATCH("PROYECTOS",$A$8:$A$50,0)-1,0)-(OFFSET(D11,-MATCH("PROYECTOS",$A$8:$A$50,0),0))</f>
        <v>202390996</v>
      </c>
      <c r="E11" s="51">
        <f t="shared" ref="E11:I11" ca="1" si="4">OFFSET(E11,-MATCH("PROYECTOS",$A$8:$A$50,0)-1,0)-(OFFSET(E11,-MATCH("PROYECTOS",$A$8:$A$50,0),0))</f>
        <v>156559713</v>
      </c>
      <c r="F11" s="51">
        <f t="shared" ca="1" si="4"/>
        <v>69877592.599999979</v>
      </c>
      <c r="G11" s="51">
        <f t="shared" ca="1" si="4"/>
        <v>54382564.800000012</v>
      </c>
      <c r="H11" s="51">
        <f t="shared" ca="1" si="4"/>
        <v>10777258</v>
      </c>
      <c r="I11" s="51">
        <f t="shared" ca="1" si="4"/>
        <v>4717769.8</v>
      </c>
      <c r="J11" s="52">
        <f t="shared" ca="1" si="1"/>
        <v>0.34735989072744411</v>
      </c>
      <c r="K11" s="52">
        <f t="shared" ca="1" si="2"/>
        <v>0.4161978937710496</v>
      </c>
      <c r="L11" s="53">
        <f t="shared" ca="1" si="3"/>
        <v>0.44633188999267015</v>
      </c>
      <c r="M11" s="5"/>
    </row>
    <row r="12" spans="1:13" ht="15.75" thickBot="1" x14ac:dyDescent="0.3"/>
    <row r="13" spans="1:13" ht="15.75" thickBot="1" x14ac:dyDescent="0.3">
      <c r="A13" s="82" t="s">
        <v>209</v>
      </c>
      <c r="B13" s="83"/>
      <c r="C13" s="83"/>
      <c r="D13" s="84"/>
    </row>
    <row r="14" spans="1:13" ht="15.75" thickBot="1" x14ac:dyDescent="0.3">
      <c r="A14" s="2" t="s">
        <v>557</v>
      </c>
    </row>
    <row r="15" spans="1:13" ht="45" customHeight="1" x14ac:dyDescent="0.25">
      <c r="A15" s="76" t="s">
        <v>211</v>
      </c>
      <c r="B15" s="77"/>
      <c r="C15" s="77"/>
      <c r="D15" s="87" t="s">
        <v>212</v>
      </c>
    </row>
    <row r="16" spans="1:13" ht="15.75" thickBot="1" x14ac:dyDescent="0.3">
      <c r="A16" s="79"/>
      <c r="B16" s="80"/>
      <c r="C16" s="80"/>
      <c r="D16" s="98"/>
    </row>
    <row r="17" spans="1:4" ht="39" thickBot="1" x14ac:dyDescent="0.3">
      <c r="A17" s="67"/>
      <c r="B17" s="68">
        <v>3000064</v>
      </c>
      <c r="C17" s="68" t="s">
        <v>543</v>
      </c>
      <c r="D17" s="69">
        <v>0.60117769492363471</v>
      </c>
    </row>
  </sheetData>
  <mergeCells count="10">
    <mergeCell ref="A13:D13"/>
    <mergeCell ref="A15:C16"/>
    <mergeCell ref="D15:D16"/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2"/>
  <dimension ref="A1:S15"/>
  <sheetViews>
    <sheetView workbookViewId="0">
      <selection activeCell="A14" sqref="A14:S14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4" width="7.7109375" customWidth="1"/>
    <col min="5" max="5" width="31.42578125" customWidth="1"/>
    <col min="6" max="6" width="4.28515625" style="4" customWidth="1"/>
    <col min="7" max="7" width="11.42578125" customWidth="1"/>
    <col min="8" max="10" width="13.5703125" customWidth="1"/>
    <col min="11" max="13" width="0" hidden="1" customWidth="1"/>
    <col min="17" max="18" width="14" hidden="1" customWidth="1"/>
    <col min="19" max="19" width="0" hidden="1" customWidth="1"/>
  </cols>
  <sheetData>
    <row r="1" spans="1:19" ht="15.75" x14ac:dyDescent="0.25">
      <c r="A1" s="32">
        <v>40</v>
      </c>
      <c r="B1" s="33" t="s">
        <v>72</v>
      </c>
      <c r="C1" s="33" t="s">
        <v>28</v>
      </c>
      <c r="D1" s="33"/>
      <c r="E1" s="33"/>
      <c r="F1" s="36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15.75" thickBot="1" x14ac:dyDescent="0.3">
      <c r="A2" s="2" t="s">
        <v>544</v>
      </c>
    </row>
    <row r="3" spans="1:19" ht="15.75" thickBot="1" x14ac:dyDescent="0.3">
      <c r="A3" s="76" t="s">
        <v>163</v>
      </c>
      <c r="B3" s="77"/>
      <c r="C3" s="77"/>
      <c r="D3" s="77"/>
      <c r="E3" s="77"/>
      <c r="F3" s="77"/>
      <c r="G3" s="77"/>
      <c r="H3" s="76" t="s">
        <v>1</v>
      </c>
      <c r="I3" s="77"/>
      <c r="J3" s="77"/>
      <c r="K3" s="77"/>
      <c r="L3" s="77"/>
      <c r="M3" s="77"/>
      <c r="N3" s="77"/>
      <c r="O3" s="77"/>
      <c r="P3" s="78"/>
      <c r="Q3" s="77" t="s">
        <v>167</v>
      </c>
      <c r="R3" s="77"/>
      <c r="S3" s="78"/>
    </row>
    <row r="4" spans="1:19" ht="45" customHeight="1" x14ac:dyDescent="0.25">
      <c r="A4" s="96" t="s">
        <v>164</v>
      </c>
      <c r="B4" s="92"/>
      <c r="C4" s="92"/>
      <c r="D4" s="92" t="s">
        <v>165</v>
      </c>
      <c r="E4" s="92"/>
      <c r="F4" s="92" t="s">
        <v>166</v>
      </c>
      <c r="G4" s="93"/>
      <c r="H4" s="74" t="s">
        <v>2</v>
      </c>
      <c r="I4" s="72" t="s">
        <v>3</v>
      </c>
      <c r="J4" s="72" t="s">
        <v>76</v>
      </c>
      <c r="K4" s="72" t="s">
        <v>5</v>
      </c>
      <c r="L4" s="72"/>
      <c r="M4" s="72"/>
      <c r="N4" s="72" t="s">
        <v>9</v>
      </c>
      <c r="O4" s="72"/>
      <c r="P4" s="81"/>
      <c r="Q4" s="90" t="s">
        <v>168</v>
      </c>
      <c r="R4" s="72" t="s">
        <v>169</v>
      </c>
      <c r="S4" s="81" t="s">
        <v>170</v>
      </c>
    </row>
    <row r="5" spans="1:19" ht="15.75" thickBot="1" x14ac:dyDescent="0.3">
      <c r="A5" s="97"/>
      <c r="B5" s="94"/>
      <c r="C5" s="94"/>
      <c r="D5" s="94"/>
      <c r="E5" s="94"/>
      <c r="F5" s="94"/>
      <c r="G5" s="95"/>
      <c r="H5" s="75"/>
      <c r="I5" s="73"/>
      <c r="J5" s="73"/>
      <c r="K5" s="9" t="s">
        <v>6</v>
      </c>
      <c r="L5" s="9" t="s">
        <v>7</v>
      </c>
      <c r="M5" s="9" t="s">
        <v>77</v>
      </c>
      <c r="N5" s="9" t="s">
        <v>10</v>
      </c>
      <c r="O5" s="9" t="s">
        <v>7</v>
      </c>
      <c r="P5" s="10" t="s">
        <v>77</v>
      </c>
      <c r="Q5" s="91"/>
      <c r="R5" s="73"/>
      <c r="S5" s="89"/>
    </row>
    <row r="6" spans="1:19" x14ac:dyDescent="0.25">
      <c r="A6" s="11" t="s">
        <v>11</v>
      </c>
      <c r="B6" s="13"/>
      <c r="C6" s="13"/>
      <c r="D6" s="54"/>
      <c r="E6" s="13"/>
      <c r="F6" s="55"/>
      <c r="G6" s="13"/>
      <c r="H6" s="14">
        <v>251963763</v>
      </c>
      <c r="I6" s="15">
        <v>213460983</v>
      </c>
      <c r="J6" s="15">
        <v>105487061.69999997</v>
      </c>
      <c r="K6" s="15">
        <v>83628397.800000012</v>
      </c>
      <c r="L6" s="15">
        <v>14917910.1</v>
      </c>
      <c r="M6" s="15">
        <v>6940753.7999999998</v>
      </c>
      <c r="N6" s="16">
        <v>0.39177369383706068</v>
      </c>
      <c r="O6" s="16">
        <v>0.46165958066444396</v>
      </c>
      <c r="P6" s="17">
        <v>0.49417490830162625</v>
      </c>
      <c r="Q6" s="56"/>
      <c r="R6" s="15"/>
      <c r="S6" s="17"/>
    </row>
    <row r="7" spans="1:19" x14ac:dyDescent="0.25">
      <c r="A7" s="40" t="s">
        <v>171</v>
      </c>
      <c r="B7" s="42"/>
      <c r="C7" s="42"/>
      <c r="D7" s="57"/>
      <c r="E7" s="42"/>
      <c r="F7" s="58"/>
      <c r="G7" s="42"/>
      <c r="H7" s="43">
        <f ca="1">SUM(H8:OFFSET(H6,MATCH("PROYECTOS",$A$8:$A$50,0),0))</f>
        <v>49572767</v>
      </c>
      <c r="I7" s="44">
        <f ca="1">SUM(I8:OFFSET(I6,MATCH("PROYECTOS",$A$8:$A$50,0),0))</f>
        <v>56901270</v>
      </c>
      <c r="J7" s="44">
        <f ca="1">SUM(J8:OFFSET(J6,MATCH("PROYECTOS",$A$8:$A$50,0),0))</f>
        <v>35609468.899999999</v>
      </c>
      <c r="K7" s="44">
        <f ca="1">SUM(K8:OFFSET(K6,MATCH("PROYECTOS",$A$8:$A$50,0),0))</f>
        <v>29245833.000000004</v>
      </c>
      <c r="L7" s="44">
        <f ca="1">SUM(L8:OFFSET(L6,MATCH("PROYECTOS",$A$8:$A$50,0),0))</f>
        <v>4140652.0999999996</v>
      </c>
      <c r="M7" s="44">
        <f ca="1">SUM(M8:OFFSET(M6,MATCH("PROYECTOS",$A$8:$A$50,0),0))</f>
        <v>2222983.7999999998</v>
      </c>
      <c r="N7" s="45">
        <f ca="1">IFERROR(K7/I7,0)</f>
        <v>0.51397504836008057</v>
      </c>
      <c r="O7" s="45">
        <f ca="1">IFERROR(SUM(K7,L7)/I7,0)</f>
        <v>0.58674411133530058</v>
      </c>
      <c r="P7" s="46">
        <f ca="1">IFERROR(SUM(K7,L7,M7)/I7,0)</f>
        <v>0.62581149594727847</v>
      </c>
      <c r="Q7" s="59"/>
      <c r="R7" s="44"/>
      <c r="S7" s="46"/>
    </row>
    <row r="8" spans="1:19" ht="38.25" x14ac:dyDescent="0.25">
      <c r="A8" s="18"/>
      <c r="B8" s="20">
        <v>5000148</v>
      </c>
      <c r="C8" s="20" t="s">
        <v>545</v>
      </c>
      <c r="D8" s="63">
        <v>3000062</v>
      </c>
      <c r="E8" s="20" t="s">
        <v>541</v>
      </c>
      <c r="F8" s="64">
        <v>46</v>
      </c>
      <c r="G8" s="20" t="s">
        <v>551</v>
      </c>
      <c r="H8" s="21">
        <v>1006244</v>
      </c>
      <c r="I8" s="22">
        <v>1270250</v>
      </c>
      <c r="J8" s="22">
        <f t="shared" ref="J8:J14" si="0">SUM(K8,L8,M8)</f>
        <v>1006523</v>
      </c>
      <c r="K8" s="22">
        <v>727505.9</v>
      </c>
      <c r="L8" s="22">
        <v>113252.6</v>
      </c>
      <c r="M8" s="22">
        <v>165764.5</v>
      </c>
      <c r="N8" s="23">
        <f t="shared" ref="N8:N15" si="1">IFERROR(K8/I8,0)</f>
        <v>0.57272654989175364</v>
      </c>
      <c r="O8" s="23">
        <f t="shared" ref="O8:O15" si="2">IFERROR(SUM(K8,L8)/I8,0)</f>
        <v>0.66188427474906519</v>
      </c>
      <c r="P8" s="24">
        <f t="shared" ref="P8:P15" si="3">IFERROR(SUM(K8,L8,M8)/I8,0)</f>
        <v>0.79238181460342449</v>
      </c>
      <c r="Q8" s="65">
        <v>0</v>
      </c>
      <c r="R8" s="22">
        <v>0</v>
      </c>
      <c r="S8" s="24">
        <f>IFERROR(R8/Q8,0)</f>
        <v>0</v>
      </c>
    </row>
    <row r="9" spans="1:19" ht="38.25" x14ac:dyDescent="0.25">
      <c r="A9" s="18"/>
      <c r="B9" s="20">
        <v>5000161</v>
      </c>
      <c r="C9" s="20" t="s">
        <v>546</v>
      </c>
      <c r="D9" s="63">
        <v>3000062</v>
      </c>
      <c r="E9" s="20" t="s">
        <v>541</v>
      </c>
      <c r="F9" s="64">
        <v>16</v>
      </c>
      <c r="G9" s="20" t="s">
        <v>203</v>
      </c>
      <c r="H9" s="21">
        <v>1349977</v>
      </c>
      <c r="I9" s="22">
        <v>984800</v>
      </c>
      <c r="J9" s="22">
        <f t="shared" si="0"/>
        <v>699864.6</v>
      </c>
      <c r="K9" s="22">
        <v>636464</v>
      </c>
      <c r="L9" s="22">
        <v>54915.199999999997</v>
      </c>
      <c r="M9" s="22">
        <v>8485.4</v>
      </c>
      <c r="N9" s="23">
        <f t="shared" si="1"/>
        <v>0.64628757108042245</v>
      </c>
      <c r="O9" s="23">
        <f t="shared" si="2"/>
        <v>0.70205036555645817</v>
      </c>
      <c r="P9" s="24">
        <f t="shared" si="3"/>
        <v>0.7106667343623071</v>
      </c>
      <c r="Q9" s="65">
        <v>0</v>
      </c>
      <c r="R9" s="22">
        <v>0</v>
      </c>
      <c r="S9" s="24">
        <f t="shared" ref="S9:S14" si="4">IFERROR(R9/Q9,0)</f>
        <v>0</v>
      </c>
    </row>
    <row r="10" spans="1:19" ht="25.5" x14ac:dyDescent="0.25">
      <c r="A10" s="18"/>
      <c r="B10" s="20">
        <v>5000183</v>
      </c>
      <c r="C10" s="20" t="s">
        <v>547</v>
      </c>
      <c r="D10" s="63">
        <v>3000063</v>
      </c>
      <c r="E10" s="20" t="s">
        <v>542</v>
      </c>
      <c r="F10" s="64">
        <v>18</v>
      </c>
      <c r="G10" s="20" t="s">
        <v>552</v>
      </c>
      <c r="H10" s="21">
        <v>5369569</v>
      </c>
      <c r="I10" s="22">
        <v>6927998</v>
      </c>
      <c r="J10" s="22">
        <f t="shared" si="0"/>
        <v>4610304.9000000004</v>
      </c>
      <c r="K10" s="22">
        <v>3742524.1</v>
      </c>
      <c r="L10" s="22">
        <v>530958.1</v>
      </c>
      <c r="M10" s="22">
        <v>336822.7</v>
      </c>
      <c r="N10" s="23">
        <f t="shared" si="1"/>
        <v>0.54020282627102378</v>
      </c>
      <c r="O10" s="23">
        <f t="shared" si="2"/>
        <v>0.61684229700990101</v>
      </c>
      <c r="P10" s="24">
        <f t="shared" si="3"/>
        <v>0.66545990631059659</v>
      </c>
      <c r="Q10" s="65">
        <v>0</v>
      </c>
      <c r="R10" s="22">
        <v>0</v>
      </c>
      <c r="S10" s="24">
        <f t="shared" si="4"/>
        <v>0</v>
      </c>
    </row>
    <row r="11" spans="1:19" ht="38.25" x14ac:dyDescent="0.25">
      <c r="A11" s="18"/>
      <c r="B11" s="20">
        <v>5000189</v>
      </c>
      <c r="C11" s="20" t="s">
        <v>548</v>
      </c>
      <c r="D11" s="63">
        <v>3000064</v>
      </c>
      <c r="E11" s="20" t="s">
        <v>543</v>
      </c>
      <c r="F11" s="64">
        <v>59</v>
      </c>
      <c r="G11" s="20" t="s">
        <v>553</v>
      </c>
      <c r="H11" s="21">
        <v>25082199</v>
      </c>
      <c r="I11" s="22">
        <v>27671232</v>
      </c>
      <c r="J11" s="22">
        <f t="shared" si="0"/>
        <v>16661024.399999999</v>
      </c>
      <c r="K11" s="22">
        <v>13956147.6</v>
      </c>
      <c r="L11" s="22">
        <v>1885134.2</v>
      </c>
      <c r="M11" s="22">
        <v>819742.6</v>
      </c>
      <c r="N11" s="23">
        <f t="shared" si="1"/>
        <v>0.50435584508850206</v>
      </c>
      <c r="O11" s="23">
        <f t="shared" si="2"/>
        <v>0.57248198417764695</v>
      </c>
      <c r="P11" s="24">
        <f t="shared" si="3"/>
        <v>0.60210634640336935</v>
      </c>
      <c r="Q11" s="65">
        <v>0</v>
      </c>
      <c r="R11" s="22">
        <v>0</v>
      </c>
      <c r="S11" s="24">
        <f t="shared" si="4"/>
        <v>0</v>
      </c>
    </row>
    <row r="12" spans="1:19" ht="38.25" x14ac:dyDescent="0.25">
      <c r="A12" s="18"/>
      <c r="B12" s="20">
        <v>5000297</v>
      </c>
      <c r="C12" s="20" t="s">
        <v>549</v>
      </c>
      <c r="D12" s="63">
        <v>3000062</v>
      </c>
      <c r="E12" s="20" t="s">
        <v>541</v>
      </c>
      <c r="F12" s="64">
        <v>63</v>
      </c>
      <c r="G12" s="20" t="s">
        <v>554</v>
      </c>
      <c r="H12" s="21">
        <v>5336287</v>
      </c>
      <c r="I12" s="22">
        <v>7433426</v>
      </c>
      <c r="J12" s="22">
        <f t="shared" si="0"/>
        <v>5215443.6999999993</v>
      </c>
      <c r="K12" s="22">
        <v>4337041.0999999996</v>
      </c>
      <c r="L12" s="22">
        <v>576595.80000000005</v>
      </c>
      <c r="M12" s="22">
        <v>301806.8</v>
      </c>
      <c r="N12" s="23">
        <f t="shared" si="1"/>
        <v>0.58345117042935513</v>
      </c>
      <c r="O12" s="23">
        <f t="shared" si="2"/>
        <v>0.66101914514249549</v>
      </c>
      <c r="P12" s="24">
        <f t="shared" si="3"/>
        <v>0.70162045065088419</v>
      </c>
      <c r="Q12" s="65">
        <v>0</v>
      </c>
      <c r="R12" s="22">
        <v>0</v>
      </c>
      <c r="S12" s="24">
        <f t="shared" si="4"/>
        <v>0</v>
      </c>
    </row>
    <row r="13" spans="1:19" ht="38.25" x14ac:dyDescent="0.25">
      <c r="A13" s="18"/>
      <c r="B13" s="20">
        <v>5001309</v>
      </c>
      <c r="C13" s="20" t="s">
        <v>550</v>
      </c>
      <c r="D13" s="63">
        <v>3000062</v>
      </c>
      <c r="E13" s="20" t="s">
        <v>541</v>
      </c>
      <c r="F13" s="64">
        <v>472</v>
      </c>
      <c r="G13" s="20" t="s">
        <v>555</v>
      </c>
      <c r="H13" s="21">
        <v>3843770</v>
      </c>
      <c r="I13" s="22">
        <v>4302088</v>
      </c>
      <c r="J13" s="22">
        <f t="shared" si="0"/>
        <v>2560294</v>
      </c>
      <c r="K13" s="22">
        <v>2097372</v>
      </c>
      <c r="L13" s="22">
        <v>339422</v>
      </c>
      <c r="M13" s="22">
        <v>123500</v>
      </c>
      <c r="N13" s="23">
        <f t="shared" si="1"/>
        <v>0.4875241975524443</v>
      </c>
      <c r="O13" s="23">
        <f t="shared" si="2"/>
        <v>0.56642123545589951</v>
      </c>
      <c r="P13" s="24">
        <f t="shared" si="3"/>
        <v>0.59512822610788063</v>
      </c>
      <c r="Q13" s="65">
        <v>0</v>
      </c>
      <c r="R13" s="22">
        <v>0</v>
      </c>
      <c r="S13" s="24">
        <f t="shared" si="4"/>
        <v>0</v>
      </c>
    </row>
    <row r="14" spans="1:19" x14ac:dyDescent="0.25">
      <c r="A14" s="18"/>
      <c r="B14" s="20">
        <v>9000000</v>
      </c>
      <c r="C14" s="20" t="s">
        <v>192</v>
      </c>
      <c r="D14" s="63">
        <v>9000000</v>
      </c>
      <c r="E14" s="20" t="s">
        <v>193</v>
      </c>
      <c r="F14" s="64"/>
      <c r="G14" s="20" t="s">
        <v>205</v>
      </c>
      <c r="H14" s="21">
        <v>7584721</v>
      </c>
      <c r="I14" s="22">
        <v>8311476</v>
      </c>
      <c r="J14" s="22">
        <f t="shared" si="0"/>
        <v>4856014.3</v>
      </c>
      <c r="K14" s="22">
        <v>3748778.3</v>
      </c>
      <c r="L14" s="22">
        <v>640374.19999999995</v>
      </c>
      <c r="M14" s="22">
        <v>466861.8</v>
      </c>
      <c r="N14" s="23">
        <f t="shared" si="1"/>
        <v>0.45103641038005765</v>
      </c>
      <c r="O14" s="23">
        <f t="shared" si="2"/>
        <v>0.52808339938658311</v>
      </c>
      <c r="P14" s="24">
        <f t="shared" si="3"/>
        <v>0.5842541445105538</v>
      </c>
      <c r="Q14" s="65">
        <v>0</v>
      </c>
      <c r="R14" s="22">
        <v>0</v>
      </c>
      <c r="S14" s="24">
        <f t="shared" si="4"/>
        <v>0</v>
      </c>
    </row>
    <row r="15" spans="1:19" ht="15.75" thickBot="1" x14ac:dyDescent="0.3">
      <c r="A15" s="47" t="s">
        <v>161</v>
      </c>
      <c r="B15" s="49"/>
      <c r="C15" s="49"/>
      <c r="D15" s="60"/>
      <c r="E15" s="49"/>
      <c r="F15" s="61"/>
      <c r="G15" s="49"/>
      <c r="H15" s="50">
        <f ca="1">OFFSET(H15,-MATCH("PROYECTOS",$A$8:$A$50,0)-1,0)-(OFFSET(H15,-MATCH("PROYECTOS",$A$8:$A$50,0),0))</f>
        <v>202390996</v>
      </c>
      <c r="I15" s="51">
        <f t="shared" ref="I15:M15" ca="1" si="5">OFFSET(I15,-MATCH("PROYECTOS",$A$8:$A$50,0)-1,0)-(OFFSET(I15,-MATCH("PROYECTOS",$A$8:$A$50,0),0))</f>
        <v>156559713</v>
      </c>
      <c r="J15" s="51">
        <f t="shared" ca="1" si="5"/>
        <v>69877592.799999982</v>
      </c>
      <c r="K15" s="51">
        <f t="shared" ca="1" si="5"/>
        <v>54382564.800000012</v>
      </c>
      <c r="L15" s="51">
        <f t="shared" ca="1" si="5"/>
        <v>10777258</v>
      </c>
      <c r="M15" s="51">
        <f t="shared" ca="1" si="5"/>
        <v>4717770</v>
      </c>
      <c r="N15" s="52">
        <f t="shared" ca="1" si="1"/>
        <v>0.34735989072744411</v>
      </c>
      <c r="O15" s="52">
        <f t="shared" ca="1" si="2"/>
        <v>0.4161978937710496</v>
      </c>
      <c r="P15" s="53">
        <f t="shared" ca="1" si="3"/>
        <v>0.446331891270138</v>
      </c>
      <c r="Q15" s="62"/>
      <c r="R15" s="51"/>
      <c r="S15" s="53"/>
    </row>
  </sheetData>
  <mergeCells count="14">
    <mergeCell ref="F4:G5"/>
    <mergeCell ref="D4:E5"/>
    <mergeCell ref="A4:C5"/>
    <mergeCell ref="A3:G3"/>
    <mergeCell ref="H3:P3"/>
    <mergeCell ref="J4:J5"/>
    <mergeCell ref="I4:I5"/>
    <mergeCell ref="H4:H5"/>
    <mergeCell ref="Q3:S3"/>
    <mergeCell ref="K4:M4"/>
    <mergeCell ref="N4:P4"/>
    <mergeCell ref="S4:S5"/>
    <mergeCell ref="R4:R5"/>
    <mergeCell ref="Q4:Q5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3"/>
  <dimension ref="A1:M13"/>
  <sheetViews>
    <sheetView workbookViewId="0">
      <selection activeCell="A11" sqref="A11:L11"/>
    </sheetView>
  </sheetViews>
  <sheetFormatPr baseColWidth="10" defaultColWidth="11.7109375" defaultRowHeight="15" x14ac:dyDescent="0.25"/>
  <cols>
    <col min="1" max="1" width="4.28515625" customWidth="1"/>
    <col min="2" max="2" width="4.28515625" style="4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41</v>
      </c>
      <c r="B1" s="36" t="s">
        <v>72</v>
      </c>
      <c r="C1" s="33" t="s">
        <v>29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558</v>
      </c>
    </row>
    <row r="3" spans="1:13" ht="15.75" thickBot="1" x14ac:dyDescent="0.3">
      <c r="A3" s="76" t="s">
        <v>75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2"/>
      <c r="C6" s="13"/>
      <c r="D6" s="14">
        <v>12791881</v>
      </c>
      <c r="E6" s="15">
        <v>15923918</v>
      </c>
      <c r="F6" s="15">
        <v>7620883.9000000004</v>
      </c>
      <c r="G6" s="15">
        <v>5750957.6000000006</v>
      </c>
      <c r="H6" s="15">
        <v>1011875.8</v>
      </c>
      <c r="I6" s="15">
        <v>858050.49999999988</v>
      </c>
      <c r="J6" s="16">
        <v>0.36115217373010844</v>
      </c>
      <c r="K6" s="16">
        <v>0.42469657279069134</v>
      </c>
      <c r="L6" s="17">
        <v>0.47858095601848744</v>
      </c>
      <c r="M6" s="5"/>
    </row>
    <row r="7" spans="1:13" x14ac:dyDescent="0.25">
      <c r="A7" s="40" t="s">
        <v>107</v>
      </c>
      <c r="B7" s="41"/>
      <c r="C7" s="42"/>
      <c r="D7" s="43">
        <f ca="1">SUM(D8:OFFSET(D6,MATCH("GOBIERNOS REGIONALES",$A$8:$A$50,0),0))</f>
        <v>12791881</v>
      </c>
      <c r="E7" s="44">
        <f ca="1">SUM(E8:OFFSET(E6,MATCH("GOBIERNOS REGIONALES",$A$8:$A$50,0),0))</f>
        <v>14821857</v>
      </c>
      <c r="F7" s="44">
        <f ca="1">SUM(F8:OFFSET(F6,MATCH("GOBIERNOS REGIONALES",$A$8:$A$50,0),0))</f>
        <v>7494871.4999999991</v>
      </c>
      <c r="G7" s="44">
        <f ca="1">SUM(G8:OFFSET(G6,MATCH("GOBIERNOS REGIONALES",$A$8:$A$50,0),0))</f>
        <v>5750957.5999999996</v>
      </c>
      <c r="H7" s="44">
        <f ca="1">SUM(H8:OFFSET(H6,MATCH("GOBIERNOS REGIONALES",$A$8:$A$50,0),0))</f>
        <v>914870.1</v>
      </c>
      <c r="I7" s="44">
        <f ca="1">SUM(I8:OFFSET(I6,MATCH("GOBIERNOS REGIONALES",$A$8:$A$50,0),0))</f>
        <v>829043.8</v>
      </c>
      <c r="J7" s="45">
        <f ca="1">IFERROR(G7/E7,0)</f>
        <v>0.38800520069786126</v>
      </c>
      <c r="K7" s="45">
        <f ca="1">IFERROR(SUM(G7,H7)/E7,0)</f>
        <v>0.4497295919128082</v>
      </c>
      <c r="L7" s="46">
        <f ca="1">IFERROR(SUM(G7,H7,I7)/E7,0)</f>
        <v>0.50566346038826304</v>
      </c>
      <c r="M7" s="5"/>
    </row>
    <row r="8" spans="1:13" ht="25.5" x14ac:dyDescent="0.25">
      <c r="A8" s="18"/>
      <c r="B8" s="19">
        <v>160</v>
      </c>
      <c r="C8" s="20" t="s">
        <v>519</v>
      </c>
      <c r="D8" s="21">
        <v>12791881</v>
      </c>
      <c r="E8" s="22">
        <v>14821857</v>
      </c>
      <c r="F8" s="22">
        <f t="shared" ref="F8:F12" si="0">SUM(G8,H8,I8)</f>
        <v>7494871.4999999991</v>
      </c>
      <c r="G8" s="22">
        <v>5750957.5999999996</v>
      </c>
      <c r="H8" s="22">
        <v>914870.1</v>
      </c>
      <c r="I8" s="22">
        <v>829043.8</v>
      </c>
      <c r="J8" s="23">
        <f t="shared" ref="J8:J12" si="1">IFERROR(G8/E8,0)</f>
        <v>0.38800520069786126</v>
      </c>
      <c r="K8" s="23">
        <f t="shared" ref="K8:K12" si="2">IFERROR(SUM(G8,H8)/E8,0)</f>
        <v>0.4497295919128082</v>
      </c>
      <c r="L8" s="24">
        <f t="shared" ref="L8:L12" si="3">IFERROR(SUM(G8,H8,I8)/E8,0)</f>
        <v>0.50566346038826304</v>
      </c>
      <c r="M8" s="5"/>
    </row>
    <row r="9" spans="1:13" x14ac:dyDescent="0.25">
      <c r="A9" s="40" t="s">
        <v>112</v>
      </c>
      <c r="B9" s="41"/>
      <c r="C9" s="42"/>
      <c r="D9" s="43">
        <f ca="1">SUM(D10:OFFSET(D8,(MATCH("GOBIERNOS LOCALES",$A$8:$A$50,0)-MATCH("GOBIERNOS REGIONALES",$A$8:$A$50,0)),0))</f>
        <v>0</v>
      </c>
      <c r="E9" s="44">
        <f ca="1">SUM(E10:OFFSET(E8,(MATCH("GOBIERNOS LOCALES",$A$8:$A$50,0)-MATCH("GOBIERNOS REGIONALES",$A$8:$A$50,0)),0))</f>
        <v>1102061</v>
      </c>
      <c r="F9" s="44">
        <f ca="1">SUM(F10:OFFSET(F8,(MATCH("GOBIERNOS LOCALES",$A$8:$A$50,0)-MATCH("GOBIERNOS REGIONALES",$A$8:$A$50,0)),0))</f>
        <v>126012.3</v>
      </c>
      <c r="G9" s="44">
        <f ca="1">SUM(G10:OFFSET(G8,(MATCH("GOBIERNOS LOCALES",$A$8:$A$50,0)-MATCH("GOBIERNOS REGIONALES",$A$8:$A$50,0)),0))</f>
        <v>0</v>
      </c>
      <c r="H9" s="44">
        <f ca="1">SUM(H10:OFFSET(H8,(MATCH("GOBIERNOS LOCALES",$A$8:$A$50,0)-MATCH("GOBIERNOS REGIONALES",$A$8:$A$50,0)),0))</f>
        <v>97005.6</v>
      </c>
      <c r="I9" s="44">
        <f ca="1">SUM(I10:OFFSET(I8,(MATCH("GOBIERNOS LOCALES",$A$8:$A$50,0)-MATCH("GOBIERNOS REGIONALES",$A$8:$A$50,0)),0))</f>
        <v>29006.7</v>
      </c>
      <c r="J9" s="45">
        <f t="shared" ca="1" si="1"/>
        <v>0</v>
      </c>
      <c r="K9" s="45">
        <f t="shared" ca="1" si="2"/>
        <v>8.8021987893592099E-2</v>
      </c>
      <c r="L9" s="46">
        <f t="shared" ca="1" si="3"/>
        <v>0.11434240028455775</v>
      </c>
      <c r="M9" s="5"/>
    </row>
    <row r="10" spans="1:13" x14ac:dyDescent="0.25">
      <c r="A10" s="18"/>
      <c r="B10" s="19">
        <v>447</v>
      </c>
      <c r="C10" s="20" t="s">
        <v>120</v>
      </c>
      <c r="D10" s="21">
        <v>0</v>
      </c>
      <c r="E10" s="22">
        <v>30000</v>
      </c>
      <c r="F10" s="22">
        <f t="shared" si="0"/>
        <v>0</v>
      </c>
      <c r="G10" s="22">
        <v>0</v>
      </c>
      <c r="H10" s="22">
        <v>0</v>
      </c>
      <c r="I10" s="22">
        <v>0</v>
      </c>
      <c r="J10" s="23">
        <f t="shared" si="1"/>
        <v>0</v>
      </c>
      <c r="K10" s="23">
        <f t="shared" si="2"/>
        <v>0</v>
      </c>
      <c r="L10" s="24">
        <f t="shared" si="3"/>
        <v>0</v>
      </c>
      <c r="M10" s="5"/>
    </row>
    <row r="11" spans="1:13" ht="15.75" thickBot="1" x14ac:dyDescent="0.3">
      <c r="A11" s="25"/>
      <c r="B11" s="26">
        <v>460</v>
      </c>
      <c r="C11" s="27" t="s">
        <v>133</v>
      </c>
      <c r="D11" s="28">
        <v>0</v>
      </c>
      <c r="E11" s="29">
        <v>1072061</v>
      </c>
      <c r="F11" s="29">
        <f t="shared" si="0"/>
        <v>126012.3</v>
      </c>
      <c r="G11" s="29">
        <v>0</v>
      </c>
      <c r="H11" s="29">
        <v>97005.6</v>
      </c>
      <c r="I11" s="29">
        <v>29006.7</v>
      </c>
      <c r="J11" s="30">
        <f t="shared" si="1"/>
        <v>0</v>
      </c>
      <c r="K11" s="30">
        <f t="shared" si="2"/>
        <v>9.0485149632343692E-2</v>
      </c>
      <c r="L11" s="31">
        <f t="shared" si="3"/>
        <v>0.1175420988171382</v>
      </c>
      <c r="M11" s="5"/>
    </row>
    <row r="12" spans="1:13" x14ac:dyDescent="0.25">
      <c r="A12" t="s">
        <v>138</v>
      </c>
      <c r="D12" s="6"/>
      <c r="E12" s="6"/>
      <c r="F12" s="6">
        <f t="shared" si="0"/>
        <v>0</v>
      </c>
      <c r="G12" s="6"/>
      <c r="H12" s="6"/>
      <c r="I12" s="6"/>
      <c r="J12" s="5">
        <f t="shared" si="1"/>
        <v>0</v>
      </c>
      <c r="K12" s="5">
        <f t="shared" si="2"/>
        <v>0</v>
      </c>
      <c r="L12" s="5">
        <f t="shared" si="3"/>
        <v>0</v>
      </c>
      <c r="M12" s="5"/>
    </row>
    <row r="13" spans="1:13" x14ac:dyDescent="0.25">
      <c r="D13" s="6"/>
      <c r="E13" s="6"/>
      <c r="F13" s="6"/>
      <c r="G13" s="6"/>
      <c r="H13" s="6"/>
      <c r="I13" s="6"/>
      <c r="J13" s="5"/>
      <c r="K13" s="5"/>
      <c r="L13" s="5"/>
      <c r="M13" s="5"/>
    </row>
  </sheetData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4"/>
  <dimension ref="A1:P100"/>
  <sheetViews>
    <sheetView workbookViewId="0">
      <selection activeCell="N2" sqref="N2"/>
    </sheetView>
  </sheetViews>
  <sheetFormatPr baseColWidth="10" defaultColWidth="11.7109375" defaultRowHeight="15" x14ac:dyDescent="0.25"/>
  <cols>
    <col min="1" max="1" width="4.28515625" customWidth="1"/>
    <col min="2" max="2" width="4.28515625" style="35" customWidth="1"/>
    <col min="3" max="3" width="31.42578125" customWidth="1"/>
    <col min="4" max="6" width="13.5703125" customWidth="1"/>
    <col min="7" max="9" width="0" hidden="1" customWidth="1"/>
  </cols>
  <sheetData>
    <row r="1" spans="1:16" ht="15.75" x14ac:dyDescent="0.25">
      <c r="A1" s="32">
        <v>41</v>
      </c>
      <c r="B1" s="34" t="s">
        <v>72</v>
      </c>
      <c r="C1" s="33" t="s">
        <v>29</v>
      </c>
      <c r="D1" s="33"/>
      <c r="E1" s="33"/>
      <c r="F1" s="33"/>
      <c r="G1" s="33"/>
      <c r="H1" s="33"/>
      <c r="I1" s="33"/>
      <c r="J1" s="33"/>
      <c r="K1" s="33"/>
      <c r="L1" s="33"/>
    </row>
    <row r="2" spans="1:16" ht="15.75" thickBot="1" x14ac:dyDescent="0.3">
      <c r="A2" s="2" t="s">
        <v>559</v>
      </c>
      <c r="N2" s="1" t="s">
        <v>575</v>
      </c>
    </row>
    <row r="3" spans="1:16" ht="15.75" thickBot="1" x14ac:dyDescent="0.3">
      <c r="A3" s="76" t="s">
        <v>79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6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6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  <c r="O5" s="6"/>
      <c r="P5" s="66"/>
    </row>
    <row r="6" spans="1:16" x14ac:dyDescent="0.25">
      <c r="A6" s="11" t="s">
        <v>11</v>
      </c>
      <c r="B6" s="37"/>
      <c r="C6" s="13"/>
      <c r="D6" s="14">
        <f ca="1">SUM(D7:OFFSET(D7,50,0))</f>
        <v>12791881</v>
      </c>
      <c r="E6" s="15">
        <f ca="1">SUM(E7:OFFSET(E7,50,0))</f>
        <v>15923918</v>
      </c>
      <c r="F6" s="15">
        <f ca="1">SUM(F7:OFFSET(F7,50,0))</f>
        <v>7620883.9000000004</v>
      </c>
      <c r="G6" s="15">
        <f ca="1">SUM(G7:OFFSET(G7,50,0))</f>
        <v>5750957.6000000006</v>
      </c>
      <c r="H6" s="15">
        <f ca="1">SUM(H7:OFFSET(H7,50,0))</f>
        <v>1011875.8</v>
      </c>
      <c r="I6" s="15">
        <f ca="1">SUM(I7:OFFSET(I7,50,0))</f>
        <v>858050.49999999988</v>
      </c>
      <c r="J6" s="16">
        <f ca="1">IFERROR(G6/E6,0)</f>
        <v>0.36115217373010844</v>
      </c>
      <c r="K6" s="16">
        <f ca="1">IFERROR(SUM(G6,H6)/E6,0)</f>
        <v>0.42469657279069134</v>
      </c>
      <c r="L6" s="17">
        <f ca="1">IFERROR(SUM(G6,H6,I6)/E6,0)</f>
        <v>0.47858095601848744</v>
      </c>
      <c r="M6" s="5"/>
      <c r="O6" s="6" t="s">
        <v>206</v>
      </c>
      <c r="P6" s="66" t="s">
        <v>207</v>
      </c>
    </row>
    <row r="7" spans="1:16" x14ac:dyDescent="0.25">
      <c r="A7" s="18"/>
      <c r="B7" s="38">
        <v>1</v>
      </c>
      <c r="C7" s="20" t="s">
        <v>82</v>
      </c>
      <c r="D7" s="21">
        <v>115764</v>
      </c>
      <c r="E7" s="22">
        <v>88886</v>
      </c>
      <c r="F7" s="22">
        <f t="shared" ref="F7:F31" si="0">SUM(G7,H7,I7)</f>
        <v>51210.5</v>
      </c>
      <c r="G7" s="22">
        <v>39058.400000000001</v>
      </c>
      <c r="H7" s="22">
        <v>6334</v>
      </c>
      <c r="I7" s="22">
        <v>5818.1</v>
      </c>
      <c r="J7" s="23">
        <f t="shared" ref="J7:J31" si="1">IFERROR(G7/E7,0)</f>
        <v>0.43942128119163876</v>
      </c>
      <c r="K7" s="23">
        <f t="shared" ref="K7:K31" si="2">IFERROR(SUM(G7,H7)/E7,0)</f>
        <v>0.5106810971356569</v>
      </c>
      <c r="L7" s="24">
        <f t="shared" ref="L7:L31" si="3">IFERROR(SUM(G7,H7,I7)/E7,0)</f>
        <v>0.57613684944760701</v>
      </c>
      <c r="M7" s="5"/>
      <c r="N7" t="s">
        <v>89</v>
      </c>
      <c r="O7" s="6">
        <v>211715.80000000002</v>
      </c>
      <c r="P7" s="66">
        <v>0.73568373172655599</v>
      </c>
    </row>
    <row r="8" spans="1:16" x14ac:dyDescent="0.25">
      <c r="A8" s="18"/>
      <c r="B8" s="38">
        <v>2</v>
      </c>
      <c r="C8" s="20" t="s">
        <v>83</v>
      </c>
      <c r="D8" s="21">
        <v>216597</v>
      </c>
      <c r="E8" s="22">
        <v>320168</v>
      </c>
      <c r="F8" s="22">
        <f t="shared" si="0"/>
        <v>131195.1</v>
      </c>
      <c r="G8" s="22">
        <v>100453.6</v>
      </c>
      <c r="H8" s="22">
        <v>17507.599999999999</v>
      </c>
      <c r="I8" s="22">
        <v>13233.9</v>
      </c>
      <c r="J8" s="23">
        <f t="shared" si="1"/>
        <v>0.31375277979060995</v>
      </c>
      <c r="K8" s="23">
        <f t="shared" si="2"/>
        <v>0.36843532145623553</v>
      </c>
      <c r="L8" s="24">
        <f t="shared" si="3"/>
        <v>0.40976955848179708</v>
      </c>
      <c r="M8" s="5"/>
      <c r="N8" t="s">
        <v>93</v>
      </c>
      <c r="O8" s="6">
        <v>235517.6</v>
      </c>
      <c r="P8" s="66">
        <v>0.73091719373599573</v>
      </c>
    </row>
    <row r="9" spans="1:16" x14ac:dyDescent="0.25">
      <c r="A9" s="18"/>
      <c r="B9" s="38">
        <v>3</v>
      </c>
      <c r="C9" s="20" t="s">
        <v>84</v>
      </c>
      <c r="D9" s="21">
        <v>110291</v>
      </c>
      <c r="E9" s="22">
        <v>459927</v>
      </c>
      <c r="F9" s="22">
        <f t="shared" si="0"/>
        <v>36376.1</v>
      </c>
      <c r="G9" s="22">
        <v>26620.5</v>
      </c>
      <c r="H9" s="22">
        <v>3345.5</v>
      </c>
      <c r="I9" s="22">
        <v>6410.1</v>
      </c>
      <c r="J9" s="23">
        <f t="shared" si="1"/>
        <v>5.7879837452465284E-2</v>
      </c>
      <c r="K9" s="23">
        <f t="shared" si="2"/>
        <v>6.5153817888491006E-2</v>
      </c>
      <c r="L9" s="24">
        <f t="shared" si="3"/>
        <v>7.9091029663403103E-2</v>
      </c>
      <c r="M9" s="5"/>
      <c r="N9" t="s">
        <v>99</v>
      </c>
      <c r="O9" s="6">
        <v>90694.900000000009</v>
      </c>
      <c r="P9" s="66">
        <v>0.70220117995013864</v>
      </c>
    </row>
    <row r="10" spans="1:16" x14ac:dyDescent="0.25">
      <c r="A10" s="18"/>
      <c r="B10" s="38">
        <v>4</v>
      </c>
      <c r="C10" s="20" t="s">
        <v>85</v>
      </c>
      <c r="D10" s="21">
        <v>442762</v>
      </c>
      <c r="E10" s="22">
        <v>403702</v>
      </c>
      <c r="F10" s="22">
        <f t="shared" si="0"/>
        <v>195212.89999999997</v>
      </c>
      <c r="G10" s="22">
        <v>143995.79999999999</v>
      </c>
      <c r="H10" s="22">
        <v>26417.3</v>
      </c>
      <c r="I10" s="22">
        <v>24799.8</v>
      </c>
      <c r="J10" s="23">
        <f t="shared" si="1"/>
        <v>0.35668834932697879</v>
      </c>
      <c r="K10" s="23">
        <f t="shared" si="2"/>
        <v>0.42212597410961544</v>
      </c>
      <c r="L10" s="24">
        <f t="shared" si="3"/>
        <v>0.48355693060722998</v>
      </c>
      <c r="M10" s="5"/>
      <c r="N10" t="s">
        <v>86</v>
      </c>
      <c r="O10" s="6">
        <v>197347.9</v>
      </c>
      <c r="P10" s="66">
        <v>0.66429658204242659</v>
      </c>
    </row>
    <row r="11" spans="1:16" x14ac:dyDescent="0.25">
      <c r="A11" s="18"/>
      <c r="B11" s="38">
        <v>5</v>
      </c>
      <c r="C11" s="20" t="s">
        <v>86</v>
      </c>
      <c r="D11" s="21">
        <v>341728</v>
      </c>
      <c r="E11" s="22">
        <v>297078</v>
      </c>
      <c r="F11" s="22">
        <f t="shared" si="0"/>
        <v>197347.9</v>
      </c>
      <c r="G11" s="22">
        <v>146952.29999999999</v>
      </c>
      <c r="H11" s="22">
        <v>27836.9</v>
      </c>
      <c r="I11" s="22">
        <v>22558.7</v>
      </c>
      <c r="J11" s="23">
        <f t="shared" si="1"/>
        <v>0.49465897845010398</v>
      </c>
      <c r="K11" s="23">
        <f t="shared" si="2"/>
        <v>0.58836130578501267</v>
      </c>
      <c r="L11" s="24">
        <f t="shared" si="3"/>
        <v>0.66429658204242659</v>
      </c>
      <c r="M11" s="5"/>
      <c r="N11" t="s">
        <v>96</v>
      </c>
      <c r="O11" s="6">
        <v>4232846.8</v>
      </c>
      <c r="P11" s="66">
        <v>0.62599214028292083</v>
      </c>
    </row>
    <row r="12" spans="1:16" x14ac:dyDescent="0.25">
      <c r="A12" s="18"/>
      <c r="B12" s="38">
        <v>6</v>
      </c>
      <c r="C12" s="20" t="s">
        <v>87</v>
      </c>
      <c r="D12" s="21">
        <v>439191</v>
      </c>
      <c r="E12" s="22">
        <v>416319</v>
      </c>
      <c r="F12" s="22">
        <f t="shared" si="0"/>
        <v>202234.2</v>
      </c>
      <c r="G12" s="22">
        <v>151918.20000000001</v>
      </c>
      <c r="H12" s="22">
        <v>24020.5</v>
      </c>
      <c r="I12" s="22">
        <v>26295.5</v>
      </c>
      <c r="J12" s="23">
        <f t="shared" si="1"/>
        <v>0.36490815936817683</v>
      </c>
      <c r="K12" s="23">
        <f t="shared" si="2"/>
        <v>0.42260550203089459</v>
      </c>
      <c r="L12" s="24">
        <f t="shared" si="3"/>
        <v>0.48576740432216642</v>
      </c>
      <c r="M12" s="5"/>
      <c r="N12" t="s">
        <v>91</v>
      </c>
      <c r="O12" s="6">
        <v>60491.600000000006</v>
      </c>
      <c r="P12" s="66">
        <v>0.58750242803309904</v>
      </c>
    </row>
    <row r="13" spans="1:16" x14ac:dyDescent="0.25">
      <c r="A13" s="18"/>
      <c r="B13" s="38">
        <v>7</v>
      </c>
      <c r="C13" s="20" t="s">
        <v>88</v>
      </c>
      <c r="D13" s="21">
        <v>1303634</v>
      </c>
      <c r="E13" s="22">
        <v>1323750</v>
      </c>
      <c r="F13" s="22">
        <f t="shared" si="0"/>
        <v>622205.1</v>
      </c>
      <c r="G13" s="22">
        <v>475249.5</v>
      </c>
      <c r="H13" s="22">
        <v>78601.600000000006</v>
      </c>
      <c r="I13" s="22">
        <v>68354</v>
      </c>
      <c r="J13" s="23">
        <f t="shared" si="1"/>
        <v>0.35901756373937677</v>
      </c>
      <c r="K13" s="23">
        <f t="shared" si="2"/>
        <v>0.41839554296506137</v>
      </c>
      <c r="L13" s="24">
        <f t="shared" si="3"/>
        <v>0.47003218130311614</v>
      </c>
      <c r="M13" s="5"/>
      <c r="N13" t="s">
        <v>82</v>
      </c>
      <c r="O13" s="6">
        <v>51210.5</v>
      </c>
      <c r="P13" s="66">
        <v>0.57613684944760701</v>
      </c>
    </row>
    <row r="14" spans="1:16" x14ac:dyDescent="0.25">
      <c r="A14" s="18"/>
      <c r="B14" s="38">
        <v>8</v>
      </c>
      <c r="C14" s="20" t="s">
        <v>89</v>
      </c>
      <c r="D14" s="21">
        <v>290369</v>
      </c>
      <c r="E14" s="22">
        <v>287781</v>
      </c>
      <c r="F14" s="22">
        <f t="shared" si="0"/>
        <v>211715.80000000002</v>
      </c>
      <c r="G14" s="22">
        <v>150012.1</v>
      </c>
      <c r="H14" s="22">
        <v>31750.7</v>
      </c>
      <c r="I14" s="22">
        <v>29953</v>
      </c>
      <c r="J14" s="23">
        <f t="shared" si="1"/>
        <v>0.5212717309342868</v>
      </c>
      <c r="K14" s="23">
        <f t="shared" si="2"/>
        <v>0.6316011133466074</v>
      </c>
      <c r="L14" s="24">
        <f t="shared" si="3"/>
        <v>0.73568373172655599</v>
      </c>
      <c r="M14" s="5"/>
      <c r="N14" t="s">
        <v>98</v>
      </c>
      <c r="O14" s="6">
        <v>36757.4</v>
      </c>
      <c r="P14" s="66">
        <v>0.56457776549012384</v>
      </c>
    </row>
    <row r="15" spans="1:16" x14ac:dyDescent="0.25">
      <c r="A15" s="18"/>
      <c r="B15" s="38">
        <v>9</v>
      </c>
      <c r="C15" s="20" t="s">
        <v>90</v>
      </c>
      <c r="D15" s="21">
        <v>143436</v>
      </c>
      <c r="E15" s="22">
        <v>155218</v>
      </c>
      <c r="F15" s="22">
        <f t="shared" si="0"/>
        <v>77210.399999999994</v>
      </c>
      <c r="G15" s="22">
        <v>58218.2</v>
      </c>
      <c r="H15" s="22">
        <v>9680</v>
      </c>
      <c r="I15" s="22">
        <v>9312.2000000000007</v>
      </c>
      <c r="J15" s="23">
        <f t="shared" si="1"/>
        <v>0.37507376721771957</v>
      </c>
      <c r="K15" s="23">
        <f t="shared" si="2"/>
        <v>0.43743766831166486</v>
      </c>
      <c r="L15" s="24">
        <f t="shared" si="3"/>
        <v>0.49743199886611084</v>
      </c>
      <c r="M15" s="5"/>
      <c r="N15" t="s">
        <v>90</v>
      </c>
      <c r="O15" s="6">
        <v>77210.399999999994</v>
      </c>
      <c r="P15" s="66">
        <v>0.49743199886611084</v>
      </c>
    </row>
    <row r="16" spans="1:16" x14ac:dyDescent="0.25">
      <c r="A16" s="18"/>
      <c r="B16" s="38">
        <v>10</v>
      </c>
      <c r="C16" s="20" t="s">
        <v>91</v>
      </c>
      <c r="D16" s="21">
        <v>146120</v>
      </c>
      <c r="E16" s="22">
        <v>102964</v>
      </c>
      <c r="F16" s="22">
        <f t="shared" si="0"/>
        <v>60491.600000000006</v>
      </c>
      <c r="G16" s="22">
        <v>43089.8</v>
      </c>
      <c r="H16" s="22">
        <v>10925</v>
      </c>
      <c r="I16" s="22">
        <v>6476.8</v>
      </c>
      <c r="J16" s="23">
        <f t="shared" si="1"/>
        <v>0.4184938425080611</v>
      </c>
      <c r="K16" s="23">
        <f t="shared" si="2"/>
        <v>0.52459888893205397</v>
      </c>
      <c r="L16" s="24">
        <f t="shared" si="3"/>
        <v>0.58750242803309904</v>
      </c>
      <c r="M16" s="5"/>
      <c r="N16" t="s">
        <v>87</v>
      </c>
      <c r="O16" s="6">
        <v>202234.2</v>
      </c>
      <c r="P16" s="66">
        <v>0.48576740432216642</v>
      </c>
    </row>
    <row r="17" spans="1:16" x14ac:dyDescent="0.25">
      <c r="A17" s="18"/>
      <c r="B17" s="38">
        <v>11</v>
      </c>
      <c r="C17" s="20" t="s">
        <v>92</v>
      </c>
      <c r="D17" s="21">
        <v>386961</v>
      </c>
      <c r="E17" s="22">
        <v>315958</v>
      </c>
      <c r="F17" s="22">
        <f t="shared" si="0"/>
        <v>137317.20000000001</v>
      </c>
      <c r="G17" s="22">
        <v>106418.6</v>
      </c>
      <c r="H17" s="22">
        <v>17623</v>
      </c>
      <c r="I17" s="22">
        <v>13275.6</v>
      </c>
      <c r="J17" s="23">
        <f t="shared" si="1"/>
        <v>0.33681248773571171</v>
      </c>
      <c r="K17" s="23">
        <f t="shared" si="2"/>
        <v>0.39258888839655903</v>
      </c>
      <c r="L17" s="24">
        <f t="shared" si="3"/>
        <v>0.43460586533653212</v>
      </c>
      <c r="M17" s="5"/>
      <c r="N17" t="s">
        <v>85</v>
      </c>
      <c r="O17" s="6">
        <v>195212.89999999997</v>
      </c>
      <c r="P17" s="66">
        <v>0.48355693060722998</v>
      </c>
    </row>
    <row r="18" spans="1:16" x14ac:dyDescent="0.25">
      <c r="A18" s="18"/>
      <c r="B18" s="38">
        <v>12</v>
      </c>
      <c r="C18" s="20" t="s">
        <v>93</v>
      </c>
      <c r="D18" s="21">
        <v>305962</v>
      </c>
      <c r="E18" s="22">
        <v>322222</v>
      </c>
      <c r="F18" s="22">
        <f t="shared" si="0"/>
        <v>235517.6</v>
      </c>
      <c r="G18" s="22">
        <v>166053.4</v>
      </c>
      <c r="H18" s="22">
        <v>33105.1</v>
      </c>
      <c r="I18" s="22">
        <v>36359.1</v>
      </c>
      <c r="J18" s="23">
        <f t="shared" si="1"/>
        <v>0.51533849333689197</v>
      </c>
      <c r="K18" s="23">
        <f t="shared" si="2"/>
        <v>0.61807852970933086</v>
      </c>
      <c r="L18" s="24">
        <f t="shared" si="3"/>
        <v>0.73091719373599573</v>
      </c>
      <c r="M18" s="5"/>
      <c r="N18" t="s">
        <v>88</v>
      </c>
      <c r="O18" s="6">
        <v>622205.1</v>
      </c>
      <c r="P18" s="66">
        <v>0.47003218130311614</v>
      </c>
    </row>
    <row r="19" spans="1:16" x14ac:dyDescent="0.25">
      <c r="A19" s="18"/>
      <c r="B19" s="38">
        <v>13</v>
      </c>
      <c r="C19" s="20" t="s">
        <v>94</v>
      </c>
      <c r="D19" s="21">
        <v>367111</v>
      </c>
      <c r="E19" s="22">
        <v>362438</v>
      </c>
      <c r="F19" s="22">
        <f t="shared" si="0"/>
        <v>132566.9</v>
      </c>
      <c r="G19" s="22">
        <v>109070.5</v>
      </c>
      <c r="H19" s="22">
        <v>14472.3</v>
      </c>
      <c r="I19" s="22">
        <v>9024.1</v>
      </c>
      <c r="J19" s="23">
        <f t="shared" si="1"/>
        <v>0.30093560829714322</v>
      </c>
      <c r="K19" s="23">
        <f t="shared" si="2"/>
        <v>0.34086602398203281</v>
      </c>
      <c r="L19" s="24">
        <f t="shared" si="3"/>
        <v>0.36576435142010494</v>
      </c>
      <c r="M19" s="5"/>
      <c r="N19" t="s">
        <v>106</v>
      </c>
      <c r="O19" s="6">
        <v>42636.700000000004</v>
      </c>
      <c r="P19" s="66">
        <v>0.43547273488647625</v>
      </c>
    </row>
    <row r="20" spans="1:16" x14ac:dyDescent="0.25">
      <c r="A20" s="18"/>
      <c r="B20" s="38">
        <v>14</v>
      </c>
      <c r="C20" s="20" t="s">
        <v>95</v>
      </c>
      <c r="D20" s="21">
        <v>398327</v>
      </c>
      <c r="E20" s="22">
        <v>424010</v>
      </c>
      <c r="F20" s="22">
        <f t="shared" si="0"/>
        <v>160960.80000000002</v>
      </c>
      <c r="G20" s="22">
        <v>116263.7</v>
      </c>
      <c r="H20" s="22">
        <v>26670.5</v>
      </c>
      <c r="I20" s="22">
        <v>18026.599999999999</v>
      </c>
      <c r="J20" s="23">
        <f t="shared" si="1"/>
        <v>0.2742003726327209</v>
      </c>
      <c r="K20" s="23">
        <f t="shared" si="2"/>
        <v>0.33710101176859036</v>
      </c>
      <c r="L20" s="24">
        <f t="shared" si="3"/>
        <v>0.37961557510436078</v>
      </c>
      <c r="M20" s="5"/>
      <c r="N20" t="s">
        <v>92</v>
      </c>
      <c r="O20" s="6">
        <v>137317.20000000001</v>
      </c>
      <c r="P20" s="66">
        <v>0.43460586533653212</v>
      </c>
    </row>
    <row r="21" spans="1:16" x14ac:dyDescent="0.25">
      <c r="A21" s="18"/>
      <c r="B21" s="38">
        <v>15</v>
      </c>
      <c r="C21" s="20" t="s">
        <v>96</v>
      </c>
      <c r="D21" s="21">
        <v>5481965</v>
      </c>
      <c r="E21" s="22">
        <v>6761821</v>
      </c>
      <c r="F21" s="22">
        <f t="shared" si="0"/>
        <v>4232846.8</v>
      </c>
      <c r="G21" s="22">
        <v>3290790.8</v>
      </c>
      <c r="H21" s="22">
        <v>485966.8</v>
      </c>
      <c r="I21" s="22">
        <v>456089.2</v>
      </c>
      <c r="J21" s="23">
        <f t="shared" si="1"/>
        <v>0.48667227363753046</v>
      </c>
      <c r="K21" s="23">
        <f t="shared" si="2"/>
        <v>0.55854149348230298</v>
      </c>
      <c r="L21" s="24">
        <f t="shared" si="3"/>
        <v>0.62599214028292083</v>
      </c>
      <c r="M21" s="5"/>
      <c r="N21" t="s">
        <v>83</v>
      </c>
      <c r="O21" s="6">
        <v>131195.1</v>
      </c>
      <c r="P21" s="66">
        <v>0.40976955848179708</v>
      </c>
    </row>
    <row r="22" spans="1:16" x14ac:dyDescent="0.25">
      <c r="A22" s="18"/>
      <c r="B22" s="38">
        <v>16</v>
      </c>
      <c r="C22" s="20" t="s">
        <v>97</v>
      </c>
      <c r="D22" s="21">
        <v>60235</v>
      </c>
      <c r="E22" s="22">
        <v>481064</v>
      </c>
      <c r="F22" s="22">
        <f t="shared" si="0"/>
        <v>11162</v>
      </c>
      <c r="G22" s="22">
        <v>7904.8</v>
      </c>
      <c r="H22" s="22">
        <v>2515</v>
      </c>
      <c r="I22" s="22">
        <v>742.2</v>
      </c>
      <c r="J22" s="23">
        <f t="shared" si="1"/>
        <v>1.6431909267789733E-2</v>
      </c>
      <c r="K22" s="23">
        <f t="shared" si="2"/>
        <v>2.1659903879733256E-2</v>
      </c>
      <c r="L22" s="24">
        <f t="shared" si="3"/>
        <v>2.3202733939766851E-2</v>
      </c>
      <c r="M22" s="5"/>
      <c r="N22" t="s">
        <v>95</v>
      </c>
      <c r="O22" s="6">
        <v>160960.80000000002</v>
      </c>
      <c r="P22" s="66">
        <v>0.37961557510436078</v>
      </c>
    </row>
    <row r="23" spans="1:16" x14ac:dyDescent="0.25">
      <c r="A23" s="18"/>
      <c r="B23" s="38">
        <v>17</v>
      </c>
      <c r="C23" s="20" t="s">
        <v>98</v>
      </c>
      <c r="D23" s="21">
        <v>114532</v>
      </c>
      <c r="E23" s="22">
        <v>65106</v>
      </c>
      <c r="F23" s="22">
        <f t="shared" si="0"/>
        <v>36757.4</v>
      </c>
      <c r="G23" s="22">
        <v>27901.5</v>
      </c>
      <c r="H23" s="22">
        <v>4278.6000000000004</v>
      </c>
      <c r="I23" s="22">
        <v>4577.3</v>
      </c>
      <c r="J23" s="23">
        <f t="shared" si="1"/>
        <v>0.42855497189199154</v>
      </c>
      <c r="K23" s="23">
        <f t="shared" si="2"/>
        <v>0.49427241728872912</v>
      </c>
      <c r="L23" s="24">
        <f t="shared" si="3"/>
        <v>0.56457776549012384</v>
      </c>
      <c r="M23" s="5"/>
      <c r="N23" t="s">
        <v>105</v>
      </c>
      <c r="O23" s="6">
        <v>34825.300000000003</v>
      </c>
      <c r="P23" s="66">
        <v>0.3787252321813081</v>
      </c>
    </row>
    <row r="24" spans="1:16" x14ac:dyDescent="0.25">
      <c r="A24" s="18"/>
      <c r="B24" s="38">
        <v>18</v>
      </c>
      <c r="C24" s="20" t="s">
        <v>99</v>
      </c>
      <c r="D24" s="21">
        <v>140874</v>
      </c>
      <c r="E24" s="22">
        <v>129158</v>
      </c>
      <c r="F24" s="22">
        <f t="shared" si="0"/>
        <v>90694.900000000009</v>
      </c>
      <c r="G24" s="22">
        <v>66401.100000000006</v>
      </c>
      <c r="H24" s="22">
        <v>12756.2</v>
      </c>
      <c r="I24" s="22">
        <v>11537.6</v>
      </c>
      <c r="J24" s="23">
        <f t="shared" si="1"/>
        <v>0.5141075272147293</v>
      </c>
      <c r="K24" s="23">
        <f t="shared" si="2"/>
        <v>0.61287183140030044</v>
      </c>
      <c r="L24" s="24">
        <f t="shared" si="3"/>
        <v>0.70220117995013864</v>
      </c>
      <c r="M24" s="5"/>
      <c r="N24" t="s">
        <v>94</v>
      </c>
      <c r="O24" s="6">
        <v>132566.9</v>
      </c>
      <c r="P24" s="66">
        <v>0.36576435142010494</v>
      </c>
    </row>
    <row r="25" spans="1:16" x14ac:dyDescent="0.25">
      <c r="A25" s="18"/>
      <c r="B25" s="38">
        <v>19</v>
      </c>
      <c r="C25" s="20" t="s">
        <v>100</v>
      </c>
      <c r="D25" s="21">
        <v>144577</v>
      </c>
      <c r="E25" s="22">
        <v>369942</v>
      </c>
      <c r="F25" s="22">
        <f t="shared" si="0"/>
        <v>48352.3</v>
      </c>
      <c r="G25" s="22">
        <v>38754.5</v>
      </c>
      <c r="H25" s="22">
        <v>5975</v>
      </c>
      <c r="I25" s="22">
        <v>3622.8</v>
      </c>
      <c r="J25" s="23">
        <f t="shared" si="1"/>
        <v>0.10475831346535402</v>
      </c>
      <c r="K25" s="23">
        <f t="shared" si="2"/>
        <v>0.12090949392066865</v>
      </c>
      <c r="L25" s="24">
        <f t="shared" si="3"/>
        <v>0.13070238037313958</v>
      </c>
      <c r="M25" s="5"/>
      <c r="N25" t="s">
        <v>101</v>
      </c>
      <c r="O25" s="6">
        <v>148415</v>
      </c>
      <c r="P25" s="66">
        <v>0.36305394377635791</v>
      </c>
    </row>
    <row r="26" spans="1:16" x14ac:dyDescent="0.25">
      <c r="A26" s="18"/>
      <c r="B26" s="38">
        <v>20</v>
      </c>
      <c r="C26" s="20" t="s">
        <v>101</v>
      </c>
      <c r="D26" s="21">
        <v>393433</v>
      </c>
      <c r="E26" s="22">
        <v>408796</v>
      </c>
      <c r="F26" s="22">
        <f t="shared" si="0"/>
        <v>148415</v>
      </c>
      <c r="G26" s="22">
        <v>115859.2</v>
      </c>
      <c r="H26" s="22">
        <v>16246</v>
      </c>
      <c r="I26" s="22">
        <v>16309.8</v>
      </c>
      <c r="J26" s="23">
        <f t="shared" si="1"/>
        <v>0.28341568899891389</v>
      </c>
      <c r="K26" s="23">
        <f t="shared" si="2"/>
        <v>0.32315678235599177</v>
      </c>
      <c r="L26" s="24">
        <f t="shared" si="3"/>
        <v>0.36305394377635791</v>
      </c>
      <c r="M26" s="5"/>
      <c r="N26" t="s">
        <v>102</v>
      </c>
      <c r="O26" s="6">
        <v>164016.30000000002</v>
      </c>
      <c r="P26" s="66">
        <v>0.33592481766625093</v>
      </c>
    </row>
    <row r="27" spans="1:16" x14ac:dyDescent="0.25">
      <c r="A27" s="18"/>
      <c r="B27" s="38">
        <v>21</v>
      </c>
      <c r="C27" s="20" t="s">
        <v>102</v>
      </c>
      <c r="D27" s="21">
        <v>414542</v>
      </c>
      <c r="E27" s="22">
        <v>488253</v>
      </c>
      <c r="F27" s="22">
        <f t="shared" si="0"/>
        <v>164016.30000000002</v>
      </c>
      <c r="G27" s="22">
        <v>125736.8</v>
      </c>
      <c r="H27" s="22">
        <v>20171.8</v>
      </c>
      <c r="I27" s="22">
        <v>18107.7</v>
      </c>
      <c r="J27" s="23">
        <f t="shared" si="1"/>
        <v>0.25752386570077401</v>
      </c>
      <c r="K27" s="23">
        <f t="shared" si="2"/>
        <v>0.29883810237725117</v>
      </c>
      <c r="L27" s="24">
        <f t="shared" si="3"/>
        <v>0.33592481766625093</v>
      </c>
      <c r="M27" s="5"/>
      <c r="N27" t="s">
        <v>103</v>
      </c>
      <c r="O27" s="6">
        <v>89554.9</v>
      </c>
      <c r="P27" s="66">
        <v>0.31885162728266403</v>
      </c>
    </row>
    <row r="28" spans="1:16" x14ac:dyDescent="0.25">
      <c r="A28" s="18"/>
      <c r="B28" s="38">
        <v>22</v>
      </c>
      <c r="C28" s="20" t="s">
        <v>103</v>
      </c>
      <c r="D28" s="21">
        <v>330986</v>
      </c>
      <c r="E28" s="22">
        <v>280867</v>
      </c>
      <c r="F28" s="22">
        <f t="shared" si="0"/>
        <v>89554.9</v>
      </c>
      <c r="G28" s="22">
        <v>69179.399999999994</v>
      </c>
      <c r="H28" s="22">
        <v>11104.8</v>
      </c>
      <c r="I28" s="22">
        <v>9270.7000000000007</v>
      </c>
      <c r="J28" s="23">
        <f t="shared" si="1"/>
        <v>0.24630661487465597</v>
      </c>
      <c r="K28" s="23">
        <f t="shared" si="2"/>
        <v>0.28584418959863567</v>
      </c>
      <c r="L28" s="24">
        <f t="shared" si="3"/>
        <v>0.31885162728266403</v>
      </c>
      <c r="M28" s="5"/>
      <c r="N28" t="s">
        <v>104</v>
      </c>
      <c r="O28" s="6">
        <v>270060.2</v>
      </c>
      <c r="P28" s="66">
        <v>0.18388617395703608</v>
      </c>
    </row>
    <row r="29" spans="1:16" x14ac:dyDescent="0.25">
      <c r="A29" s="18"/>
      <c r="B29" s="38">
        <v>23</v>
      </c>
      <c r="C29" s="20" t="s">
        <v>104</v>
      </c>
      <c r="D29" s="21">
        <v>436882</v>
      </c>
      <c r="E29" s="22">
        <v>1468627</v>
      </c>
      <c r="F29" s="22">
        <f t="shared" si="0"/>
        <v>270060.2</v>
      </c>
      <c r="G29" s="22">
        <v>115706.2</v>
      </c>
      <c r="H29" s="22">
        <v>114181.8</v>
      </c>
      <c r="I29" s="22">
        <v>40172.199999999997</v>
      </c>
      <c r="J29" s="23">
        <f t="shared" si="1"/>
        <v>7.8785287210435317E-2</v>
      </c>
      <c r="K29" s="23">
        <f t="shared" si="2"/>
        <v>0.15653259813417567</v>
      </c>
      <c r="L29" s="24">
        <f t="shared" si="3"/>
        <v>0.18388617395703608</v>
      </c>
      <c r="M29" s="5"/>
      <c r="N29" t="s">
        <v>100</v>
      </c>
      <c r="O29" s="6">
        <v>48352.3</v>
      </c>
      <c r="P29" s="66">
        <v>0.13070238037313958</v>
      </c>
    </row>
    <row r="30" spans="1:16" x14ac:dyDescent="0.25">
      <c r="A30" s="18"/>
      <c r="B30" s="38">
        <v>24</v>
      </c>
      <c r="C30" s="20" t="s">
        <v>105</v>
      </c>
      <c r="D30" s="21">
        <v>143186</v>
      </c>
      <c r="E30" s="22">
        <v>91954</v>
      </c>
      <c r="F30" s="22">
        <f t="shared" si="0"/>
        <v>34825.300000000003</v>
      </c>
      <c r="G30" s="22">
        <v>27048.5</v>
      </c>
      <c r="H30" s="22">
        <v>4589.7</v>
      </c>
      <c r="I30" s="22">
        <v>3187.1</v>
      </c>
      <c r="J30" s="23">
        <f t="shared" si="1"/>
        <v>0.29415251103812778</v>
      </c>
      <c r="K30" s="23">
        <f t="shared" si="2"/>
        <v>0.34406551101637778</v>
      </c>
      <c r="L30" s="24">
        <f t="shared" si="3"/>
        <v>0.3787252321813081</v>
      </c>
      <c r="M30" s="5"/>
      <c r="N30" t="s">
        <v>84</v>
      </c>
      <c r="O30" s="6">
        <v>36376.1</v>
      </c>
      <c r="P30" s="66">
        <v>7.9091029663403103E-2</v>
      </c>
    </row>
    <row r="31" spans="1:16" ht="15.75" thickBot="1" x14ac:dyDescent="0.3">
      <c r="A31" s="25"/>
      <c r="B31" s="39">
        <v>25</v>
      </c>
      <c r="C31" s="27" t="s">
        <v>106</v>
      </c>
      <c r="D31" s="28">
        <v>122416</v>
      </c>
      <c r="E31" s="29">
        <v>97909</v>
      </c>
      <c r="F31" s="29">
        <f t="shared" si="0"/>
        <v>42636.700000000004</v>
      </c>
      <c r="G31" s="29">
        <v>32300.2</v>
      </c>
      <c r="H31" s="29">
        <v>5800.1</v>
      </c>
      <c r="I31" s="29">
        <v>4536.3999999999996</v>
      </c>
      <c r="J31" s="30">
        <f t="shared" si="1"/>
        <v>0.32990021346352227</v>
      </c>
      <c r="K31" s="30">
        <f t="shared" si="2"/>
        <v>0.38913991563594769</v>
      </c>
      <c r="L31" s="31">
        <f t="shared" si="3"/>
        <v>0.43547273488647625</v>
      </c>
      <c r="M31" s="5"/>
      <c r="N31" t="s">
        <v>97</v>
      </c>
      <c r="O31" s="6">
        <v>11162</v>
      </c>
      <c r="P31" s="66">
        <v>2.3202733939766851E-2</v>
      </c>
    </row>
    <row r="32" spans="1:16" x14ac:dyDescent="0.25">
      <c r="O32" s="6"/>
      <c r="P32" s="66"/>
    </row>
    <row r="33" spans="15:16" x14ac:dyDescent="0.25">
      <c r="O33" s="6"/>
      <c r="P33" s="66"/>
    </row>
    <row r="34" spans="15:16" x14ac:dyDescent="0.25">
      <c r="O34" s="6"/>
      <c r="P34" s="66"/>
    </row>
    <row r="35" spans="15:16" x14ac:dyDescent="0.25">
      <c r="O35" s="6"/>
      <c r="P35" s="66"/>
    </row>
    <row r="36" spans="15:16" x14ac:dyDescent="0.25">
      <c r="O36" s="6"/>
      <c r="P36" s="66"/>
    </row>
    <row r="37" spans="15:16" x14ac:dyDescent="0.25">
      <c r="O37" s="6"/>
      <c r="P37" s="66"/>
    </row>
    <row r="38" spans="15:16" x14ac:dyDescent="0.25">
      <c r="O38" s="6"/>
      <c r="P38" s="66"/>
    </row>
    <row r="39" spans="15:16" x14ac:dyDescent="0.25">
      <c r="O39" s="6"/>
      <c r="P39" s="66"/>
    </row>
    <row r="40" spans="15:16" x14ac:dyDescent="0.25">
      <c r="O40" s="6"/>
      <c r="P40" s="66"/>
    </row>
    <row r="41" spans="15:16" x14ac:dyDescent="0.25">
      <c r="O41" s="6"/>
      <c r="P41" s="66"/>
    </row>
    <row r="42" spans="15:16" x14ac:dyDescent="0.25">
      <c r="O42" s="6"/>
      <c r="P42" s="66"/>
    </row>
    <row r="43" spans="15:16" x14ac:dyDescent="0.25">
      <c r="O43" s="6"/>
      <c r="P43" s="66"/>
    </row>
    <row r="44" spans="15:16" x14ac:dyDescent="0.25">
      <c r="O44" s="6"/>
      <c r="P44" s="66"/>
    </row>
    <row r="45" spans="15:16" x14ac:dyDescent="0.25">
      <c r="O45" s="6"/>
      <c r="P45" s="66"/>
    </row>
    <row r="46" spans="15:16" x14ac:dyDescent="0.25">
      <c r="O46" s="6"/>
      <c r="P46" s="66"/>
    </row>
    <row r="47" spans="15:16" x14ac:dyDescent="0.25">
      <c r="O47" s="6"/>
      <c r="P47" s="66"/>
    </row>
    <row r="48" spans="15:16" x14ac:dyDescent="0.25">
      <c r="O48" s="6"/>
      <c r="P48" s="66"/>
    </row>
    <row r="49" spans="15:16" x14ac:dyDescent="0.25">
      <c r="O49" s="6"/>
      <c r="P49" s="66"/>
    </row>
    <row r="50" spans="15:16" x14ac:dyDescent="0.25">
      <c r="O50" s="6"/>
      <c r="P50" s="66"/>
    </row>
    <row r="51" spans="15:16" x14ac:dyDescent="0.25">
      <c r="O51" s="6"/>
      <c r="P51" s="66"/>
    </row>
    <row r="52" spans="15:16" x14ac:dyDescent="0.25">
      <c r="O52" s="6"/>
      <c r="P52" s="66"/>
    </row>
    <row r="53" spans="15:16" x14ac:dyDescent="0.25">
      <c r="O53" s="6"/>
      <c r="P53" s="66"/>
    </row>
    <row r="54" spans="15:16" x14ac:dyDescent="0.25">
      <c r="O54" s="6"/>
      <c r="P54" s="66"/>
    </row>
    <row r="55" spans="15:16" x14ac:dyDescent="0.25">
      <c r="O55" s="6"/>
      <c r="P55" s="66"/>
    </row>
    <row r="56" spans="15:16" x14ac:dyDescent="0.25">
      <c r="O56" s="6"/>
      <c r="P56" s="66"/>
    </row>
    <row r="57" spans="15:16" x14ac:dyDescent="0.25">
      <c r="O57" s="6"/>
      <c r="P57" s="66"/>
    </row>
    <row r="58" spans="15:16" x14ac:dyDescent="0.25">
      <c r="O58" s="6"/>
      <c r="P58" s="66"/>
    </row>
    <row r="59" spans="15:16" x14ac:dyDescent="0.25">
      <c r="O59" s="6"/>
      <c r="P59" s="66"/>
    </row>
    <row r="60" spans="15:16" x14ac:dyDescent="0.25">
      <c r="O60" s="6"/>
      <c r="P60" s="66"/>
    </row>
    <row r="61" spans="15:16" x14ac:dyDescent="0.25">
      <c r="O61" s="6"/>
      <c r="P61" s="66"/>
    </row>
    <row r="62" spans="15:16" x14ac:dyDescent="0.25">
      <c r="O62" s="6"/>
      <c r="P62" s="66"/>
    </row>
    <row r="63" spans="15:16" x14ac:dyDescent="0.25">
      <c r="O63" s="6"/>
      <c r="P63" s="66"/>
    </row>
    <row r="64" spans="15:16" x14ac:dyDescent="0.25">
      <c r="O64" s="6"/>
      <c r="P64" s="66"/>
    </row>
    <row r="65" spans="15:16" x14ac:dyDescent="0.25">
      <c r="O65" s="6"/>
      <c r="P65" s="66"/>
    </row>
    <row r="66" spans="15:16" x14ac:dyDescent="0.25">
      <c r="O66" s="6"/>
      <c r="P66" s="66"/>
    </row>
    <row r="67" spans="15:16" x14ac:dyDescent="0.25">
      <c r="O67" s="6"/>
      <c r="P67" s="66"/>
    </row>
    <row r="68" spans="15:16" x14ac:dyDescent="0.25">
      <c r="O68" s="6"/>
      <c r="P68" s="66"/>
    </row>
    <row r="69" spans="15:16" x14ac:dyDescent="0.25">
      <c r="O69" s="6"/>
      <c r="P69" s="66"/>
    </row>
    <row r="70" spans="15:16" x14ac:dyDescent="0.25">
      <c r="O70" s="6"/>
      <c r="P70" s="66"/>
    </row>
    <row r="71" spans="15:16" x14ac:dyDescent="0.25">
      <c r="O71" s="6"/>
      <c r="P71" s="66"/>
    </row>
    <row r="72" spans="15:16" x14ac:dyDescent="0.25">
      <c r="O72" s="6"/>
      <c r="P72" s="66"/>
    </row>
    <row r="73" spans="15:16" x14ac:dyDescent="0.25">
      <c r="O73" s="6"/>
      <c r="P73" s="66"/>
    </row>
    <row r="74" spans="15:16" x14ac:dyDescent="0.25">
      <c r="O74" s="6"/>
      <c r="P74" s="66"/>
    </row>
    <row r="75" spans="15:16" x14ac:dyDescent="0.25">
      <c r="O75" s="6"/>
      <c r="P75" s="66"/>
    </row>
    <row r="76" spans="15:16" x14ac:dyDescent="0.25">
      <c r="O76" s="6"/>
      <c r="P76" s="66"/>
    </row>
    <row r="77" spans="15:16" x14ac:dyDescent="0.25">
      <c r="O77" s="6"/>
      <c r="P77" s="66"/>
    </row>
    <row r="78" spans="15:16" x14ac:dyDescent="0.25">
      <c r="O78" s="6"/>
      <c r="P78" s="66"/>
    </row>
    <row r="79" spans="15:16" x14ac:dyDescent="0.25">
      <c r="O79" s="6"/>
      <c r="P79" s="66"/>
    </row>
    <row r="80" spans="15:16" x14ac:dyDescent="0.25">
      <c r="O80" s="6"/>
      <c r="P80" s="66"/>
    </row>
    <row r="81" spans="15:16" x14ac:dyDescent="0.25">
      <c r="O81" s="6"/>
      <c r="P81" s="66"/>
    </row>
    <row r="82" spans="15:16" x14ac:dyDescent="0.25">
      <c r="O82" s="6"/>
      <c r="P82" s="66"/>
    </row>
    <row r="83" spans="15:16" x14ac:dyDescent="0.25">
      <c r="O83" s="6"/>
      <c r="P83" s="66"/>
    </row>
    <row r="84" spans="15:16" x14ac:dyDescent="0.25">
      <c r="O84" s="6"/>
      <c r="P84" s="66"/>
    </row>
    <row r="85" spans="15:16" x14ac:dyDescent="0.25">
      <c r="O85" s="6"/>
      <c r="P85" s="66"/>
    </row>
    <row r="86" spans="15:16" x14ac:dyDescent="0.25">
      <c r="O86" s="6"/>
      <c r="P86" s="66"/>
    </row>
    <row r="87" spans="15:16" x14ac:dyDescent="0.25">
      <c r="O87" s="6"/>
      <c r="P87" s="66"/>
    </row>
    <row r="88" spans="15:16" x14ac:dyDescent="0.25">
      <c r="O88" s="6"/>
      <c r="P88" s="66"/>
    </row>
    <row r="89" spans="15:16" x14ac:dyDescent="0.25">
      <c r="O89" s="6"/>
      <c r="P89" s="66"/>
    </row>
    <row r="90" spans="15:16" x14ac:dyDescent="0.25">
      <c r="O90" s="6"/>
      <c r="P90" s="66"/>
    </row>
    <row r="91" spans="15:16" x14ac:dyDescent="0.25">
      <c r="O91" s="6"/>
      <c r="P91" s="66"/>
    </row>
    <row r="92" spans="15:16" x14ac:dyDescent="0.25">
      <c r="O92" s="6"/>
      <c r="P92" s="66"/>
    </row>
    <row r="93" spans="15:16" x14ac:dyDescent="0.25">
      <c r="O93" s="6"/>
      <c r="P93" s="66"/>
    </row>
    <row r="94" spans="15:16" x14ac:dyDescent="0.25">
      <c r="O94" s="6"/>
      <c r="P94" s="66"/>
    </row>
    <row r="95" spans="15:16" x14ac:dyDescent="0.25">
      <c r="O95" s="6"/>
      <c r="P95" s="66"/>
    </row>
    <row r="96" spans="15:16" x14ac:dyDescent="0.25">
      <c r="O96" s="6"/>
      <c r="P96" s="66"/>
    </row>
    <row r="97" spans="15:16" x14ac:dyDescent="0.25">
      <c r="O97" s="6"/>
      <c r="P97" s="66"/>
    </row>
    <row r="98" spans="15:16" x14ac:dyDescent="0.25">
      <c r="O98" s="6"/>
      <c r="P98" s="66"/>
    </row>
    <row r="99" spans="15:16" x14ac:dyDescent="0.25">
      <c r="O99" s="6"/>
      <c r="P99" s="66"/>
    </row>
    <row r="100" spans="15:16" x14ac:dyDescent="0.25">
      <c r="O100" s="6"/>
      <c r="P100" s="66"/>
    </row>
  </sheetData>
  <sortState ref="N6:P100">
    <sortCondition descending="1" ref="P5:P100"/>
  </sortState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5"/>
  <dimension ref="A1:M17"/>
  <sheetViews>
    <sheetView topLeftCell="A10" workbookViewId="0">
      <selection activeCell="A17" sqref="A17:D17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41</v>
      </c>
      <c r="B1" s="33" t="s">
        <v>72</v>
      </c>
      <c r="C1" s="33" t="s">
        <v>29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560</v>
      </c>
    </row>
    <row r="3" spans="1:13" ht="15.75" thickBot="1" x14ac:dyDescent="0.3">
      <c r="A3" s="76" t="s">
        <v>81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3"/>
      <c r="C6" s="13"/>
      <c r="D6" s="14">
        <v>12791881</v>
      </c>
      <c r="E6" s="15">
        <v>15923918</v>
      </c>
      <c r="F6" s="15">
        <v>7620883.9000000004</v>
      </c>
      <c r="G6" s="15">
        <v>5750957.6000000006</v>
      </c>
      <c r="H6" s="15">
        <v>1011875.8</v>
      </c>
      <c r="I6" s="15">
        <v>858050.49999999988</v>
      </c>
      <c r="J6" s="16">
        <v>0.36115217373010844</v>
      </c>
      <c r="K6" s="16">
        <v>0.42469657279069134</v>
      </c>
      <c r="L6" s="17">
        <v>0.47858095601848744</v>
      </c>
      <c r="M6" s="5"/>
    </row>
    <row r="7" spans="1:13" x14ac:dyDescent="0.25">
      <c r="A7" s="40" t="s">
        <v>139</v>
      </c>
      <c r="B7" s="42"/>
      <c r="C7" s="42"/>
      <c r="D7" s="43">
        <f ca="1">SUM(D8:OFFSET(D6,MATCH("PROYECTOS",$A$8:$A$50,0),0))</f>
        <v>9171315</v>
      </c>
      <c r="E7" s="44">
        <f ca="1">SUM(E8:OFFSET(E6,MATCH("PROYECTOS",$A$8:$A$50,0),0))</f>
        <v>11201291</v>
      </c>
      <c r="F7" s="44">
        <f ca="1">SUM(F8:OFFSET(F6,MATCH("PROYECTOS",$A$8:$A$50,0),0))</f>
        <v>6674233.7999999989</v>
      </c>
      <c r="G7" s="44">
        <f ca="1">SUM(G8:OFFSET(G6,MATCH("PROYECTOS",$A$8:$A$50,0),0))</f>
        <v>5047250.3</v>
      </c>
      <c r="H7" s="44">
        <f ca="1">SUM(H8:OFFSET(H6,MATCH("PROYECTOS",$A$8:$A$50,0),0))</f>
        <v>830145.4</v>
      </c>
      <c r="I7" s="44">
        <f ca="1">SUM(I8:OFFSET(I6,MATCH("PROYECTOS",$A$8:$A$50,0),0))</f>
        <v>796838.1</v>
      </c>
      <c r="J7" s="45">
        <f ca="1">IFERROR(G7/E7,0)</f>
        <v>0.45059540904704642</v>
      </c>
      <c r="K7" s="45">
        <f ca="1">IFERROR(SUM(G7,H7)/E7,0)</f>
        <v>0.52470699136376331</v>
      </c>
      <c r="L7" s="46">
        <f ca="1">IFERROR(SUM(G7,H7,I7)/E7,0)</f>
        <v>0.59584505036071289</v>
      </c>
      <c r="M7" s="5"/>
    </row>
    <row r="8" spans="1:13" ht="51" x14ac:dyDescent="0.25">
      <c r="A8" s="18"/>
      <c r="B8" s="20">
        <v>3000065</v>
      </c>
      <c r="C8" s="20" t="s">
        <v>561</v>
      </c>
      <c r="D8" s="21">
        <v>8787059</v>
      </c>
      <c r="E8" s="22">
        <v>10631202</v>
      </c>
      <c r="F8" s="22">
        <f t="shared" ref="F8:F9" si="0">SUM(G8,H8,I8)</f>
        <v>6418724.6999999993</v>
      </c>
      <c r="G8" s="22">
        <v>4855665.5999999996</v>
      </c>
      <c r="H8" s="22">
        <v>795936</v>
      </c>
      <c r="I8" s="22">
        <v>767123.1</v>
      </c>
      <c r="J8" s="23">
        <f t="shared" ref="J8:J10" si="1">IFERROR(G8/E8,0)</f>
        <v>0.45673721560365421</v>
      </c>
      <c r="K8" s="23">
        <f t="shared" ref="K8:K10" si="2">IFERROR(SUM(G8,H8)/E8,0)</f>
        <v>0.53160513740591131</v>
      </c>
      <c r="L8" s="24">
        <f t="shared" ref="L8:L10" si="3">IFERROR(SUM(G8,H8,I8)/E8,0)</f>
        <v>0.60376283885867277</v>
      </c>
      <c r="M8" s="5"/>
    </row>
    <row r="9" spans="1:13" ht="51" x14ac:dyDescent="0.25">
      <c r="A9" s="18"/>
      <c r="B9" s="20">
        <v>3000066</v>
      </c>
      <c r="C9" s="20" t="s">
        <v>562</v>
      </c>
      <c r="D9" s="21">
        <v>384256</v>
      </c>
      <c r="E9" s="22">
        <v>570089</v>
      </c>
      <c r="F9" s="22">
        <f t="shared" si="0"/>
        <v>255509.1</v>
      </c>
      <c r="G9" s="22">
        <v>191584.7</v>
      </c>
      <c r="H9" s="22">
        <v>34209.4</v>
      </c>
      <c r="I9" s="22">
        <v>29715</v>
      </c>
      <c r="J9" s="23">
        <f t="shared" si="1"/>
        <v>0.33606103608383958</v>
      </c>
      <c r="K9" s="23">
        <f t="shared" si="2"/>
        <v>0.39606815777887311</v>
      </c>
      <c r="L9" s="24">
        <f t="shared" si="3"/>
        <v>0.44819159815397247</v>
      </c>
      <c r="M9" s="5"/>
    </row>
    <row r="10" spans="1:13" ht="15.75" thickBot="1" x14ac:dyDescent="0.3">
      <c r="A10" s="47" t="s">
        <v>161</v>
      </c>
      <c r="B10" s="49"/>
      <c r="C10" s="49"/>
      <c r="D10" s="50">
        <f ca="1">OFFSET(D10,-MATCH("PROYECTOS",$A$8:$A$50,0)-1,0)-(OFFSET(D10,-MATCH("PROYECTOS",$A$8:$A$50,0),0))</f>
        <v>3620566</v>
      </c>
      <c r="E10" s="51">
        <f t="shared" ref="E10:I10" ca="1" si="4">OFFSET(E10,-MATCH("PROYECTOS",$A$8:$A$50,0)-1,0)-(OFFSET(E10,-MATCH("PROYECTOS",$A$8:$A$50,0),0))</f>
        <v>4722627</v>
      </c>
      <c r="F10" s="51">
        <f t="shared" ca="1" si="4"/>
        <v>946650.10000000149</v>
      </c>
      <c r="G10" s="51">
        <f t="shared" ca="1" si="4"/>
        <v>703707.30000000075</v>
      </c>
      <c r="H10" s="51">
        <f t="shared" ca="1" si="4"/>
        <v>181730.40000000002</v>
      </c>
      <c r="I10" s="51">
        <f t="shared" ca="1" si="4"/>
        <v>61212.399999999907</v>
      </c>
      <c r="J10" s="52">
        <f t="shared" ca="1" si="1"/>
        <v>0.1490075968311706</v>
      </c>
      <c r="K10" s="52">
        <f t="shared" ca="1" si="2"/>
        <v>0.18748838305460092</v>
      </c>
      <c r="L10" s="53">
        <f t="shared" ca="1" si="3"/>
        <v>0.20044989790639842</v>
      </c>
      <c r="M10" s="5"/>
    </row>
    <row r="11" spans="1:13" ht="15.75" thickBot="1" x14ac:dyDescent="0.3"/>
    <row r="12" spans="1:13" ht="15.75" thickBot="1" x14ac:dyDescent="0.3">
      <c r="A12" s="82" t="s">
        <v>209</v>
      </c>
      <c r="B12" s="83"/>
      <c r="C12" s="83"/>
      <c r="D12" s="84"/>
    </row>
    <row r="13" spans="1:13" ht="15.75" thickBot="1" x14ac:dyDescent="0.3">
      <c r="A13" s="2" t="s">
        <v>576</v>
      </c>
    </row>
    <row r="14" spans="1:13" ht="45" customHeight="1" x14ac:dyDescent="0.25">
      <c r="A14" s="76" t="s">
        <v>211</v>
      </c>
      <c r="B14" s="77"/>
      <c r="C14" s="77"/>
      <c r="D14" s="87" t="s">
        <v>212</v>
      </c>
    </row>
    <row r="15" spans="1:13" ht="15.75" thickBot="1" x14ac:dyDescent="0.3">
      <c r="A15" s="85"/>
      <c r="B15" s="86"/>
      <c r="C15" s="86"/>
      <c r="D15" s="88"/>
    </row>
    <row r="16" spans="1:13" ht="51" x14ac:dyDescent="0.25">
      <c r="A16" s="18"/>
      <c r="B16" s="20">
        <v>3000065</v>
      </c>
      <c r="C16" s="20" t="s">
        <v>561</v>
      </c>
      <c r="D16" s="24">
        <v>0.60376283885867277</v>
      </c>
    </row>
    <row r="17" spans="1:4" ht="51.75" thickBot="1" x14ac:dyDescent="0.3">
      <c r="A17" s="25"/>
      <c r="B17" s="27">
        <v>3000066</v>
      </c>
      <c r="C17" s="27" t="s">
        <v>562</v>
      </c>
      <c r="D17" s="31">
        <v>0.44819159815397247</v>
      </c>
    </row>
  </sheetData>
  <mergeCells count="10">
    <mergeCell ref="A12:D12"/>
    <mergeCell ref="A14:C15"/>
    <mergeCell ref="D14:D15"/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6"/>
  <dimension ref="A1:S15"/>
  <sheetViews>
    <sheetView topLeftCell="A10" workbookViewId="0">
      <selection activeCell="A14" sqref="A14:S14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4" width="7.7109375" customWidth="1"/>
    <col min="5" max="5" width="31.42578125" customWidth="1"/>
    <col min="6" max="6" width="4.28515625" style="4" customWidth="1"/>
    <col min="7" max="7" width="11.42578125" customWidth="1"/>
    <col min="8" max="10" width="13.5703125" customWidth="1"/>
    <col min="11" max="13" width="0" hidden="1" customWidth="1"/>
    <col min="17" max="18" width="14" hidden="1" customWidth="1"/>
    <col min="19" max="19" width="0" hidden="1" customWidth="1"/>
  </cols>
  <sheetData>
    <row r="1" spans="1:19" ht="15.75" x14ac:dyDescent="0.25">
      <c r="A1" s="32">
        <v>41</v>
      </c>
      <c r="B1" s="33" t="s">
        <v>72</v>
      </c>
      <c r="C1" s="33" t="s">
        <v>29</v>
      </c>
      <c r="D1" s="33"/>
      <c r="E1" s="33"/>
      <c r="F1" s="36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15.75" thickBot="1" x14ac:dyDescent="0.3">
      <c r="A2" s="2" t="s">
        <v>563</v>
      </c>
    </row>
    <row r="3" spans="1:19" ht="15.75" thickBot="1" x14ac:dyDescent="0.3">
      <c r="A3" s="76" t="s">
        <v>163</v>
      </c>
      <c r="B3" s="77"/>
      <c r="C3" s="77"/>
      <c r="D3" s="77"/>
      <c r="E3" s="77"/>
      <c r="F3" s="77"/>
      <c r="G3" s="77"/>
      <c r="H3" s="76" t="s">
        <v>1</v>
      </c>
      <c r="I3" s="77"/>
      <c r="J3" s="77"/>
      <c r="K3" s="77"/>
      <c r="L3" s="77"/>
      <c r="M3" s="77"/>
      <c r="N3" s="77"/>
      <c r="O3" s="77"/>
      <c r="P3" s="78"/>
      <c r="Q3" s="77" t="s">
        <v>167</v>
      </c>
      <c r="R3" s="77"/>
      <c r="S3" s="78"/>
    </row>
    <row r="4" spans="1:19" ht="45" customHeight="1" x14ac:dyDescent="0.25">
      <c r="A4" s="96" t="s">
        <v>164</v>
      </c>
      <c r="B4" s="92"/>
      <c r="C4" s="92"/>
      <c r="D4" s="92" t="s">
        <v>165</v>
      </c>
      <c r="E4" s="92"/>
      <c r="F4" s="92" t="s">
        <v>166</v>
      </c>
      <c r="G4" s="93"/>
      <c r="H4" s="74" t="s">
        <v>2</v>
      </c>
      <c r="I4" s="72" t="s">
        <v>3</v>
      </c>
      <c r="J4" s="72" t="s">
        <v>76</v>
      </c>
      <c r="K4" s="72" t="s">
        <v>5</v>
      </c>
      <c r="L4" s="72"/>
      <c r="M4" s="72"/>
      <c r="N4" s="72" t="s">
        <v>9</v>
      </c>
      <c r="O4" s="72"/>
      <c r="P4" s="81"/>
      <c r="Q4" s="90" t="s">
        <v>168</v>
      </c>
      <c r="R4" s="72" t="s">
        <v>169</v>
      </c>
      <c r="S4" s="81" t="s">
        <v>170</v>
      </c>
    </row>
    <row r="5" spans="1:19" ht="15.75" thickBot="1" x14ac:dyDescent="0.3">
      <c r="A5" s="97"/>
      <c r="B5" s="94"/>
      <c r="C5" s="94"/>
      <c r="D5" s="94"/>
      <c r="E5" s="94"/>
      <c r="F5" s="94"/>
      <c r="G5" s="95"/>
      <c r="H5" s="75"/>
      <c r="I5" s="73"/>
      <c r="J5" s="73"/>
      <c r="K5" s="9" t="s">
        <v>6</v>
      </c>
      <c r="L5" s="9" t="s">
        <v>7</v>
      </c>
      <c r="M5" s="9" t="s">
        <v>77</v>
      </c>
      <c r="N5" s="9" t="s">
        <v>10</v>
      </c>
      <c r="O5" s="9" t="s">
        <v>7</v>
      </c>
      <c r="P5" s="10" t="s">
        <v>77</v>
      </c>
      <c r="Q5" s="91"/>
      <c r="R5" s="73"/>
      <c r="S5" s="89"/>
    </row>
    <row r="6" spans="1:19" x14ac:dyDescent="0.25">
      <c r="A6" s="11" t="s">
        <v>11</v>
      </c>
      <c r="B6" s="13"/>
      <c r="C6" s="13"/>
      <c r="D6" s="54"/>
      <c r="E6" s="13"/>
      <c r="F6" s="55"/>
      <c r="G6" s="13"/>
      <c r="H6" s="14">
        <v>12791881</v>
      </c>
      <c r="I6" s="15">
        <v>15923918</v>
      </c>
      <c r="J6" s="15">
        <v>7620883.9000000004</v>
      </c>
      <c r="K6" s="15">
        <v>5750957.6000000006</v>
      </c>
      <c r="L6" s="15">
        <v>1011875.8</v>
      </c>
      <c r="M6" s="15">
        <v>858050.49999999988</v>
      </c>
      <c r="N6" s="16">
        <v>0.36115217373010844</v>
      </c>
      <c r="O6" s="16">
        <v>0.42469657279069134</v>
      </c>
      <c r="P6" s="17">
        <v>0.47858095601848744</v>
      </c>
      <c r="Q6" s="56"/>
      <c r="R6" s="15"/>
      <c r="S6" s="17"/>
    </row>
    <row r="7" spans="1:19" x14ac:dyDescent="0.25">
      <c r="A7" s="40" t="s">
        <v>171</v>
      </c>
      <c r="B7" s="42"/>
      <c r="C7" s="42"/>
      <c r="D7" s="57"/>
      <c r="E7" s="42"/>
      <c r="F7" s="58"/>
      <c r="G7" s="42"/>
      <c r="H7" s="43">
        <f ca="1">SUM(H8:OFFSET(H6,MATCH("PROYECTOS",$A$8:$A$50,0),0))</f>
        <v>9171315</v>
      </c>
      <c r="I7" s="44">
        <f ca="1">SUM(I8:OFFSET(I6,MATCH("PROYECTOS",$A$8:$A$50,0),0))</f>
        <v>11201291</v>
      </c>
      <c r="J7" s="44">
        <f ca="1">SUM(J8:OFFSET(J6,MATCH("PROYECTOS",$A$8:$A$50,0),0))</f>
        <v>6674233.8999999994</v>
      </c>
      <c r="K7" s="44">
        <f ca="1">SUM(K8:OFFSET(K6,MATCH("PROYECTOS",$A$8:$A$50,0),0))</f>
        <v>5047250.1999999993</v>
      </c>
      <c r="L7" s="44">
        <f ca="1">SUM(L8:OFFSET(L6,MATCH("PROYECTOS",$A$8:$A$50,0),0))</f>
        <v>830145.5</v>
      </c>
      <c r="M7" s="44">
        <f ca="1">SUM(M8:OFFSET(M6,MATCH("PROYECTOS",$A$8:$A$50,0),0))</f>
        <v>796838.20000000007</v>
      </c>
      <c r="N7" s="45">
        <f ca="1">IFERROR(K7/I7,0)</f>
        <v>0.450595400119504</v>
      </c>
      <c r="O7" s="45">
        <f ca="1">IFERROR(SUM(K7,L7)/I7,0)</f>
        <v>0.52470699136376331</v>
      </c>
      <c r="P7" s="46">
        <f ca="1">IFERROR(SUM(K7,L7,M7)/I7,0)</f>
        <v>0.59584505928825515</v>
      </c>
      <c r="Q7" s="59"/>
      <c r="R7" s="44"/>
      <c r="S7" s="46"/>
    </row>
    <row r="8" spans="1:19" ht="51" x14ac:dyDescent="0.25">
      <c r="A8" s="18"/>
      <c r="B8" s="20">
        <v>5000162</v>
      </c>
      <c r="C8" s="20" t="s">
        <v>564</v>
      </c>
      <c r="D8" s="63">
        <v>3000065</v>
      </c>
      <c r="E8" s="20" t="s">
        <v>561</v>
      </c>
      <c r="F8" s="64">
        <v>103</v>
      </c>
      <c r="G8" s="20" t="s">
        <v>571</v>
      </c>
      <c r="H8" s="21">
        <v>2492422</v>
      </c>
      <c r="I8" s="22">
        <v>2942836</v>
      </c>
      <c r="J8" s="22">
        <f t="shared" ref="J8:J14" si="0">SUM(K8,L8,M8)</f>
        <v>2191941.7000000002</v>
      </c>
      <c r="K8" s="22">
        <v>1608432.6</v>
      </c>
      <c r="L8" s="22">
        <v>271110.40000000002</v>
      </c>
      <c r="M8" s="22">
        <v>312398.7</v>
      </c>
      <c r="N8" s="23">
        <f t="shared" ref="N8:N15" si="1">IFERROR(K8/I8,0)</f>
        <v>0.54655869372265398</v>
      </c>
      <c r="O8" s="23">
        <f t="shared" ref="O8:O15" si="2">IFERROR(SUM(K8,L8)/I8,0)</f>
        <v>0.6386842487994574</v>
      </c>
      <c r="P8" s="24">
        <f t="shared" ref="P8:P15" si="3">IFERROR(SUM(K8,L8,M8)/I8,0)</f>
        <v>0.74483990952944712</v>
      </c>
      <c r="Q8" s="65">
        <v>0</v>
      </c>
      <c r="R8" s="22">
        <v>0</v>
      </c>
      <c r="S8" s="24">
        <f>IFERROR(R8/Q8,0)</f>
        <v>0</v>
      </c>
    </row>
    <row r="9" spans="1:19" ht="51" x14ac:dyDescent="0.25">
      <c r="A9" s="18"/>
      <c r="B9" s="20">
        <v>5000164</v>
      </c>
      <c r="C9" s="20" t="s">
        <v>565</v>
      </c>
      <c r="D9" s="63">
        <v>3000066</v>
      </c>
      <c r="E9" s="20" t="s">
        <v>562</v>
      </c>
      <c r="F9" s="64">
        <v>259</v>
      </c>
      <c r="G9" s="20" t="s">
        <v>294</v>
      </c>
      <c r="H9" s="21">
        <v>290817</v>
      </c>
      <c r="I9" s="22">
        <v>351156</v>
      </c>
      <c r="J9" s="22">
        <f t="shared" si="0"/>
        <v>173189.30000000002</v>
      </c>
      <c r="K9" s="22">
        <v>130082.6</v>
      </c>
      <c r="L9" s="22">
        <v>23174.5</v>
      </c>
      <c r="M9" s="22">
        <v>19932.2</v>
      </c>
      <c r="N9" s="23">
        <f t="shared" si="1"/>
        <v>0.37044105753568218</v>
      </c>
      <c r="O9" s="23">
        <f t="shared" si="2"/>
        <v>0.43643594299969246</v>
      </c>
      <c r="P9" s="24">
        <f t="shared" si="3"/>
        <v>0.49319761017895186</v>
      </c>
      <c r="Q9" s="65">
        <v>0</v>
      </c>
      <c r="R9" s="22">
        <v>0</v>
      </c>
      <c r="S9" s="24">
        <f t="shared" ref="S9:S14" si="4">IFERROR(R9/Q9,0)</f>
        <v>0</v>
      </c>
    </row>
    <row r="10" spans="1:19" ht="51" x14ac:dyDescent="0.25">
      <c r="A10" s="18"/>
      <c r="B10" s="20">
        <v>5000174</v>
      </c>
      <c r="C10" s="20" t="s">
        <v>566</v>
      </c>
      <c r="D10" s="63">
        <v>3000065</v>
      </c>
      <c r="E10" s="20" t="s">
        <v>561</v>
      </c>
      <c r="F10" s="64">
        <v>88</v>
      </c>
      <c r="G10" s="20" t="s">
        <v>316</v>
      </c>
      <c r="H10" s="21">
        <v>1019277</v>
      </c>
      <c r="I10" s="22">
        <v>1031258</v>
      </c>
      <c r="J10" s="22">
        <f t="shared" si="0"/>
        <v>521614.6</v>
      </c>
      <c r="K10" s="22">
        <v>381316.8</v>
      </c>
      <c r="L10" s="22">
        <v>72014.8</v>
      </c>
      <c r="M10" s="22">
        <v>68283</v>
      </c>
      <c r="N10" s="23">
        <f t="shared" si="1"/>
        <v>0.36975887702204491</v>
      </c>
      <c r="O10" s="23">
        <f t="shared" si="2"/>
        <v>0.43959086862841307</v>
      </c>
      <c r="P10" s="24">
        <f t="shared" si="3"/>
        <v>0.50580417315550519</v>
      </c>
      <c r="Q10" s="65">
        <v>0</v>
      </c>
      <c r="R10" s="22">
        <v>0</v>
      </c>
      <c r="S10" s="24">
        <f t="shared" si="4"/>
        <v>0</v>
      </c>
    </row>
    <row r="11" spans="1:19" ht="51" x14ac:dyDescent="0.25">
      <c r="A11" s="18"/>
      <c r="B11" s="20">
        <v>5000294</v>
      </c>
      <c r="C11" s="20" t="s">
        <v>567</v>
      </c>
      <c r="D11" s="63">
        <v>3000065</v>
      </c>
      <c r="E11" s="20" t="s">
        <v>561</v>
      </c>
      <c r="F11" s="64">
        <v>80</v>
      </c>
      <c r="G11" s="20" t="s">
        <v>195</v>
      </c>
      <c r="H11" s="21">
        <v>1009843</v>
      </c>
      <c r="I11" s="22">
        <v>1490344</v>
      </c>
      <c r="J11" s="22">
        <f t="shared" si="0"/>
        <v>911016.79999999993</v>
      </c>
      <c r="K11" s="22">
        <v>774079.6</v>
      </c>
      <c r="L11" s="22">
        <v>70325.5</v>
      </c>
      <c r="M11" s="22">
        <v>66611.7</v>
      </c>
      <c r="N11" s="23">
        <f t="shared" si="1"/>
        <v>0.5193965956852914</v>
      </c>
      <c r="O11" s="23">
        <f t="shared" si="2"/>
        <v>0.56658402355429349</v>
      </c>
      <c r="P11" s="24">
        <f t="shared" si="3"/>
        <v>0.61127954351478575</v>
      </c>
      <c r="Q11" s="65">
        <v>0</v>
      </c>
      <c r="R11" s="22">
        <v>0</v>
      </c>
      <c r="S11" s="24">
        <f t="shared" si="4"/>
        <v>0</v>
      </c>
    </row>
    <row r="12" spans="1:19" ht="51" x14ac:dyDescent="0.25">
      <c r="A12" s="18"/>
      <c r="B12" s="20">
        <v>5000370</v>
      </c>
      <c r="C12" s="20" t="s">
        <v>568</v>
      </c>
      <c r="D12" s="63">
        <v>3000066</v>
      </c>
      <c r="E12" s="20" t="s">
        <v>562</v>
      </c>
      <c r="F12" s="64">
        <v>344</v>
      </c>
      <c r="G12" s="20" t="s">
        <v>572</v>
      </c>
      <c r="H12" s="21">
        <v>93439</v>
      </c>
      <c r="I12" s="22">
        <v>218933</v>
      </c>
      <c r="J12" s="22">
        <f t="shared" si="0"/>
        <v>82319.799999999988</v>
      </c>
      <c r="K12" s="22">
        <v>61502</v>
      </c>
      <c r="L12" s="22">
        <v>11034.9</v>
      </c>
      <c r="M12" s="22">
        <v>9782.9</v>
      </c>
      <c r="N12" s="23">
        <f t="shared" si="1"/>
        <v>0.2809169928699648</v>
      </c>
      <c r="O12" s="23">
        <f t="shared" si="2"/>
        <v>0.33132008422668119</v>
      </c>
      <c r="P12" s="24">
        <f t="shared" si="3"/>
        <v>0.37600453106658194</v>
      </c>
      <c r="Q12" s="65">
        <v>0</v>
      </c>
      <c r="R12" s="22">
        <v>0</v>
      </c>
      <c r="S12" s="24">
        <f t="shared" si="4"/>
        <v>0</v>
      </c>
    </row>
    <row r="13" spans="1:19" ht="51" x14ac:dyDescent="0.25">
      <c r="A13" s="18"/>
      <c r="B13" s="20">
        <v>5001296</v>
      </c>
      <c r="C13" s="20" t="s">
        <v>569</v>
      </c>
      <c r="D13" s="63">
        <v>3000065</v>
      </c>
      <c r="E13" s="20" t="s">
        <v>561</v>
      </c>
      <c r="F13" s="64">
        <v>382</v>
      </c>
      <c r="G13" s="20" t="s">
        <v>573</v>
      </c>
      <c r="H13" s="21">
        <v>1605346</v>
      </c>
      <c r="I13" s="22">
        <v>1672114</v>
      </c>
      <c r="J13" s="22">
        <f t="shared" si="0"/>
        <v>963431.89999999991</v>
      </c>
      <c r="K13" s="22">
        <v>711730.7</v>
      </c>
      <c r="L13" s="22">
        <v>137300.6</v>
      </c>
      <c r="M13" s="22">
        <v>114400.6</v>
      </c>
      <c r="N13" s="23">
        <f t="shared" si="1"/>
        <v>0.42564723457850356</v>
      </c>
      <c r="O13" s="23">
        <f t="shared" si="2"/>
        <v>0.50775921976611638</v>
      </c>
      <c r="P13" s="24">
        <f t="shared" si="3"/>
        <v>0.57617596647118552</v>
      </c>
      <c r="Q13" s="65">
        <v>0</v>
      </c>
      <c r="R13" s="22">
        <v>0</v>
      </c>
      <c r="S13" s="24">
        <f t="shared" si="4"/>
        <v>0</v>
      </c>
    </row>
    <row r="14" spans="1:19" ht="51" x14ac:dyDescent="0.25">
      <c r="A14" s="18"/>
      <c r="B14" s="20">
        <v>5001311</v>
      </c>
      <c r="C14" s="20" t="s">
        <v>570</v>
      </c>
      <c r="D14" s="63">
        <v>3000065</v>
      </c>
      <c r="E14" s="20" t="s">
        <v>561</v>
      </c>
      <c r="F14" s="64">
        <v>303</v>
      </c>
      <c r="G14" s="20" t="s">
        <v>574</v>
      </c>
      <c r="H14" s="21">
        <v>2660171</v>
      </c>
      <c r="I14" s="22">
        <v>3494650</v>
      </c>
      <c r="J14" s="22">
        <f t="shared" si="0"/>
        <v>1830719.8</v>
      </c>
      <c r="K14" s="22">
        <v>1380105.9</v>
      </c>
      <c r="L14" s="22">
        <v>245184.8</v>
      </c>
      <c r="M14" s="22">
        <v>205429.1</v>
      </c>
      <c r="N14" s="23">
        <f t="shared" si="1"/>
        <v>0.39491963429814142</v>
      </c>
      <c r="O14" s="23">
        <f t="shared" si="2"/>
        <v>0.46507967893780494</v>
      </c>
      <c r="P14" s="24">
        <f t="shared" si="3"/>
        <v>0.52386356287467983</v>
      </c>
      <c r="Q14" s="65">
        <v>0</v>
      </c>
      <c r="R14" s="22">
        <v>0</v>
      </c>
      <c r="S14" s="24">
        <f t="shared" si="4"/>
        <v>0</v>
      </c>
    </row>
    <row r="15" spans="1:19" ht="15.75" thickBot="1" x14ac:dyDescent="0.3">
      <c r="A15" s="47" t="s">
        <v>161</v>
      </c>
      <c r="B15" s="49"/>
      <c r="C15" s="49"/>
      <c r="D15" s="60"/>
      <c r="E15" s="49"/>
      <c r="F15" s="61"/>
      <c r="G15" s="49"/>
      <c r="H15" s="50">
        <f ca="1">OFFSET(H15,-MATCH("PROYECTOS",$A$8:$A$50,0)-1,0)-(OFFSET(H15,-MATCH("PROYECTOS",$A$8:$A$50,0),0))</f>
        <v>3620566</v>
      </c>
      <c r="I15" s="51">
        <f t="shared" ref="I15:M15" ca="1" si="5">OFFSET(I15,-MATCH("PROYECTOS",$A$8:$A$50,0)-1,0)-(OFFSET(I15,-MATCH("PROYECTOS",$A$8:$A$50,0),0))</f>
        <v>4722627</v>
      </c>
      <c r="J15" s="51">
        <f t="shared" ca="1" si="5"/>
        <v>946650.00000000093</v>
      </c>
      <c r="K15" s="51">
        <f t="shared" ca="1" si="5"/>
        <v>703707.4000000013</v>
      </c>
      <c r="L15" s="51">
        <f t="shared" ca="1" si="5"/>
        <v>181730.30000000005</v>
      </c>
      <c r="M15" s="51">
        <f t="shared" ca="1" si="5"/>
        <v>61212.299999999814</v>
      </c>
      <c r="N15" s="52">
        <f t="shared" ca="1" si="1"/>
        <v>0.14900761800582626</v>
      </c>
      <c r="O15" s="52">
        <f t="shared" ca="1" si="2"/>
        <v>0.18748838305460105</v>
      </c>
      <c r="P15" s="53">
        <f t="shared" ca="1" si="3"/>
        <v>0.20044987673174297</v>
      </c>
      <c r="Q15" s="62"/>
      <c r="R15" s="51"/>
      <c r="S15" s="53"/>
    </row>
  </sheetData>
  <mergeCells count="14">
    <mergeCell ref="F4:G5"/>
    <mergeCell ref="D4:E5"/>
    <mergeCell ref="A4:C5"/>
    <mergeCell ref="A3:G3"/>
    <mergeCell ref="H3:P3"/>
    <mergeCell ref="J4:J5"/>
    <mergeCell ref="I4:I5"/>
    <mergeCell ref="H4:H5"/>
    <mergeCell ref="Q3:S3"/>
    <mergeCell ref="K4:M4"/>
    <mergeCell ref="N4:P4"/>
    <mergeCell ref="S4:S5"/>
    <mergeCell ref="R4:R5"/>
    <mergeCell ref="Q4:Q5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7"/>
  <dimension ref="A1:M23"/>
  <sheetViews>
    <sheetView workbookViewId="0">
      <selection activeCell="A21" sqref="A21:L21"/>
    </sheetView>
  </sheetViews>
  <sheetFormatPr baseColWidth="10" defaultColWidth="11.7109375" defaultRowHeight="15" x14ac:dyDescent="0.25"/>
  <cols>
    <col min="1" max="1" width="4.28515625" customWidth="1"/>
    <col min="2" max="2" width="4.28515625" style="4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42</v>
      </c>
      <c r="B1" s="36" t="s">
        <v>72</v>
      </c>
      <c r="C1" s="33" t="s">
        <v>30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577</v>
      </c>
    </row>
    <row r="3" spans="1:13" ht="15.75" thickBot="1" x14ac:dyDescent="0.3">
      <c r="A3" s="76" t="s">
        <v>75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2"/>
      <c r="C6" s="13"/>
      <c r="D6" s="14">
        <v>808868820</v>
      </c>
      <c r="E6" s="15">
        <v>875625353</v>
      </c>
      <c r="F6" s="15">
        <v>280222268.79999995</v>
      </c>
      <c r="G6" s="15">
        <v>208451646.20000005</v>
      </c>
      <c r="H6" s="15">
        <v>52857470.200000003</v>
      </c>
      <c r="I6" s="15">
        <v>18913152.399999995</v>
      </c>
      <c r="J6" s="16">
        <v>0.23806031367846889</v>
      </c>
      <c r="K6" s="16">
        <v>0.29842570855757306</v>
      </c>
      <c r="L6" s="17">
        <v>0.32002530287630904</v>
      </c>
      <c r="M6" s="5"/>
    </row>
    <row r="7" spans="1:13" x14ac:dyDescent="0.25">
      <c r="A7" s="40" t="s">
        <v>107</v>
      </c>
      <c r="B7" s="41"/>
      <c r="C7" s="42"/>
      <c r="D7" s="43">
        <f ca="1">SUM(D8:OFFSET(D6,MATCH("GOBIERNOS REGIONALES",$A$8:$A$50,0),0))</f>
        <v>129196942</v>
      </c>
      <c r="E7" s="44">
        <f ca="1">SUM(E8:OFFSET(E6,MATCH("GOBIERNOS REGIONALES",$A$8:$A$50,0),0))</f>
        <v>173354493</v>
      </c>
      <c r="F7" s="44">
        <f ca="1">SUM(F8:OFFSET(F6,MATCH("GOBIERNOS REGIONALES",$A$8:$A$50,0),0))</f>
        <v>76339263.100000009</v>
      </c>
      <c r="G7" s="44">
        <f ca="1">SUM(G8:OFFSET(G6,MATCH("GOBIERNOS REGIONALES",$A$8:$A$50,0),0))</f>
        <v>54906571.399999999</v>
      </c>
      <c r="H7" s="44">
        <f ca="1">SUM(H8:OFFSET(H6,MATCH("GOBIERNOS REGIONALES",$A$8:$A$50,0),0))</f>
        <v>16364864.300000001</v>
      </c>
      <c r="I7" s="44">
        <f ca="1">SUM(I8:OFFSET(I6,MATCH("GOBIERNOS REGIONALES",$A$8:$A$50,0),0))</f>
        <v>5067827.4000000004</v>
      </c>
      <c r="J7" s="45">
        <f ca="1">IFERROR(G7/E7,0)</f>
        <v>0.31673001633710179</v>
      </c>
      <c r="K7" s="45">
        <f ca="1">IFERROR(SUM(G7,H7)/E7,0)</f>
        <v>0.41113117096999618</v>
      </c>
      <c r="L7" s="46">
        <f ca="1">IFERROR(SUM(G7,H7,I7)/E7,0)</f>
        <v>0.44036506801124564</v>
      </c>
      <c r="M7" s="5"/>
    </row>
    <row r="8" spans="1:13" x14ac:dyDescent="0.25">
      <c r="A8" s="18"/>
      <c r="B8" s="19">
        <v>13</v>
      </c>
      <c r="C8" s="20" t="s">
        <v>580</v>
      </c>
      <c r="D8" s="21">
        <v>129196942</v>
      </c>
      <c r="E8" s="22">
        <v>172967348</v>
      </c>
      <c r="F8" s="22">
        <f t="shared" ref="F8:F22" si="0">SUM(G8,H8,I8)</f>
        <v>76339263.100000009</v>
      </c>
      <c r="G8" s="22">
        <v>54906571.399999999</v>
      </c>
      <c r="H8" s="22">
        <v>16364864.300000001</v>
      </c>
      <c r="I8" s="22">
        <v>5067827.4000000004</v>
      </c>
      <c r="J8" s="23">
        <f t="shared" ref="J8:J22" si="1">IFERROR(G8/E8,0)</f>
        <v>0.31743893882214114</v>
      </c>
      <c r="K8" s="23">
        <f t="shared" ref="K8:K22" si="2">IFERROR(SUM(G8,H8)/E8,0)</f>
        <v>0.4120513872942077</v>
      </c>
      <c r="L8" s="24">
        <f t="shared" ref="L8:L22" si="3">IFERROR(SUM(G8,H8,I8)/E8,0)</f>
        <v>0.44135071724635572</v>
      </c>
      <c r="M8" s="5"/>
    </row>
    <row r="9" spans="1:13" x14ac:dyDescent="0.25">
      <c r="A9" s="18"/>
      <c r="B9" s="19">
        <v>164</v>
      </c>
      <c r="C9" s="20" t="s">
        <v>581</v>
      </c>
      <c r="D9" s="21">
        <v>0</v>
      </c>
      <c r="E9" s="22">
        <v>387145</v>
      </c>
      <c r="F9" s="22">
        <f t="shared" si="0"/>
        <v>0</v>
      </c>
      <c r="G9" s="22">
        <v>0</v>
      </c>
      <c r="H9" s="22">
        <v>0</v>
      </c>
      <c r="I9" s="22">
        <v>0</v>
      </c>
      <c r="J9" s="23">
        <f t="shared" si="1"/>
        <v>0</v>
      </c>
      <c r="K9" s="23">
        <f t="shared" si="2"/>
        <v>0</v>
      </c>
      <c r="L9" s="24">
        <f t="shared" si="3"/>
        <v>0</v>
      </c>
      <c r="M9" s="5"/>
    </row>
    <row r="10" spans="1:13" x14ac:dyDescent="0.25">
      <c r="A10" s="40" t="s">
        <v>112</v>
      </c>
      <c r="B10" s="41"/>
      <c r="C10" s="42"/>
      <c r="D10" s="43">
        <f ca="1">SUM(D11:OFFSET(D9,(MATCH("GOBIERNOS LOCALES",$A$8:$A$50,0)-MATCH("GOBIERNOS REGIONALES",$A$8:$A$50,0)),0))</f>
        <v>134849546</v>
      </c>
      <c r="E10" s="44">
        <f ca="1">SUM(E11:OFFSET(E9,(MATCH("GOBIERNOS LOCALES",$A$8:$A$50,0)-MATCH("GOBIERNOS REGIONALES",$A$8:$A$50,0)),0))</f>
        <v>299740270</v>
      </c>
      <c r="F10" s="44">
        <f ca="1">SUM(F11:OFFSET(F9,(MATCH("GOBIERNOS LOCALES",$A$8:$A$50,0)-MATCH("GOBIERNOS REGIONALES",$A$8:$A$50,0)),0))</f>
        <v>130738164.2</v>
      </c>
      <c r="G10" s="44">
        <f ca="1">SUM(G11:OFFSET(G9,(MATCH("GOBIERNOS LOCALES",$A$8:$A$50,0)-MATCH("GOBIERNOS REGIONALES",$A$8:$A$50,0)),0))</f>
        <v>102282371.7</v>
      </c>
      <c r="H10" s="44">
        <f ca="1">SUM(H11:OFFSET(H9,(MATCH("GOBIERNOS LOCALES",$A$8:$A$50,0)-MATCH("GOBIERNOS REGIONALES",$A$8:$A$50,0)),0))</f>
        <v>23992694.600000001</v>
      </c>
      <c r="I10" s="44">
        <f ca="1">SUM(I11:OFFSET(I9,(MATCH("GOBIERNOS LOCALES",$A$8:$A$50,0)-MATCH("GOBIERNOS REGIONALES",$A$8:$A$50,0)),0))</f>
        <v>4463097.9000000004</v>
      </c>
      <c r="J10" s="45">
        <f t="shared" ca="1" si="1"/>
        <v>0.34123667033462007</v>
      </c>
      <c r="K10" s="45">
        <f t="shared" ca="1" si="2"/>
        <v>0.4212816192498926</v>
      </c>
      <c r="L10" s="46">
        <f t="shared" ca="1" si="3"/>
        <v>0.43617150341527355</v>
      </c>
      <c r="M10" s="5"/>
    </row>
    <row r="11" spans="1:13" x14ac:dyDescent="0.25">
      <c r="A11" s="18"/>
      <c r="B11" s="19">
        <v>441</v>
      </c>
      <c r="C11" s="20" t="s">
        <v>114</v>
      </c>
      <c r="D11" s="21">
        <v>4748751</v>
      </c>
      <c r="E11" s="22">
        <v>5104763</v>
      </c>
      <c r="F11" s="22">
        <f t="shared" si="0"/>
        <v>345211.3</v>
      </c>
      <c r="G11" s="22">
        <v>0</v>
      </c>
      <c r="H11" s="22">
        <v>345211.3</v>
      </c>
      <c r="I11" s="22">
        <v>0</v>
      </c>
      <c r="J11" s="23">
        <f t="shared" si="1"/>
        <v>0</v>
      </c>
      <c r="K11" s="23">
        <f t="shared" si="2"/>
        <v>6.7625333438594504E-2</v>
      </c>
      <c r="L11" s="24">
        <f t="shared" si="3"/>
        <v>6.7625333438594504E-2</v>
      </c>
      <c r="M11" s="5"/>
    </row>
    <row r="12" spans="1:13" x14ac:dyDescent="0.25">
      <c r="A12" s="18"/>
      <c r="B12" s="19">
        <v>444</v>
      </c>
      <c r="C12" s="20" t="s">
        <v>117</v>
      </c>
      <c r="D12" s="21">
        <v>29217830</v>
      </c>
      <c r="E12" s="22">
        <v>83634989</v>
      </c>
      <c r="F12" s="22">
        <f t="shared" si="0"/>
        <v>26076886.200000003</v>
      </c>
      <c r="G12" s="22">
        <v>16341863.800000001</v>
      </c>
      <c r="H12" s="22">
        <v>7418344.9000000004</v>
      </c>
      <c r="I12" s="22">
        <v>2316677.5</v>
      </c>
      <c r="J12" s="23">
        <f t="shared" si="1"/>
        <v>0.19539506127034942</v>
      </c>
      <c r="K12" s="23">
        <f t="shared" si="2"/>
        <v>0.2840941211817461</v>
      </c>
      <c r="L12" s="24">
        <f t="shared" si="3"/>
        <v>0.31179398134433906</v>
      </c>
      <c r="M12" s="5"/>
    </row>
    <row r="13" spans="1:13" x14ac:dyDescent="0.25">
      <c r="A13" s="18"/>
      <c r="B13" s="19">
        <v>445</v>
      </c>
      <c r="C13" s="20" t="s">
        <v>118</v>
      </c>
      <c r="D13" s="21">
        <v>0</v>
      </c>
      <c r="E13" s="22">
        <v>4936354</v>
      </c>
      <c r="F13" s="22">
        <f t="shared" si="0"/>
        <v>143468.4</v>
      </c>
      <c r="G13" s="22">
        <v>15505.2</v>
      </c>
      <c r="H13" s="22">
        <v>100216.1</v>
      </c>
      <c r="I13" s="22">
        <v>27747.1</v>
      </c>
      <c r="J13" s="23">
        <f t="shared" si="1"/>
        <v>3.1410227062321707E-3</v>
      </c>
      <c r="K13" s="23">
        <f t="shared" si="2"/>
        <v>2.3442666388998844E-2</v>
      </c>
      <c r="L13" s="24">
        <f t="shared" si="3"/>
        <v>2.9063636846141907E-2</v>
      </c>
      <c r="M13" s="5"/>
    </row>
    <row r="14" spans="1:13" x14ac:dyDescent="0.25">
      <c r="A14" s="18"/>
      <c r="B14" s="19">
        <v>446</v>
      </c>
      <c r="C14" s="20" t="s">
        <v>119</v>
      </c>
      <c r="D14" s="21">
        <v>5507154</v>
      </c>
      <c r="E14" s="22">
        <v>61400558</v>
      </c>
      <c r="F14" s="22">
        <f t="shared" si="0"/>
        <v>27136151.799999997</v>
      </c>
      <c r="G14" s="22">
        <v>21640068.899999999</v>
      </c>
      <c r="H14" s="22">
        <v>5117902.2</v>
      </c>
      <c r="I14" s="22">
        <v>378180.7</v>
      </c>
      <c r="J14" s="23">
        <f t="shared" si="1"/>
        <v>0.35244091592783244</v>
      </c>
      <c r="K14" s="23">
        <f t="shared" si="2"/>
        <v>0.43579361444891102</v>
      </c>
      <c r="L14" s="24">
        <f t="shared" si="3"/>
        <v>0.44195285326234329</v>
      </c>
      <c r="M14" s="5"/>
    </row>
    <row r="15" spans="1:13" x14ac:dyDescent="0.25">
      <c r="A15" s="18"/>
      <c r="B15" s="19">
        <v>447</v>
      </c>
      <c r="C15" s="20" t="s">
        <v>120</v>
      </c>
      <c r="D15" s="21">
        <v>4571803</v>
      </c>
      <c r="E15" s="22">
        <v>12252846</v>
      </c>
      <c r="F15" s="22">
        <f t="shared" si="0"/>
        <v>4293784.3</v>
      </c>
      <c r="G15" s="22">
        <v>3627830.1</v>
      </c>
      <c r="H15" s="22">
        <v>593443</v>
      </c>
      <c r="I15" s="22">
        <v>72511.199999999997</v>
      </c>
      <c r="J15" s="23">
        <f t="shared" si="1"/>
        <v>0.29608060853780421</v>
      </c>
      <c r="K15" s="23">
        <f t="shared" si="2"/>
        <v>0.34451368278031075</v>
      </c>
      <c r="L15" s="24">
        <f t="shared" si="3"/>
        <v>0.35043158952622105</v>
      </c>
      <c r="M15" s="5"/>
    </row>
    <row r="16" spans="1:13" x14ac:dyDescent="0.25">
      <c r="A16" s="18"/>
      <c r="B16" s="19">
        <v>448</v>
      </c>
      <c r="C16" s="20" t="s">
        <v>121</v>
      </c>
      <c r="D16" s="21">
        <v>1167277</v>
      </c>
      <c r="E16" s="22">
        <v>2008865</v>
      </c>
      <c r="F16" s="22">
        <f t="shared" si="0"/>
        <v>1280013.7</v>
      </c>
      <c r="G16" s="22">
        <v>1273015</v>
      </c>
      <c r="H16" s="22">
        <v>6998.7</v>
      </c>
      <c r="I16" s="22">
        <v>0</v>
      </c>
      <c r="J16" s="23">
        <f t="shared" si="1"/>
        <v>0.63369863081889521</v>
      </c>
      <c r="K16" s="23">
        <f t="shared" si="2"/>
        <v>0.63718253839854844</v>
      </c>
      <c r="L16" s="24">
        <f t="shared" si="3"/>
        <v>0.63718253839854844</v>
      </c>
      <c r="M16" s="5"/>
    </row>
    <row r="17" spans="1:13" x14ac:dyDescent="0.25">
      <c r="A17" s="18"/>
      <c r="B17" s="19">
        <v>452</v>
      </c>
      <c r="C17" s="20" t="s">
        <v>125</v>
      </c>
      <c r="D17" s="21">
        <v>0</v>
      </c>
      <c r="E17" s="22">
        <v>2748190</v>
      </c>
      <c r="F17" s="22">
        <f t="shared" si="0"/>
        <v>313996.90000000002</v>
      </c>
      <c r="G17" s="22">
        <v>21962.799999999999</v>
      </c>
      <c r="H17" s="22">
        <v>78880.3</v>
      </c>
      <c r="I17" s="22">
        <v>213153.8</v>
      </c>
      <c r="J17" s="23">
        <f t="shared" si="1"/>
        <v>7.9917327404582655E-3</v>
      </c>
      <c r="K17" s="23">
        <f t="shared" si="2"/>
        <v>3.6694369748816492E-2</v>
      </c>
      <c r="L17" s="24">
        <f t="shared" si="3"/>
        <v>0.11425589205986486</v>
      </c>
      <c r="M17" s="5"/>
    </row>
    <row r="18" spans="1:13" x14ac:dyDescent="0.25">
      <c r="A18" s="18"/>
      <c r="B18" s="19">
        <v>455</v>
      </c>
      <c r="C18" s="20" t="s">
        <v>128</v>
      </c>
      <c r="D18" s="21">
        <v>8408509</v>
      </c>
      <c r="E18" s="22">
        <v>14185430</v>
      </c>
      <c r="F18" s="22">
        <f t="shared" si="0"/>
        <v>8212894.3999999994</v>
      </c>
      <c r="G18" s="22">
        <v>6352852.5999999996</v>
      </c>
      <c r="H18" s="22">
        <v>1298768.5</v>
      </c>
      <c r="I18" s="22">
        <v>561273.30000000005</v>
      </c>
      <c r="J18" s="23">
        <f t="shared" si="1"/>
        <v>0.4478434985756512</v>
      </c>
      <c r="K18" s="23">
        <f t="shared" si="2"/>
        <v>0.53940001113818892</v>
      </c>
      <c r="L18" s="24">
        <f t="shared" si="3"/>
        <v>0.57896689772534204</v>
      </c>
      <c r="M18" s="5"/>
    </row>
    <row r="19" spans="1:13" x14ac:dyDescent="0.25">
      <c r="A19" s="18"/>
      <c r="B19" s="19">
        <v>456</v>
      </c>
      <c r="C19" s="20" t="s">
        <v>129</v>
      </c>
      <c r="D19" s="21">
        <v>1199995</v>
      </c>
      <c r="E19" s="22">
        <v>0</v>
      </c>
      <c r="F19" s="22">
        <f t="shared" si="0"/>
        <v>0</v>
      </c>
      <c r="G19" s="22">
        <v>0</v>
      </c>
      <c r="H19" s="22">
        <v>0</v>
      </c>
      <c r="I19" s="22">
        <v>0</v>
      </c>
      <c r="J19" s="23">
        <f t="shared" si="1"/>
        <v>0</v>
      </c>
      <c r="K19" s="23">
        <f t="shared" si="2"/>
        <v>0</v>
      </c>
      <c r="L19" s="24">
        <f t="shared" si="3"/>
        <v>0</v>
      </c>
      <c r="M19" s="5"/>
    </row>
    <row r="20" spans="1:13" x14ac:dyDescent="0.25">
      <c r="A20" s="18"/>
      <c r="B20" s="19">
        <v>457</v>
      </c>
      <c r="C20" s="20" t="s">
        <v>130</v>
      </c>
      <c r="D20" s="21">
        <v>76316994</v>
      </c>
      <c r="E20" s="22">
        <v>90852192</v>
      </c>
      <c r="F20" s="22">
        <f t="shared" si="0"/>
        <v>51765567.799999997</v>
      </c>
      <c r="G20" s="22">
        <v>42624633</v>
      </c>
      <c r="H20" s="22">
        <v>9127896.5</v>
      </c>
      <c r="I20" s="22">
        <v>13038.3</v>
      </c>
      <c r="J20" s="23">
        <f t="shared" si="1"/>
        <v>0.4691646074978576</v>
      </c>
      <c r="K20" s="23">
        <f t="shared" si="2"/>
        <v>0.56963435180518263</v>
      </c>
      <c r="L20" s="24">
        <f t="shared" si="3"/>
        <v>0.56977786292707167</v>
      </c>
      <c r="M20" s="5"/>
    </row>
    <row r="21" spans="1:13" x14ac:dyDescent="0.25">
      <c r="A21" s="18"/>
      <c r="B21" s="19">
        <v>458</v>
      </c>
      <c r="C21" s="20" t="s">
        <v>131</v>
      </c>
      <c r="D21" s="21">
        <v>3711233</v>
      </c>
      <c r="E21" s="22">
        <v>22616083</v>
      </c>
      <c r="F21" s="22">
        <f t="shared" si="0"/>
        <v>11170189.4</v>
      </c>
      <c r="G21" s="22">
        <v>10384640.300000001</v>
      </c>
      <c r="H21" s="22">
        <v>-94966.9</v>
      </c>
      <c r="I21" s="22">
        <v>880516</v>
      </c>
      <c r="J21" s="23">
        <f t="shared" si="1"/>
        <v>0.4591705955447723</v>
      </c>
      <c r="K21" s="23">
        <f t="shared" si="2"/>
        <v>0.45497150854991114</v>
      </c>
      <c r="L21" s="24">
        <f t="shared" si="3"/>
        <v>0.49390468720865593</v>
      </c>
      <c r="M21" s="5"/>
    </row>
    <row r="22" spans="1:13" ht="15.75" thickBot="1" x14ac:dyDescent="0.3">
      <c r="A22" s="47" t="s">
        <v>138</v>
      </c>
      <c r="B22" s="48"/>
      <c r="C22" s="49"/>
      <c r="D22" s="50">
        <v>544822332</v>
      </c>
      <c r="E22" s="51">
        <v>402530590</v>
      </c>
      <c r="F22" s="51">
        <f t="shared" si="0"/>
        <v>73144841.200000003</v>
      </c>
      <c r="G22" s="51">
        <v>51262703.200000003</v>
      </c>
      <c r="H22" s="51">
        <v>12499911</v>
      </c>
      <c r="I22" s="51">
        <v>9382227</v>
      </c>
      <c r="J22" s="52">
        <f t="shared" si="1"/>
        <v>0.12735107461025511</v>
      </c>
      <c r="K22" s="52">
        <f t="shared" si="2"/>
        <v>0.15840439406108242</v>
      </c>
      <c r="L22" s="53">
        <f t="shared" si="3"/>
        <v>0.18171250339011502</v>
      </c>
      <c r="M22" s="5"/>
    </row>
    <row r="23" spans="1:13" x14ac:dyDescent="0.25">
      <c r="D23" s="6"/>
      <c r="E23" s="6"/>
      <c r="F23" s="6"/>
      <c r="G23" s="6"/>
      <c r="H23" s="6"/>
      <c r="I23" s="6"/>
      <c r="J23" s="5"/>
      <c r="K23" s="5"/>
      <c r="L23" s="5"/>
      <c r="M23" s="5"/>
    </row>
  </sheetData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8"/>
  <dimension ref="A1:P100"/>
  <sheetViews>
    <sheetView workbookViewId="0">
      <selection activeCell="N2" sqref="N2"/>
    </sheetView>
  </sheetViews>
  <sheetFormatPr baseColWidth="10" defaultColWidth="11.7109375" defaultRowHeight="15" x14ac:dyDescent="0.25"/>
  <cols>
    <col min="1" max="1" width="4.28515625" customWidth="1"/>
    <col min="2" max="2" width="4.28515625" style="35" customWidth="1"/>
    <col min="3" max="3" width="31.42578125" customWidth="1"/>
    <col min="4" max="6" width="13.5703125" customWidth="1"/>
    <col min="7" max="9" width="0" hidden="1" customWidth="1"/>
  </cols>
  <sheetData>
    <row r="1" spans="1:16" ht="15.75" x14ac:dyDescent="0.25">
      <c r="A1" s="32">
        <v>42</v>
      </c>
      <c r="B1" s="34" t="s">
        <v>72</v>
      </c>
      <c r="C1" s="33" t="s">
        <v>30</v>
      </c>
      <c r="D1" s="33"/>
      <c r="E1" s="33"/>
      <c r="F1" s="33"/>
      <c r="G1" s="33"/>
      <c r="H1" s="33"/>
      <c r="I1" s="33"/>
      <c r="J1" s="33"/>
      <c r="K1" s="33"/>
      <c r="L1" s="33"/>
    </row>
    <row r="2" spans="1:16" ht="15.75" thickBot="1" x14ac:dyDescent="0.3">
      <c r="A2" s="2" t="s">
        <v>578</v>
      </c>
      <c r="N2" s="1" t="s">
        <v>588</v>
      </c>
    </row>
    <row r="3" spans="1:16" ht="15.75" thickBot="1" x14ac:dyDescent="0.3">
      <c r="A3" s="76" t="s">
        <v>79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6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6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  <c r="O5" s="6"/>
      <c r="P5" s="66"/>
    </row>
    <row r="6" spans="1:16" x14ac:dyDescent="0.25">
      <c r="A6" s="11" t="s">
        <v>11</v>
      </c>
      <c r="B6" s="37"/>
      <c r="C6" s="13"/>
      <c r="D6" s="14">
        <f ca="1">SUM(D7:OFFSET(D7,50,0))</f>
        <v>808868820</v>
      </c>
      <c r="E6" s="15">
        <f ca="1">SUM(E7:OFFSET(E7,50,0))</f>
        <v>875625353</v>
      </c>
      <c r="F6" s="15">
        <f ca="1">SUM(F7:OFFSET(F7,50,0))</f>
        <v>280222268.79999995</v>
      </c>
      <c r="G6" s="15">
        <f ca="1">SUM(G7:OFFSET(G7,50,0))</f>
        <v>208451646.20000005</v>
      </c>
      <c r="H6" s="15">
        <f ca="1">SUM(H7:OFFSET(H7,50,0))</f>
        <v>52857470.200000003</v>
      </c>
      <c r="I6" s="15">
        <f ca="1">SUM(I7:OFFSET(I7,50,0))</f>
        <v>18913152.399999995</v>
      </c>
      <c r="J6" s="16">
        <f ca="1">IFERROR(G6/E6,0)</f>
        <v>0.23806031367846889</v>
      </c>
      <c r="K6" s="16">
        <f ca="1">IFERROR(SUM(G6,H6)/E6,0)</f>
        <v>0.29842570855757306</v>
      </c>
      <c r="L6" s="17">
        <f ca="1">IFERROR(SUM(G6,H6,I6)/E6,0)</f>
        <v>0.32002530287630904</v>
      </c>
      <c r="M6" s="5"/>
      <c r="O6" s="6" t="s">
        <v>206</v>
      </c>
      <c r="P6" s="66" t="s">
        <v>207</v>
      </c>
    </row>
    <row r="7" spans="1:16" x14ac:dyDescent="0.25">
      <c r="A7" s="18"/>
      <c r="B7" s="38">
        <v>1</v>
      </c>
      <c r="C7" s="20" t="s">
        <v>82</v>
      </c>
      <c r="D7" s="21">
        <v>5924371</v>
      </c>
      <c r="E7" s="22">
        <v>320232</v>
      </c>
      <c r="F7" s="22">
        <f t="shared" ref="F7:F30" si="0">SUM(G7,H7,I7)</f>
        <v>273461.5</v>
      </c>
      <c r="G7" s="22">
        <v>273461.5</v>
      </c>
      <c r="H7" s="22">
        <v>0</v>
      </c>
      <c r="I7" s="22">
        <v>0</v>
      </c>
      <c r="J7" s="23">
        <f t="shared" ref="J7:J30" si="1">IFERROR(G7/E7,0)</f>
        <v>0.85394807514551951</v>
      </c>
      <c r="K7" s="23">
        <f t="shared" ref="K7:K30" si="2">IFERROR(SUM(G7,H7)/E7,0)</f>
        <v>0.85394807514551951</v>
      </c>
      <c r="L7" s="24">
        <f t="shared" ref="L7:L30" si="3">IFERROR(SUM(G7,H7,I7)/E7,0)</f>
        <v>0.85394807514551951</v>
      </c>
      <c r="M7" s="5"/>
      <c r="N7" t="s">
        <v>82</v>
      </c>
      <c r="O7" s="6">
        <v>273461.5</v>
      </c>
      <c r="P7" s="66">
        <v>0.85394807514551951</v>
      </c>
    </row>
    <row r="8" spans="1:16" x14ac:dyDescent="0.25">
      <c r="A8" s="18"/>
      <c r="B8" s="38">
        <v>2</v>
      </c>
      <c r="C8" s="20" t="s">
        <v>83</v>
      </c>
      <c r="D8" s="21">
        <v>85288583</v>
      </c>
      <c r="E8" s="22">
        <v>51366217</v>
      </c>
      <c r="F8" s="22">
        <f t="shared" si="0"/>
        <v>8499322.3999999985</v>
      </c>
      <c r="G8" s="22">
        <v>3517125.7</v>
      </c>
      <c r="H8" s="22">
        <v>1842839.9</v>
      </c>
      <c r="I8" s="22">
        <v>3139356.8</v>
      </c>
      <c r="J8" s="23">
        <f t="shared" si="1"/>
        <v>6.8471573446804546E-2</v>
      </c>
      <c r="K8" s="23">
        <f t="shared" si="2"/>
        <v>0.10434806986078028</v>
      </c>
      <c r="L8" s="24">
        <f t="shared" si="3"/>
        <v>0.16546522006866884</v>
      </c>
      <c r="M8" s="5"/>
      <c r="N8" t="s">
        <v>106</v>
      </c>
      <c r="O8" s="6">
        <v>813871.1</v>
      </c>
      <c r="P8" s="66">
        <v>0.64446864884040622</v>
      </c>
    </row>
    <row r="9" spans="1:16" x14ac:dyDescent="0.25">
      <c r="A9" s="18"/>
      <c r="B9" s="38">
        <v>3</v>
      </c>
      <c r="C9" s="20" t="s">
        <v>84</v>
      </c>
      <c r="D9" s="21">
        <v>5387311</v>
      </c>
      <c r="E9" s="22">
        <v>8325339</v>
      </c>
      <c r="F9" s="22">
        <f t="shared" si="0"/>
        <v>2524244.5</v>
      </c>
      <c r="G9" s="22">
        <v>1336643.7</v>
      </c>
      <c r="H9" s="22">
        <v>125634</v>
      </c>
      <c r="I9" s="22">
        <v>1061966.8</v>
      </c>
      <c r="J9" s="23">
        <f t="shared" si="1"/>
        <v>0.16055126403861752</v>
      </c>
      <c r="K9" s="23">
        <f t="shared" si="2"/>
        <v>0.17564182071144491</v>
      </c>
      <c r="L9" s="24">
        <f t="shared" si="3"/>
        <v>0.30320020602164066</v>
      </c>
      <c r="M9" s="5"/>
      <c r="N9" t="s">
        <v>101</v>
      </c>
      <c r="O9" s="6">
        <v>56121106.299999997</v>
      </c>
      <c r="P9" s="66">
        <v>0.54723145540630325</v>
      </c>
    </row>
    <row r="10" spans="1:16" x14ac:dyDescent="0.25">
      <c r="A10" s="18"/>
      <c r="B10" s="38">
        <v>4</v>
      </c>
      <c r="C10" s="20" t="s">
        <v>85</v>
      </c>
      <c r="D10" s="21">
        <v>70850323</v>
      </c>
      <c r="E10" s="22">
        <v>36007021</v>
      </c>
      <c r="F10" s="22">
        <f t="shared" si="0"/>
        <v>2656223.6999999997</v>
      </c>
      <c r="G10" s="22">
        <v>1609536.4</v>
      </c>
      <c r="H10" s="22">
        <v>939722.7</v>
      </c>
      <c r="I10" s="22">
        <v>106964.6</v>
      </c>
      <c r="J10" s="23">
        <f t="shared" si="1"/>
        <v>4.4700626580577156E-2</v>
      </c>
      <c r="K10" s="23">
        <f t="shared" si="2"/>
        <v>7.0798945016862111E-2</v>
      </c>
      <c r="L10" s="24">
        <f t="shared" si="3"/>
        <v>7.3769604544624778E-2</v>
      </c>
      <c r="M10" s="5"/>
      <c r="N10" t="s">
        <v>104</v>
      </c>
      <c r="O10" s="6">
        <v>3597052.7</v>
      </c>
      <c r="P10" s="66">
        <v>0.54048055936288841</v>
      </c>
    </row>
    <row r="11" spans="1:16" x14ac:dyDescent="0.25">
      <c r="A11" s="18"/>
      <c r="B11" s="38">
        <v>5</v>
      </c>
      <c r="C11" s="20" t="s">
        <v>86</v>
      </c>
      <c r="D11" s="21">
        <v>55733135</v>
      </c>
      <c r="E11" s="22">
        <v>118517024</v>
      </c>
      <c r="F11" s="22">
        <f t="shared" si="0"/>
        <v>35233109.800000004</v>
      </c>
      <c r="G11" s="22">
        <v>22382369.100000001</v>
      </c>
      <c r="H11" s="22">
        <v>10057240.5</v>
      </c>
      <c r="I11" s="22">
        <v>2793500.2</v>
      </c>
      <c r="J11" s="23">
        <f t="shared" si="1"/>
        <v>0.18885362072540737</v>
      </c>
      <c r="K11" s="23">
        <f t="shared" si="2"/>
        <v>0.27371265751661128</v>
      </c>
      <c r="L11" s="24">
        <f t="shared" si="3"/>
        <v>0.29728311267755092</v>
      </c>
      <c r="M11" s="5"/>
      <c r="N11" t="s">
        <v>96</v>
      </c>
      <c r="O11" s="6">
        <v>24026999.5</v>
      </c>
      <c r="P11" s="66">
        <v>0.53385604359404504</v>
      </c>
    </row>
    <row r="12" spans="1:16" x14ac:dyDescent="0.25">
      <c r="A12" s="18"/>
      <c r="B12" s="38">
        <v>6</v>
      </c>
      <c r="C12" s="20" t="s">
        <v>87</v>
      </c>
      <c r="D12" s="21">
        <v>45534557</v>
      </c>
      <c r="E12" s="22">
        <v>49344035</v>
      </c>
      <c r="F12" s="22">
        <f t="shared" si="0"/>
        <v>11909964.300000001</v>
      </c>
      <c r="G12" s="22">
        <v>8299993.2000000002</v>
      </c>
      <c r="H12" s="22">
        <v>3323585.2</v>
      </c>
      <c r="I12" s="22">
        <v>286385.90000000002</v>
      </c>
      <c r="J12" s="23">
        <f t="shared" si="1"/>
        <v>0.1682066170713441</v>
      </c>
      <c r="K12" s="23">
        <f t="shared" si="2"/>
        <v>0.23556197623481745</v>
      </c>
      <c r="L12" s="24">
        <f t="shared" si="3"/>
        <v>0.24136583682303242</v>
      </c>
      <c r="M12" s="5"/>
      <c r="N12" t="s">
        <v>91</v>
      </c>
      <c r="O12" s="6">
        <v>3957843.8</v>
      </c>
      <c r="P12" s="66">
        <v>0.50222728445344711</v>
      </c>
    </row>
    <row r="13" spans="1:16" x14ac:dyDescent="0.25">
      <c r="A13" s="18"/>
      <c r="B13" s="38">
        <v>8</v>
      </c>
      <c r="C13" s="20" t="s">
        <v>89</v>
      </c>
      <c r="D13" s="21">
        <v>168249586</v>
      </c>
      <c r="E13" s="22">
        <v>219829980</v>
      </c>
      <c r="F13" s="22">
        <f t="shared" si="0"/>
        <v>51609571.300000004</v>
      </c>
      <c r="G13" s="22">
        <v>37712625.700000003</v>
      </c>
      <c r="H13" s="22">
        <v>9644934.9000000004</v>
      </c>
      <c r="I13" s="22">
        <v>4252010.7</v>
      </c>
      <c r="J13" s="23">
        <f t="shared" si="1"/>
        <v>0.17155360565469735</v>
      </c>
      <c r="K13" s="23">
        <f t="shared" si="2"/>
        <v>0.21542812586345139</v>
      </c>
      <c r="L13" s="24">
        <f t="shared" si="3"/>
        <v>0.23477039528457402</v>
      </c>
      <c r="M13" s="5"/>
      <c r="N13" t="s">
        <v>102</v>
      </c>
      <c r="O13" s="6">
        <v>26062028.399999999</v>
      </c>
      <c r="P13" s="66">
        <v>0.45707278678896579</v>
      </c>
    </row>
    <row r="14" spans="1:16" x14ac:dyDescent="0.25">
      <c r="A14" s="18"/>
      <c r="B14" s="38">
        <v>9</v>
      </c>
      <c r="C14" s="20" t="s">
        <v>90</v>
      </c>
      <c r="D14" s="21">
        <v>22676624</v>
      </c>
      <c r="E14" s="22">
        <v>26864999</v>
      </c>
      <c r="F14" s="22">
        <f t="shared" si="0"/>
        <v>8949433.4000000004</v>
      </c>
      <c r="G14" s="22">
        <v>7192152.9000000004</v>
      </c>
      <c r="H14" s="22">
        <v>1625007.9</v>
      </c>
      <c r="I14" s="22">
        <v>132272.6</v>
      </c>
      <c r="J14" s="23">
        <f t="shared" si="1"/>
        <v>0.26771461633034122</v>
      </c>
      <c r="K14" s="23">
        <f t="shared" si="2"/>
        <v>0.32820253594649307</v>
      </c>
      <c r="L14" s="24">
        <f t="shared" si="3"/>
        <v>0.33312613933095625</v>
      </c>
      <c r="M14" s="5"/>
      <c r="N14" t="s">
        <v>92</v>
      </c>
      <c r="O14" s="6">
        <v>3235972.3</v>
      </c>
      <c r="P14" s="66">
        <v>0.44582114869089201</v>
      </c>
    </row>
    <row r="15" spans="1:16" x14ac:dyDescent="0.25">
      <c r="A15" s="18"/>
      <c r="B15" s="38">
        <v>10</v>
      </c>
      <c r="C15" s="20" t="s">
        <v>91</v>
      </c>
      <c r="D15" s="21">
        <v>5159197</v>
      </c>
      <c r="E15" s="22">
        <v>7880583</v>
      </c>
      <c r="F15" s="22">
        <f t="shared" si="0"/>
        <v>3957843.8</v>
      </c>
      <c r="G15" s="22">
        <v>3124770</v>
      </c>
      <c r="H15" s="22">
        <v>137319</v>
      </c>
      <c r="I15" s="22">
        <v>695754.8</v>
      </c>
      <c r="J15" s="23">
        <f t="shared" si="1"/>
        <v>0.39651508016602327</v>
      </c>
      <c r="K15" s="23">
        <f t="shared" si="2"/>
        <v>0.41394006001840217</v>
      </c>
      <c r="L15" s="24">
        <f t="shared" si="3"/>
        <v>0.50222728445344711</v>
      </c>
      <c r="M15" s="5"/>
      <c r="N15" t="s">
        <v>93</v>
      </c>
      <c r="O15" s="6">
        <v>6350041.1000000006</v>
      </c>
      <c r="P15" s="66">
        <v>0.38407059087093709</v>
      </c>
    </row>
    <row r="16" spans="1:16" x14ac:dyDescent="0.25">
      <c r="A16" s="18"/>
      <c r="B16" s="38">
        <v>11</v>
      </c>
      <c r="C16" s="20" t="s">
        <v>92</v>
      </c>
      <c r="D16" s="21">
        <v>7922314</v>
      </c>
      <c r="E16" s="22">
        <v>7258454</v>
      </c>
      <c r="F16" s="22">
        <f t="shared" si="0"/>
        <v>3235972.3</v>
      </c>
      <c r="G16" s="22">
        <v>2718827.9</v>
      </c>
      <c r="H16" s="22">
        <v>458967.6</v>
      </c>
      <c r="I16" s="22">
        <v>58176.800000000003</v>
      </c>
      <c r="J16" s="23">
        <f t="shared" si="1"/>
        <v>0.3745739657508334</v>
      </c>
      <c r="K16" s="23">
        <f t="shared" si="2"/>
        <v>0.43780610857353369</v>
      </c>
      <c r="L16" s="24">
        <f t="shared" si="3"/>
        <v>0.44582114869089201</v>
      </c>
      <c r="M16" s="5"/>
      <c r="N16" t="s">
        <v>99</v>
      </c>
      <c r="O16" s="6">
        <v>15350101.200000001</v>
      </c>
      <c r="P16" s="66">
        <v>0.36509638754609491</v>
      </c>
    </row>
    <row r="17" spans="1:16" x14ac:dyDescent="0.25">
      <c r="A17" s="18"/>
      <c r="B17" s="38">
        <v>12</v>
      </c>
      <c r="C17" s="20" t="s">
        <v>93</v>
      </c>
      <c r="D17" s="21">
        <v>27116384</v>
      </c>
      <c r="E17" s="22">
        <v>16533526</v>
      </c>
      <c r="F17" s="22">
        <f t="shared" si="0"/>
        <v>6350041.1000000006</v>
      </c>
      <c r="G17" s="22">
        <v>4923030.9000000004</v>
      </c>
      <c r="H17" s="22">
        <v>1232229.3999999999</v>
      </c>
      <c r="I17" s="22">
        <v>194780.79999999999</v>
      </c>
      <c r="J17" s="23">
        <f t="shared" si="1"/>
        <v>0.29776049585551201</v>
      </c>
      <c r="K17" s="23">
        <f t="shared" si="2"/>
        <v>0.37228963138292465</v>
      </c>
      <c r="L17" s="24">
        <f t="shared" si="3"/>
        <v>0.38407059087093709</v>
      </c>
      <c r="M17" s="5"/>
      <c r="N17" t="s">
        <v>90</v>
      </c>
      <c r="O17" s="6">
        <v>8949433.4000000004</v>
      </c>
      <c r="P17" s="66">
        <v>0.33312613933095625</v>
      </c>
    </row>
    <row r="18" spans="1:16" x14ac:dyDescent="0.25">
      <c r="A18" s="18"/>
      <c r="B18" s="38">
        <v>13</v>
      </c>
      <c r="C18" s="20" t="s">
        <v>94</v>
      </c>
      <c r="D18" s="21">
        <v>30250516</v>
      </c>
      <c r="E18" s="22">
        <v>53801552</v>
      </c>
      <c r="F18" s="22">
        <f t="shared" si="0"/>
        <v>15041326.200000001</v>
      </c>
      <c r="G18" s="22">
        <v>10578967.800000001</v>
      </c>
      <c r="H18" s="22">
        <v>3345298</v>
      </c>
      <c r="I18" s="22">
        <v>1117060.3999999999</v>
      </c>
      <c r="J18" s="23">
        <f t="shared" si="1"/>
        <v>0.19662941693577912</v>
      </c>
      <c r="K18" s="23">
        <f t="shared" si="2"/>
        <v>0.25880788346031358</v>
      </c>
      <c r="L18" s="24">
        <f t="shared" si="3"/>
        <v>0.27957048897028103</v>
      </c>
      <c r="M18" s="5"/>
      <c r="N18" t="s">
        <v>84</v>
      </c>
      <c r="O18" s="6">
        <v>2524244.5</v>
      </c>
      <c r="P18" s="66">
        <v>0.30320020602164066</v>
      </c>
    </row>
    <row r="19" spans="1:16" x14ac:dyDescent="0.25">
      <c r="A19" s="18"/>
      <c r="B19" s="38">
        <v>14</v>
      </c>
      <c r="C19" s="20" t="s">
        <v>95</v>
      </c>
      <c r="D19" s="21">
        <v>6269651</v>
      </c>
      <c r="E19" s="22">
        <v>12638426</v>
      </c>
      <c r="F19" s="22">
        <f t="shared" si="0"/>
        <v>2956378.5999999996</v>
      </c>
      <c r="G19" s="22">
        <v>1777097</v>
      </c>
      <c r="H19" s="22">
        <v>256747.9</v>
      </c>
      <c r="I19" s="22">
        <v>922533.7</v>
      </c>
      <c r="J19" s="23">
        <f t="shared" si="1"/>
        <v>0.14061062667139088</v>
      </c>
      <c r="K19" s="23">
        <f t="shared" si="2"/>
        <v>0.16092549024696587</v>
      </c>
      <c r="L19" s="24">
        <f t="shared" si="3"/>
        <v>0.23391984096753818</v>
      </c>
      <c r="M19" s="5"/>
      <c r="N19" t="s">
        <v>86</v>
      </c>
      <c r="O19" s="6">
        <v>35233109.800000004</v>
      </c>
      <c r="P19" s="66">
        <v>0.29728311267755092</v>
      </c>
    </row>
    <row r="20" spans="1:16" x14ac:dyDescent="0.25">
      <c r="A20" s="18"/>
      <c r="B20" s="38">
        <v>15</v>
      </c>
      <c r="C20" s="20" t="s">
        <v>96</v>
      </c>
      <c r="D20" s="21">
        <v>43728422</v>
      </c>
      <c r="E20" s="22">
        <v>45006514</v>
      </c>
      <c r="F20" s="22">
        <f t="shared" si="0"/>
        <v>24026999.5</v>
      </c>
      <c r="G20" s="22">
        <v>19493012.800000001</v>
      </c>
      <c r="H20" s="22">
        <v>3695664.4</v>
      </c>
      <c r="I20" s="22">
        <v>838322.3</v>
      </c>
      <c r="J20" s="23">
        <f t="shared" si="1"/>
        <v>0.43311536636674419</v>
      </c>
      <c r="K20" s="23">
        <f t="shared" si="2"/>
        <v>0.51522935546618875</v>
      </c>
      <c r="L20" s="24">
        <f t="shared" si="3"/>
        <v>0.53385604359404504</v>
      </c>
      <c r="M20" s="5"/>
      <c r="N20" t="s">
        <v>94</v>
      </c>
      <c r="O20" s="6">
        <v>15041326.200000001</v>
      </c>
      <c r="P20" s="66">
        <v>0.27957048897028103</v>
      </c>
    </row>
    <row r="21" spans="1:16" x14ac:dyDescent="0.25">
      <c r="A21" s="18"/>
      <c r="B21" s="38">
        <v>16</v>
      </c>
      <c r="C21" s="20" t="s">
        <v>97</v>
      </c>
      <c r="D21" s="21">
        <v>320000</v>
      </c>
      <c r="E21" s="22">
        <v>961288</v>
      </c>
      <c r="F21" s="22">
        <f t="shared" si="0"/>
        <v>179332</v>
      </c>
      <c r="G21" s="22">
        <v>32400</v>
      </c>
      <c r="H21" s="22">
        <v>146932</v>
      </c>
      <c r="I21" s="22">
        <v>0</v>
      </c>
      <c r="J21" s="23">
        <f t="shared" si="1"/>
        <v>3.3704779420943569E-2</v>
      </c>
      <c r="K21" s="23">
        <f t="shared" si="2"/>
        <v>0.18655387355298308</v>
      </c>
      <c r="L21" s="24">
        <f t="shared" si="3"/>
        <v>0.18655387355298308</v>
      </c>
      <c r="M21" s="5"/>
      <c r="N21" t="s">
        <v>87</v>
      </c>
      <c r="O21" s="6">
        <v>11909964.300000001</v>
      </c>
      <c r="P21" s="66">
        <v>0.24136583682303242</v>
      </c>
    </row>
    <row r="22" spans="1:16" x14ac:dyDescent="0.25">
      <c r="A22" s="18"/>
      <c r="B22" s="38">
        <v>17</v>
      </c>
      <c r="C22" s="20" t="s">
        <v>98</v>
      </c>
      <c r="D22" s="21">
        <v>170000</v>
      </c>
      <c r="E22" s="22">
        <v>0</v>
      </c>
      <c r="F22" s="22">
        <f t="shared" si="0"/>
        <v>0</v>
      </c>
      <c r="G22" s="22">
        <v>0</v>
      </c>
      <c r="H22" s="22">
        <v>0</v>
      </c>
      <c r="I22" s="22">
        <v>0</v>
      </c>
      <c r="J22" s="23">
        <f t="shared" si="1"/>
        <v>0</v>
      </c>
      <c r="K22" s="23">
        <f t="shared" si="2"/>
        <v>0</v>
      </c>
      <c r="L22" s="24">
        <f t="shared" si="3"/>
        <v>0</v>
      </c>
      <c r="M22" s="5"/>
      <c r="N22" t="s">
        <v>89</v>
      </c>
      <c r="O22" s="6">
        <v>51609571.300000004</v>
      </c>
      <c r="P22" s="66">
        <v>0.23477039528457402</v>
      </c>
    </row>
    <row r="23" spans="1:16" x14ac:dyDescent="0.25">
      <c r="A23" s="18"/>
      <c r="B23" s="38">
        <v>18</v>
      </c>
      <c r="C23" s="20" t="s">
        <v>99</v>
      </c>
      <c r="D23" s="21">
        <v>60882261</v>
      </c>
      <c r="E23" s="22">
        <v>42043969</v>
      </c>
      <c r="F23" s="22">
        <f t="shared" si="0"/>
        <v>15350101.200000001</v>
      </c>
      <c r="G23" s="22">
        <v>11856003.9</v>
      </c>
      <c r="H23" s="22">
        <v>2481518.7000000002</v>
      </c>
      <c r="I23" s="22">
        <v>1012578.6</v>
      </c>
      <c r="J23" s="23">
        <f t="shared" si="1"/>
        <v>0.28199059655856945</v>
      </c>
      <c r="K23" s="23">
        <f t="shared" si="2"/>
        <v>0.34101258613334057</v>
      </c>
      <c r="L23" s="24">
        <f t="shared" si="3"/>
        <v>0.36509638754609491</v>
      </c>
      <c r="M23" s="5"/>
      <c r="N23" t="s">
        <v>95</v>
      </c>
      <c r="O23" s="6">
        <v>2956378.5999999996</v>
      </c>
      <c r="P23" s="66">
        <v>0.23391984096753818</v>
      </c>
    </row>
    <row r="24" spans="1:16" x14ac:dyDescent="0.25">
      <c r="A24" s="18"/>
      <c r="B24" s="38">
        <v>19</v>
      </c>
      <c r="C24" s="20" t="s">
        <v>100</v>
      </c>
      <c r="D24" s="21">
        <v>11507430</v>
      </c>
      <c r="E24" s="22">
        <v>4304288</v>
      </c>
      <c r="F24" s="22">
        <f t="shared" si="0"/>
        <v>318676.3</v>
      </c>
      <c r="G24" s="22">
        <v>318676.3</v>
      </c>
      <c r="H24" s="22">
        <v>0</v>
      </c>
      <c r="I24" s="22">
        <v>0</v>
      </c>
      <c r="J24" s="23">
        <f t="shared" si="1"/>
        <v>7.4036937119449253E-2</v>
      </c>
      <c r="K24" s="23">
        <f t="shared" si="2"/>
        <v>7.4036937119449253E-2</v>
      </c>
      <c r="L24" s="24">
        <f t="shared" si="3"/>
        <v>7.4036937119449253E-2</v>
      </c>
      <c r="M24" s="5"/>
      <c r="N24" t="s">
        <v>97</v>
      </c>
      <c r="O24" s="6">
        <v>179332</v>
      </c>
      <c r="P24" s="66">
        <v>0.18655387355298308</v>
      </c>
    </row>
    <row r="25" spans="1:16" x14ac:dyDescent="0.25">
      <c r="A25" s="18"/>
      <c r="B25" s="38">
        <v>20</v>
      </c>
      <c r="C25" s="20" t="s">
        <v>101</v>
      </c>
      <c r="D25" s="21">
        <v>105876741</v>
      </c>
      <c r="E25" s="22">
        <v>102554606</v>
      </c>
      <c r="F25" s="22">
        <f t="shared" si="0"/>
        <v>56121106.299999997</v>
      </c>
      <c r="G25" s="22">
        <v>45189415.299999997</v>
      </c>
      <c r="H25" s="22">
        <v>9741587.5</v>
      </c>
      <c r="I25" s="22">
        <v>1190103.5</v>
      </c>
      <c r="J25" s="23">
        <f t="shared" si="1"/>
        <v>0.44063759847119882</v>
      </c>
      <c r="K25" s="23">
        <f t="shared" si="2"/>
        <v>0.53562687179549984</v>
      </c>
      <c r="L25" s="24">
        <f t="shared" si="3"/>
        <v>0.54723145540630325</v>
      </c>
      <c r="M25" s="5"/>
      <c r="N25" t="s">
        <v>83</v>
      </c>
      <c r="O25" s="6">
        <v>8499322.3999999985</v>
      </c>
      <c r="P25" s="66">
        <v>0.16546522006866884</v>
      </c>
    </row>
    <row r="26" spans="1:16" x14ac:dyDescent="0.25">
      <c r="A26" s="18"/>
      <c r="B26" s="38">
        <v>21</v>
      </c>
      <c r="C26" s="20" t="s">
        <v>102</v>
      </c>
      <c r="D26" s="21">
        <v>37840914</v>
      </c>
      <c r="E26" s="22">
        <v>57019427</v>
      </c>
      <c r="F26" s="22">
        <f t="shared" si="0"/>
        <v>26062028.399999999</v>
      </c>
      <c r="G26" s="22">
        <v>24633696.800000001</v>
      </c>
      <c r="H26" s="22">
        <v>462988.9</v>
      </c>
      <c r="I26" s="22">
        <v>965342.7</v>
      </c>
      <c r="J26" s="23">
        <f t="shared" si="1"/>
        <v>0.43202287529125821</v>
      </c>
      <c r="K26" s="23">
        <f t="shared" si="2"/>
        <v>0.44014272012940431</v>
      </c>
      <c r="L26" s="24">
        <f t="shared" si="3"/>
        <v>0.45707278678896579</v>
      </c>
      <c r="M26" s="5"/>
      <c r="N26" t="s">
        <v>103</v>
      </c>
      <c r="O26" s="6">
        <v>343445</v>
      </c>
      <c r="P26" s="66">
        <v>0.11337849392081711</v>
      </c>
    </row>
    <row r="27" spans="1:16" x14ac:dyDescent="0.25">
      <c r="A27" s="18"/>
      <c r="B27" s="38">
        <v>22</v>
      </c>
      <c r="C27" s="20" t="s">
        <v>103</v>
      </c>
      <c r="D27" s="21">
        <v>3867638</v>
      </c>
      <c r="E27" s="22">
        <v>3029190</v>
      </c>
      <c r="F27" s="22">
        <f t="shared" si="0"/>
        <v>343445</v>
      </c>
      <c r="G27" s="22">
        <v>183983.8</v>
      </c>
      <c r="H27" s="22">
        <v>150202.79999999999</v>
      </c>
      <c r="I27" s="22">
        <v>9258.4</v>
      </c>
      <c r="J27" s="23">
        <f t="shared" si="1"/>
        <v>6.073696268639471E-2</v>
      </c>
      <c r="K27" s="23">
        <f t="shared" si="2"/>
        <v>0.11032209930707548</v>
      </c>
      <c r="L27" s="24">
        <f t="shared" si="3"/>
        <v>0.11337849392081711</v>
      </c>
      <c r="M27" s="5"/>
      <c r="N27" t="s">
        <v>100</v>
      </c>
      <c r="O27" s="6">
        <v>318676.3</v>
      </c>
      <c r="P27" s="66">
        <v>7.4036937119449253E-2</v>
      </c>
    </row>
    <row r="28" spans="1:16" x14ac:dyDescent="0.25">
      <c r="A28" s="18"/>
      <c r="B28" s="38">
        <v>23</v>
      </c>
      <c r="C28" s="20" t="s">
        <v>104</v>
      </c>
      <c r="D28" s="21">
        <v>4701454</v>
      </c>
      <c r="E28" s="22">
        <v>6655286</v>
      </c>
      <c r="F28" s="22">
        <f t="shared" si="0"/>
        <v>3597052.7</v>
      </c>
      <c r="G28" s="22">
        <v>584306.5</v>
      </c>
      <c r="H28" s="22">
        <v>2911219.2</v>
      </c>
      <c r="I28" s="22">
        <v>101527</v>
      </c>
      <c r="J28" s="23">
        <f t="shared" si="1"/>
        <v>8.7795851297750388E-2</v>
      </c>
      <c r="K28" s="23">
        <f t="shared" si="2"/>
        <v>0.52522546739539067</v>
      </c>
      <c r="L28" s="24">
        <f t="shared" si="3"/>
        <v>0.54048055936288841</v>
      </c>
      <c r="M28" s="5"/>
      <c r="N28" t="s">
        <v>85</v>
      </c>
      <c r="O28" s="6">
        <v>2656223.6999999997</v>
      </c>
      <c r="P28" s="66">
        <v>7.3769604544624778E-2</v>
      </c>
    </row>
    <row r="29" spans="1:16" x14ac:dyDescent="0.25">
      <c r="A29" s="18"/>
      <c r="B29" s="38">
        <v>24</v>
      </c>
      <c r="C29" s="20" t="s">
        <v>105</v>
      </c>
      <c r="D29" s="21">
        <v>2288210</v>
      </c>
      <c r="E29" s="22">
        <v>4100541</v>
      </c>
      <c r="F29" s="22">
        <f t="shared" si="0"/>
        <v>212763.4</v>
      </c>
      <c r="G29" s="22">
        <v>71414.5</v>
      </c>
      <c r="H29" s="22">
        <v>110042</v>
      </c>
      <c r="I29" s="22">
        <v>31306.9</v>
      </c>
      <c r="J29" s="23">
        <f t="shared" si="1"/>
        <v>1.7415872686067521E-2</v>
      </c>
      <c r="K29" s="23">
        <f t="shared" si="2"/>
        <v>4.4251843842068643E-2</v>
      </c>
      <c r="L29" s="24">
        <f t="shared" si="3"/>
        <v>5.1886665686308217E-2</v>
      </c>
      <c r="M29" s="5"/>
      <c r="N29" t="s">
        <v>105</v>
      </c>
      <c r="O29" s="6">
        <v>212763.4</v>
      </c>
      <c r="P29" s="66">
        <v>5.1886665686308217E-2</v>
      </c>
    </row>
    <row r="30" spans="1:16" ht="15.75" thickBot="1" x14ac:dyDescent="0.3">
      <c r="A30" s="25"/>
      <c r="B30" s="39">
        <v>25</v>
      </c>
      <c r="C30" s="27" t="s">
        <v>106</v>
      </c>
      <c r="D30" s="28">
        <v>1323198</v>
      </c>
      <c r="E30" s="29">
        <v>1262856</v>
      </c>
      <c r="F30" s="29">
        <f t="shared" si="0"/>
        <v>813871.1</v>
      </c>
      <c r="G30" s="29">
        <v>642134.5</v>
      </c>
      <c r="H30" s="29">
        <v>167787.7</v>
      </c>
      <c r="I30" s="29">
        <v>3948.9</v>
      </c>
      <c r="J30" s="30">
        <f t="shared" si="1"/>
        <v>0.50847800540995969</v>
      </c>
      <c r="K30" s="30">
        <f t="shared" si="2"/>
        <v>0.64134168899700361</v>
      </c>
      <c r="L30" s="31">
        <f t="shared" si="3"/>
        <v>0.64446864884040622</v>
      </c>
      <c r="M30" s="5"/>
      <c r="N30" t="s">
        <v>98</v>
      </c>
      <c r="O30" s="6">
        <v>0</v>
      </c>
      <c r="P30" s="66">
        <v>0</v>
      </c>
    </row>
    <row r="31" spans="1:16" x14ac:dyDescent="0.25">
      <c r="O31" s="6"/>
      <c r="P31" s="66"/>
    </row>
    <row r="32" spans="1:16" x14ac:dyDescent="0.25">
      <c r="O32" s="6"/>
      <c r="P32" s="66"/>
    </row>
    <row r="33" spans="15:16" x14ac:dyDescent="0.25">
      <c r="O33" s="6"/>
      <c r="P33" s="66"/>
    </row>
    <row r="34" spans="15:16" x14ac:dyDescent="0.25">
      <c r="O34" s="6"/>
      <c r="P34" s="66"/>
    </row>
    <row r="35" spans="15:16" x14ac:dyDescent="0.25">
      <c r="O35" s="6"/>
      <c r="P35" s="66"/>
    </row>
    <row r="36" spans="15:16" x14ac:dyDescent="0.25">
      <c r="O36" s="6"/>
      <c r="P36" s="66"/>
    </row>
    <row r="37" spans="15:16" x14ac:dyDescent="0.25">
      <c r="O37" s="6"/>
      <c r="P37" s="66"/>
    </row>
    <row r="38" spans="15:16" x14ac:dyDescent="0.25">
      <c r="O38" s="6"/>
      <c r="P38" s="66"/>
    </row>
    <row r="39" spans="15:16" x14ac:dyDescent="0.25">
      <c r="O39" s="6"/>
      <c r="P39" s="66"/>
    </row>
    <row r="40" spans="15:16" x14ac:dyDescent="0.25">
      <c r="O40" s="6"/>
      <c r="P40" s="66"/>
    </row>
    <row r="41" spans="15:16" x14ac:dyDescent="0.25">
      <c r="O41" s="6"/>
      <c r="P41" s="66"/>
    </row>
    <row r="42" spans="15:16" x14ac:dyDescent="0.25">
      <c r="O42" s="6"/>
      <c r="P42" s="66"/>
    </row>
    <row r="43" spans="15:16" x14ac:dyDescent="0.25">
      <c r="O43" s="6"/>
      <c r="P43" s="66"/>
    </row>
    <row r="44" spans="15:16" x14ac:dyDescent="0.25">
      <c r="O44" s="6"/>
      <c r="P44" s="66"/>
    </row>
    <row r="45" spans="15:16" x14ac:dyDescent="0.25">
      <c r="O45" s="6"/>
      <c r="P45" s="66"/>
    </row>
    <row r="46" spans="15:16" x14ac:dyDescent="0.25">
      <c r="O46" s="6"/>
      <c r="P46" s="66"/>
    </row>
    <row r="47" spans="15:16" x14ac:dyDescent="0.25">
      <c r="O47" s="6"/>
      <c r="P47" s="66"/>
    </row>
    <row r="48" spans="15:16" x14ac:dyDescent="0.25">
      <c r="O48" s="6"/>
      <c r="P48" s="66"/>
    </row>
    <row r="49" spans="15:16" x14ac:dyDescent="0.25">
      <c r="O49" s="6"/>
      <c r="P49" s="66"/>
    </row>
    <row r="50" spans="15:16" x14ac:dyDescent="0.25">
      <c r="O50" s="6"/>
      <c r="P50" s="66"/>
    </row>
    <row r="51" spans="15:16" x14ac:dyDescent="0.25">
      <c r="O51" s="6"/>
      <c r="P51" s="66"/>
    </row>
    <row r="52" spans="15:16" x14ac:dyDescent="0.25">
      <c r="O52" s="6"/>
      <c r="P52" s="66"/>
    </row>
    <row r="53" spans="15:16" x14ac:dyDescent="0.25">
      <c r="O53" s="6"/>
      <c r="P53" s="66"/>
    </row>
    <row r="54" spans="15:16" x14ac:dyDescent="0.25">
      <c r="O54" s="6"/>
      <c r="P54" s="66"/>
    </row>
    <row r="55" spans="15:16" x14ac:dyDescent="0.25">
      <c r="O55" s="6"/>
      <c r="P55" s="66"/>
    </row>
    <row r="56" spans="15:16" x14ac:dyDescent="0.25">
      <c r="O56" s="6"/>
      <c r="P56" s="66"/>
    </row>
    <row r="57" spans="15:16" x14ac:dyDescent="0.25">
      <c r="O57" s="6"/>
      <c r="P57" s="66"/>
    </row>
    <row r="58" spans="15:16" x14ac:dyDescent="0.25">
      <c r="O58" s="6"/>
      <c r="P58" s="66"/>
    </row>
    <row r="59" spans="15:16" x14ac:dyDescent="0.25">
      <c r="O59" s="6"/>
      <c r="P59" s="66"/>
    </row>
    <row r="60" spans="15:16" x14ac:dyDescent="0.25">
      <c r="O60" s="6"/>
      <c r="P60" s="66"/>
    </row>
    <row r="61" spans="15:16" x14ac:dyDescent="0.25">
      <c r="O61" s="6"/>
      <c r="P61" s="66"/>
    </row>
    <row r="62" spans="15:16" x14ac:dyDescent="0.25">
      <c r="O62" s="6"/>
      <c r="P62" s="66"/>
    </row>
    <row r="63" spans="15:16" x14ac:dyDescent="0.25">
      <c r="O63" s="6"/>
      <c r="P63" s="66"/>
    </row>
    <row r="64" spans="15:16" x14ac:dyDescent="0.25">
      <c r="O64" s="6"/>
      <c r="P64" s="66"/>
    </row>
    <row r="65" spans="15:16" x14ac:dyDescent="0.25">
      <c r="O65" s="6"/>
      <c r="P65" s="66"/>
    </row>
    <row r="66" spans="15:16" x14ac:dyDescent="0.25">
      <c r="O66" s="6"/>
      <c r="P66" s="66"/>
    </row>
    <row r="67" spans="15:16" x14ac:dyDescent="0.25">
      <c r="O67" s="6"/>
      <c r="P67" s="66"/>
    </row>
    <row r="68" spans="15:16" x14ac:dyDescent="0.25">
      <c r="O68" s="6"/>
      <c r="P68" s="66"/>
    </row>
    <row r="69" spans="15:16" x14ac:dyDescent="0.25">
      <c r="O69" s="6"/>
      <c r="P69" s="66"/>
    </row>
    <row r="70" spans="15:16" x14ac:dyDescent="0.25">
      <c r="O70" s="6"/>
      <c r="P70" s="66"/>
    </row>
    <row r="71" spans="15:16" x14ac:dyDescent="0.25">
      <c r="O71" s="6"/>
      <c r="P71" s="66"/>
    </row>
    <row r="72" spans="15:16" x14ac:dyDescent="0.25">
      <c r="O72" s="6"/>
      <c r="P72" s="66"/>
    </row>
    <row r="73" spans="15:16" x14ac:dyDescent="0.25">
      <c r="O73" s="6"/>
      <c r="P73" s="66"/>
    </row>
    <row r="74" spans="15:16" x14ac:dyDescent="0.25">
      <c r="O74" s="6"/>
      <c r="P74" s="66"/>
    </row>
    <row r="75" spans="15:16" x14ac:dyDescent="0.25">
      <c r="O75" s="6"/>
      <c r="P75" s="66"/>
    </row>
    <row r="76" spans="15:16" x14ac:dyDescent="0.25">
      <c r="O76" s="6"/>
      <c r="P76" s="66"/>
    </row>
    <row r="77" spans="15:16" x14ac:dyDescent="0.25">
      <c r="O77" s="6"/>
      <c r="P77" s="66"/>
    </row>
    <row r="78" spans="15:16" x14ac:dyDescent="0.25">
      <c r="O78" s="6"/>
      <c r="P78" s="66"/>
    </row>
    <row r="79" spans="15:16" x14ac:dyDescent="0.25">
      <c r="O79" s="6"/>
      <c r="P79" s="66"/>
    </row>
    <row r="80" spans="15:16" x14ac:dyDescent="0.25">
      <c r="O80" s="6"/>
      <c r="P80" s="66"/>
    </row>
    <row r="81" spans="15:16" x14ac:dyDescent="0.25">
      <c r="O81" s="6"/>
      <c r="P81" s="66"/>
    </row>
    <row r="82" spans="15:16" x14ac:dyDescent="0.25">
      <c r="O82" s="6"/>
      <c r="P82" s="66"/>
    </row>
    <row r="83" spans="15:16" x14ac:dyDescent="0.25">
      <c r="O83" s="6"/>
      <c r="P83" s="66"/>
    </row>
    <row r="84" spans="15:16" x14ac:dyDescent="0.25">
      <c r="O84" s="6"/>
      <c r="P84" s="66"/>
    </row>
    <row r="85" spans="15:16" x14ac:dyDescent="0.25">
      <c r="O85" s="6"/>
      <c r="P85" s="66"/>
    </row>
    <row r="86" spans="15:16" x14ac:dyDescent="0.25">
      <c r="O86" s="6"/>
      <c r="P86" s="66"/>
    </row>
    <row r="87" spans="15:16" x14ac:dyDescent="0.25">
      <c r="O87" s="6"/>
      <c r="P87" s="66"/>
    </row>
    <row r="88" spans="15:16" x14ac:dyDescent="0.25">
      <c r="O88" s="6"/>
      <c r="P88" s="66"/>
    </row>
    <row r="89" spans="15:16" x14ac:dyDescent="0.25">
      <c r="O89" s="6"/>
      <c r="P89" s="66"/>
    </row>
    <row r="90" spans="15:16" x14ac:dyDescent="0.25">
      <c r="O90" s="6"/>
      <c r="P90" s="66"/>
    </row>
    <row r="91" spans="15:16" x14ac:dyDescent="0.25">
      <c r="O91" s="6"/>
      <c r="P91" s="66"/>
    </row>
    <row r="92" spans="15:16" x14ac:dyDescent="0.25">
      <c r="O92" s="6"/>
      <c r="P92" s="66"/>
    </row>
    <row r="93" spans="15:16" x14ac:dyDescent="0.25">
      <c r="O93" s="6"/>
      <c r="P93" s="66"/>
    </row>
    <row r="94" spans="15:16" x14ac:dyDescent="0.25">
      <c r="O94" s="6"/>
      <c r="P94" s="66"/>
    </row>
    <row r="95" spans="15:16" x14ac:dyDescent="0.25">
      <c r="O95" s="6"/>
      <c r="P95" s="66"/>
    </row>
    <row r="96" spans="15:16" x14ac:dyDescent="0.25">
      <c r="O96" s="6"/>
      <c r="P96" s="66"/>
    </row>
    <row r="97" spans="15:16" x14ac:dyDescent="0.25">
      <c r="O97" s="6"/>
      <c r="P97" s="66"/>
    </row>
    <row r="98" spans="15:16" x14ac:dyDescent="0.25">
      <c r="O98" s="6"/>
      <c r="P98" s="66"/>
    </row>
    <row r="99" spans="15:16" x14ac:dyDescent="0.25">
      <c r="O99" s="6"/>
      <c r="P99" s="66"/>
    </row>
    <row r="100" spans="15:16" x14ac:dyDescent="0.25">
      <c r="O100" s="6"/>
      <c r="P100" s="66"/>
    </row>
  </sheetData>
  <sortState ref="N6:P100">
    <sortCondition descending="1" ref="P5:P100"/>
  </sortState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/>
  <dimension ref="A1:M17"/>
  <sheetViews>
    <sheetView workbookViewId="0">
      <selection activeCell="A17" sqref="A17:D17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42</v>
      </c>
      <c r="B1" s="33" t="s">
        <v>72</v>
      </c>
      <c r="C1" s="33" t="s">
        <v>30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579</v>
      </c>
    </row>
    <row r="3" spans="1:13" ht="15.75" thickBot="1" x14ac:dyDescent="0.3">
      <c r="A3" s="76" t="s">
        <v>81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3"/>
      <c r="C6" s="13"/>
      <c r="D6" s="14">
        <v>808868820</v>
      </c>
      <c r="E6" s="15">
        <v>875625353</v>
      </c>
      <c r="F6" s="15">
        <v>280222268.79999995</v>
      </c>
      <c r="G6" s="15">
        <v>208451646.20000005</v>
      </c>
      <c r="H6" s="15">
        <v>52857470.200000003</v>
      </c>
      <c r="I6" s="15">
        <v>18913152.399999995</v>
      </c>
      <c r="J6" s="16">
        <v>0.23806031367846889</v>
      </c>
      <c r="K6" s="16">
        <v>0.29842570855757306</v>
      </c>
      <c r="L6" s="17">
        <v>0.32002530287630904</v>
      </c>
      <c r="M6" s="5"/>
    </row>
    <row r="7" spans="1:13" x14ac:dyDescent="0.25">
      <c r="A7" s="40" t="s">
        <v>139</v>
      </c>
      <c r="B7" s="42"/>
      <c r="C7" s="42"/>
      <c r="D7" s="43">
        <f ca="1">SUM(D8:OFFSET(D6,MATCH("PROYECTOS",$A$8:$A$50,0),0))</f>
        <v>3317204</v>
      </c>
      <c r="E7" s="44">
        <f ca="1">SUM(E8:OFFSET(E6,MATCH("PROYECTOS",$A$8:$A$50,0),0))</f>
        <v>2283518</v>
      </c>
      <c r="F7" s="44">
        <f ca="1">SUM(F8:OFFSET(F6,MATCH("PROYECTOS",$A$8:$A$50,0),0))</f>
        <v>1331879.5</v>
      </c>
      <c r="G7" s="44">
        <f ca="1">SUM(G8:OFFSET(G6,MATCH("PROYECTOS",$A$8:$A$50,0),0))</f>
        <v>1030049.8</v>
      </c>
      <c r="H7" s="44">
        <f ca="1">SUM(H8:OFFSET(H6,MATCH("PROYECTOS",$A$8:$A$50,0),0))</f>
        <v>203159.6</v>
      </c>
      <c r="I7" s="44">
        <f ca="1">SUM(I8:OFFSET(I6,MATCH("PROYECTOS",$A$8:$A$50,0),0))</f>
        <v>98670.1</v>
      </c>
      <c r="J7" s="45">
        <f ca="1">IFERROR(G7/E7,0)</f>
        <v>0.45108021920562924</v>
      </c>
      <c r="K7" s="45">
        <f ca="1">IFERROR(SUM(G7,H7)/E7,0)</f>
        <v>0.54004803115193323</v>
      </c>
      <c r="L7" s="46">
        <f ca="1">IFERROR(SUM(G7,H7,I7)/E7,0)</f>
        <v>0.58325771901075452</v>
      </c>
      <c r="M7" s="5"/>
    </row>
    <row r="8" spans="1:13" ht="25.5" x14ac:dyDescent="0.25">
      <c r="A8" s="18"/>
      <c r="B8" s="20">
        <v>3000068</v>
      </c>
      <c r="C8" s="20" t="s">
        <v>582</v>
      </c>
      <c r="D8" s="21">
        <v>1618600</v>
      </c>
      <c r="E8" s="22">
        <v>1648510</v>
      </c>
      <c r="F8" s="22">
        <f t="shared" ref="F8:F9" si="0">SUM(G8,H8,I8)</f>
        <v>943564</v>
      </c>
      <c r="G8" s="22">
        <v>718362.3</v>
      </c>
      <c r="H8" s="22">
        <v>156761.60000000001</v>
      </c>
      <c r="I8" s="22">
        <v>68440.100000000006</v>
      </c>
      <c r="J8" s="23">
        <f t="shared" ref="J8:J10" si="1">IFERROR(G8/E8,0)</f>
        <v>0.43576459954747016</v>
      </c>
      <c r="K8" s="23">
        <f t="shared" ref="K8:K10" si="2">IFERROR(SUM(G8,H8)/E8,0)</f>
        <v>0.53085750162267742</v>
      </c>
      <c r="L8" s="24">
        <f t="shared" ref="L8:L10" si="3">IFERROR(SUM(G8,H8,I8)/E8,0)</f>
        <v>0.57237384061971108</v>
      </c>
      <c r="M8" s="5"/>
    </row>
    <row r="9" spans="1:13" x14ac:dyDescent="0.25">
      <c r="A9" s="18"/>
      <c r="B9" s="20">
        <v>9000000</v>
      </c>
      <c r="C9" s="20" t="s">
        <v>160</v>
      </c>
      <c r="D9" s="21">
        <v>1698604</v>
      </c>
      <c r="E9" s="22">
        <v>635008</v>
      </c>
      <c r="F9" s="22">
        <f t="shared" si="0"/>
        <v>388315.5</v>
      </c>
      <c r="G9" s="22">
        <v>311687.5</v>
      </c>
      <c r="H9" s="22">
        <v>46398</v>
      </c>
      <c r="I9" s="22">
        <v>30230</v>
      </c>
      <c r="J9" s="23">
        <f t="shared" si="1"/>
        <v>0.49084027287845194</v>
      </c>
      <c r="K9" s="23">
        <f t="shared" si="2"/>
        <v>0.56390706888732112</v>
      </c>
      <c r="L9" s="24">
        <f t="shared" si="3"/>
        <v>0.611512768343076</v>
      </c>
      <c r="M9" s="5"/>
    </row>
    <row r="10" spans="1:13" ht="15.75" thickBot="1" x14ac:dyDescent="0.3">
      <c r="A10" s="47" t="s">
        <v>161</v>
      </c>
      <c r="B10" s="49"/>
      <c r="C10" s="49"/>
      <c r="D10" s="50">
        <f ca="1">OFFSET(D10,-MATCH("PROYECTOS",$A$8:$A$50,0)-1,0)-(OFFSET(D10,-MATCH("PROYECTOS",$A$8:$A$50,0),0))</f>
        <v>805551616</v>
      </c>
      <c r="E10" s="51">
        <f t="shared" ref="E10:I10" ca="1" si="4">OFFSET(E10,-MATCH("PROYECTOS",$A$8:$A$50,0)-1,0)-(OFFSET(E10,-MATCH("PROYECTOS",$A$8:$A$50,0),0))</f>
        <v>873341835</v>
      </c>
      <c r="F10" s="51">
        <f t="shared" ca="1" si="4"/>
        <v>278890389.29999995</v>
      </c>
      <c r="G10" s="51">
        <f t="shared" ca="1" si="4"/>
        <v>207421596.40000004</v>
      </c>
      <c r="H10" s="51">
        <f t="shared" ca="1" si="4"/>
        <v>52654310.600000001</v>
      </c>
      <c r="I10" s="51">
        <f t="shared" ca="1" si="4"/>
        <v>18814482.299999993</v>
      </c>
      <c r="J10" s="52">
        <f t="shared" ca="1" si="1"/>
        <v>0.23750333270133572</v>
      </c>
      <c r="K10" s="52">
        <f t="shared" ca="1" si="2"/>
        <v>0.29779394113188223</v>
      </c>
      <c r="L10" s="53">
        <f t="shared" ca="1" si="3"/>
        <v>0.31933703175916223</v>
      </c>
      <c r="M10" s="5"/>
    </row>
    <row r="11" spans="1:13" ht="15.75" thickBot="1" x14ac:dyDescent="0.3"/>
    <row r="12" spans="1:13" ht="15.75" thickBot="1" x14ac:dyDescent="0.3">
      <c r="A12" s="82" t="s">
        <v>209</v>
      </c>
      <c r="B12" s="83"/>
      <c r="C12" s="83"/>
      <c r="D12" s="84"/>
    </row>
    <row r="13" spans="1:13" ht="15.75" thickBot="1" x14ac:dyDescent="0.3">
      <c r="A13" s="2" t="s">
        <v>589</v>
      </c>
    </row>
    <row r="14" spans="1:13" ht="45" customHeight="1" x14ac:dyDescent="0.25">
      <c r="A14" s="76" t="s">
        <v>211</v>
      </c>
      <c r="B14" s="77"/>
      <c r="C14" s="77"/>
      <c r="D14" s="87" t="s">
        <v>212</v>
      </c>
    </row>
    <row r="15" spans="1:13" ht="15.75" thickBot="1" x14ac:dyDescent="0.3">
      <c r="A15" s="85"/>
      <c r="B15" s="86"/>
      <c r="C15" s="86"/>
      <c r="D15" s="88"/>
    </row>
    <row r="16" spans="1:13" ht="25.5" x14ac:dyDescent="0.25">
      <c r="A16" s="18"/>
      <c r="B16" s="20">
        <v>3000068</v>
      </c>
      <c r="C16" s="20" t="s">
        <v>582</v>
      </c>
      <c r="D16" s="24">
        <v>0.57237384061971108</v>
      </c>
    </row>
    <row r="17" spans="1:4" ht="15.75" thickBot="1" x14ac:dyDescent="0.3">
      <c r="A17" s="25"/>
      <c r="B17" s="27">
        <v>9000000</v>
      </c>
      <c r="C17" s="27" t="s">
        <v>160</v>
      </c>
      <c r="D17" s="31">
        <v>0.611512768343076</v>
      </c>
    </row>
  </sheetData>
  <mergeCells count="10">
    <mergeCell ref="A12:D12"/>
    <mergeCell ref="A14:C15"/>
    <mergeCell ref="D14:D15"/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/>
  <dimension ref="A1:S12"/>
  <sheetViews>
    <sheetView workbookViewId="0">
      <selection activeCell="A11" sqref="A11:S11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4" width="7.7109375" customWidth="1"/>
    <col min="5" max="5" width="31.42578125" customWidth="1"/>
    <col min="6" max="6" width="4.28515625" style="4" customWidth="1"/>
    <col min="7" max="7" width="11.42578125" customWidth="1"/>
    <col min="8" max="10" width="13.5703125" customWidth="1"/>
    <col min="11" max="13" width="0" hidden="1" customWidth="1"/>
    <col min="17" max="18" width="14" hidden="1" customWidth="1"/>
    <col min="19" max="19" width="0" hidden="1" customWidth="1"/>
  </cols>
  <sheetData>
    <row r="1" spans="1:19" ht="15.75" x14ac:dyDescent="0.25">
      <c r="A1" s="32">
        <v>42</v>
      </c>
      <c r="B1" s="33" t="s">
        <v>72</v>
      </c>
      <c r="C1" s="33" t="s">
        <v>30</v>
      </c>
      <c r="D1" s="33"/>
      <c r="E1" s="33"/>
      <c r="F1" s="36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15.75" thickBot="1" x14ac:dyDescent="0.3">
      <c r="A2" s="2" t="s">
        <v>583</v>
      </c>
    </row>
    <row r="3" spans="1:19" ht="15.75" thickBot="1" x14ac:dyDescent="0.3">
      <c r="A3" s="76" t="s">
        <v>163</v>
      </c>
      <c r="B3" s="77"/>
      <c r="C3" s="77"/>
      <c r="D3" s="77"/>
      <c r="E3" s="77"/>
      <c r="F3" s="77"/>
      <c r="G3" s="77"/>
      <c r="H3" s="76" t="s">
        <v>1</v>
      </c>
      <c r="I3" s="77"/>
      <c r="J3" s="77"/>
      <c r="K3" s="77"/>
      <c r="L3" s="77"/>
      <c r="M3" s="77"/>
      <c r="N3" s="77"/>
      <c r="O3" s="77"/>
      <c r="P3" s="78"/>
      <c r="Q3" s="77" t="s">
        <v>167</v>
      </c>
      <c r="R3" s="77"/>
      <c r="S3" s="78"/>
    </row>
    <row r="4" spans="1:19" ht="45" customHeight="1" x14ac:dyDescent="0.25">
      <c r="A4" s="96" t="s">
        <v>164</v>
      </c>
      <c r="B4" s="92"/>
      <c r="C4" s="92"/>
      <c r="D4" s="92" t="s">
        <v>165</v>
      </c>
      <c r="E4" s="92"/>
      <c r="F4" s="92" t="s">
        <v>166</v>
      </c>
      <c r="G4" s="93"/>
      <c r="H4" s="74" t="s">
        <v>2</v>
      </c>
      <c r="I4" s="72" t="s">
        <v>3</v>
      </c>
      <c r="J4" s="72" t="s">
        <v>76</v>
      </c>
      <c r="K4" s="72" t="s">
        <v>5</v>
      </c>
      <c r="L4" s="72"/>
      <c r="M4" s="72"/>
      <c r="N4" s="72" t="s">
        <v>9</v>
      </c>
      <c r="O4" s="72"/>
      <c r="P4" s="81"/>
      <c r="Q4" s="90" t="s">
        <v>168</v>
      </c>
      <c r="R4" s="72" t="s">
        <v>169</v>
      </c>
      <c r="S4" s="81" t="s">
        <v>170</v>
      </c>
    </row>
    <row r="5" spans="1:19" ht="15.75" thickBot="1" x14ac:dyDescent="0.3">
      <c r="A5" s="97"/>
      <c r="B5" s="94"/>
      <c r="C5" s="94"/>
      <c r="D5" s="94"/>
      <c r="E5" s="94"/>
      <c r="F5" s="94"/>
      <c r="G5" s="95"/>
      <c r="H5" s="75"/>
      <c r="I5" s="73"/>
      <c r="J5" s="73"/>
      <c r="K5" s="9" t="s">
        <v>6</v>
      </c>
      <c r="L5" s="9" t="s">
        <v>7</v>
      </c>
      <c r="M5" s="9" t="s">
        <v>77</v>
      </c>
      <c r="N5" s="9" t="s">
        <v>10</v>
      </c>
      <c r="O5" s="9" t="s">
        <v>7</v>
      </c>
      <c r="P5" s="10" t="s">
        <v>77</v>
      </c>
      <c r="Q5" s="91"/>
      <c r="R5" s="73"/>
      <c r="S5" s="89"/>
    </row>
    <row r="6" spans="1:19" x14ac:dyDescent="0.25">
      <c r="A6" s="11" t="s">
        <v>11</v>
      </c>
      <c r="B6" s="13"/>
      <c r="C6" s="13"/>
      <c r="D6" s="54"/>
      <c r="E6" s="13"/>
      <c r="F6" s="55"/>
      <c r="G6" s="13"/>
      <c r="H6" s="14">
        <v>808868820</v>
      </c>
      <c r="I6" s="15">
        <v>875625353</v>
      </c>
      <c r="J6" s="15">
        <v>280222268.79999995</v>
      </c>
      <c r="K6" s="15">
        <v>208451646.20000005</v>
      </c>
      <c r="L6" s="15">
        <v>52857470.200000003</v>
      </c>
      <c r="M6" s="15">
        <v>18913152.399999995</v>
      </c>
      <c r="N6" s="16">
        <v>0.23806031367846889</v>
      </c>
      <c r="O6" s="16">
        <v>0.29842570855757306</v>
      </c>
      <c r="P6" s="17">
        <v>0.32002530287630904</v>
      </c>
      <c r="Q6" s="56"/>
      <c r="R6" s="15"/>
      <c r="S6" s="17"/>
    </row>
    <row r="7" spans="1:19" x14ac:dyDescent="0.25">
      <c r="A7" s="40" t="s">
        <v>171</v>
      </c>
      <c r="B7" s="42"/>
      <c r="C7" s="42"/>
      <c r="D7" s="57"/>
      <c r="E7" s="42"/>
      <c r="F7" s="58"/>
      <c r="G7" s="42"/>
      <c r="H7" s="43">
        <f ca="1">SUM(H8:OFFSET(H6,MATCH("PROYECTOS",$A$8:$A$50,0),0))</f>
        <v>3317204</v>
      </c>
      <c r="I7" s="44">
        <f ca="1">SUM(I8:OFFSET(I6,MATCH("PROYECTOS",$A$8:$A$50,0),0))</f>
        <v>2283518</v>
      </c>
      <c r="J7" s="44">
        <f ca="1">SUM(J8:OFFSET(J6,MATCH("PROYECTOS",$A$8:$A$50,0),0))</f>
        <v>1331879.5</v>
      </c>
      <c r="K7" s="44">
        <f ca="1">SUM(K8:OFFSET(K6,MATCH("PROYECTOS",$A$8:$A$50,0),0))</f>
        <v>1030049.8</v>
      </c>
      <c r="L7" s="44">
        <f ca="1">SUM(L8:OFFSET(L6,MATCH("PROYECTOS",$A$8:$A$50,0),0))</f>
        <v>203159.6</v>
      </c>
      <c r="M7" s="44">
        <f ca="1">SUM(M8:OFFSET(M6,MATCH("PROYECTOS",$A$8:$A$50,0),0))</f>
        <v>98670.099999999991</v>
      </c>
      <c r="N7" s="45">
        <f ca="1">IFERROR(K7/I7,0)</f>
        <v>0.45108021920562924</v>
      </c>
      <c r="O7" s="45">
        <f ca="1">IFERROR(SUM(K7,L7)/I7,0)</f>
        <v>0.54004803115193323</v>
      </c>
      <c r="P7" s="46">
        <f ca="1">IFERROR(SUM(K7,L7,M7)/I7,0)</f>
        <v>0.58325771901075452</v>
      </c>
      <c r="Q7" s="59"/>
      <c r="R7" s="44"/>
      <c r="S7" s="46"/>
    </row>
    <row r="8" spans="1:19" ht="25.5" x14ac:dyDescent="0.25">
      <c r="A8" s="18"/>
      <c r="B8" s="20">
        <v>5000155</v>
      </c>
      <c r="C8" s="20" t="s">
        <v>584</v>
      </c>
      <c r="D8" s="63">
        <v>3000068</v>
      </c>
      <c r="E8" s="20" t="s">
        <v>582</v>
      </c>
      <c r="F8" s="64">
        <v>333</v>
      </c>
      <c r="G8" s="20" t="s">
        <v>587</v>
      </c>
      <c r="H8" s="21">
        <v>674020</v>
      </c>
      <c r="I8" s="22">
        <v>700630</v>
      </c>
      <c r="J8" s="22">
        <f t="shared" ref="J8:J11" si="0">SUM(K8,L8,M8)</f>
        <v>369021.3</v>
      </c>
      <c r="K8" s="22">
        <v>321630.8</v>
      </c>
      <c r="L8" s="22">
        <v>-2647.1</v>
      </c>
      <c r="M8" s="22">
        <v>50037.599999999999</v>
      </c>
      <c r="N8" s="23">
        <f t="shared" ref="N8:N12" si="1">IFERROR(K8/I8,0)</f>
        <v>0.45905941795241423</v>
      </c>
      <c r="O8" s="23">
        <f t="shared" ref="O8:O12" si="2">IFERROR(SUM(K8,L8)/I8,0)</f>
        <v>0.45528124687780996</v>
      </c>
      <c r="P8" s="24">
        <f t="shared" ref="P8:P12" si="3">IFERROR(SUM(K8,L8,M8)/I8,0)</f>
        <v>0.52669925638354054</v>
      </c>
      <c r="Q8" s="65">
        <v>0</v>
      </c>
      <c r="R8" s="22">
        <v>0</v>
      </c>
      <c r="S8" s="24">
        <f>IFERROR(R8/Q8,0)</f>
        <v>0</v>
      </c>
    </row>
    <row r="9" spans="1:19" ht="38.25" x14ac:dyDescent="0.25">
      <c r="A9" s="18"/>
      <c r="B9" s="20">
        <v>5000168</v>
      </c>
      <c r="C9" s="20" t="s">
        <v>585</v>
      </c>
      <c r="D9" s="63">
        <v>3000068</v>
      </c>
      <c r="E9" s="20" t="s">
        <v>582</v>
      </c>
      <c r="F9" s="64">
        <v>333</v>
      </c>
      <c r="G9" s="20" t="s">
        <v>587</v>
      </c>
      <c r="H9" s="21">
        <v>8300</v>
      </c>
      <c r="I9" s="22">
        <v>8300</v>
      </c>
      <c r="J9" s="22">
        <f t="shared" si="0"/>
        <v>5194.5</v>
      </c>
      <c r="K9" s="22">
        <v>4797.8</v>
      </c>
      <c r="L9" s="22">
        <v>0</v>
      </c>
      <c r="M9" s="22">
        <v>396.7</v>
      </c>
      <c r="N9" s="23">
        <f t="shared" si="1"/>
        <v>0.57804819277108432</v>
      </c>
      <c r="O9" s="23">
        <f t="shared" si="2"/>
        <v>0.57804819277108432</v>
      </c>
      <c r="P9" s="24">
        <f t="shared" si="3"/>
        <v>0.6258433734939759</v>
      </c>
      <c r="Q9" s="65">
        <v>0</v>
      </c>
      <c r="R9" s="22">
        <v>0</v>
      </c>
      <c r="S9" s="24">
        <f t="shared" ref="S9:S11" si="4">IFERROR(R9/Q9,0)</f>
        <v>0</v>
      </c>
    </row>
    <row r="10" spans="1:19" ht="38.25" x14ac:dyDescent="0.25">
      <c r="A10" s="18"/>
      <c r="B10" s="20">
        <v>5000173</v>
      </c>
      <c r="C10" s="20" t="s">
        <v>586</v>
      </c>
      <c r="D10" s="63">
        <v>3000068</v>
      </c>
      <c r="E10" s="20" t="s">
        <v>582</v>
      </c>
      <c r="F10" s="64">
        <v>333</v>
      </c>
      <c r="G10" s="20" t="s">
        <v>587</v>
      </c>
      <c r="H10" s="21">
        <v>936280</v>
      </c>
      <c r="I10" s="22">
        <v>939580</v>
      </c>
      <c r="J10" s="22">
        <f t="shared" si="0"/>
        <v>569348.20000000007</v>
      </c>
      <c r="K10" s="22">
        <v>391933.7</v>
      </c>
      <c r="L10" s="22">
        <v>159408.70000000001</v>
      </c>
      <c r="M10" s="22">
        <v>18005.8</v>
      </c>
      <c r="N10" s="23">
        <f t="shared" si="1"/>
        <v>0.41713712509844825</v>
      </c>
      <c r="O10" s="23">
        <f t="shared" si="2"/>
        <v>0.58679665382404911</v>
      </c>
      <c r="P10" s="24">
        <f t="shared" si="3"/>
        <v>0.60596032269737554</v>
      </c>
      <c r="Q10" s="65">
        <v>0</v>
      </c>
      <c r="R10" s="22">
        <v>0</v>
      </c>
      <c r="S10" s="24">
        <f t="shared" si="4"/>
        <v>0</v>
      </c>
    </row>
    <row r="11" spans="1:19" x14ac:dyDescent="0.25">
      <c r="A11" s="18"/>
      <c r="B11" s="20">
        <v>9000000</v>
      </c>
      <c r="C11" s="20" t="s">
        <v>192</v>
      </c>
      <c r="D11" s="63">
        <v>9000000</v>
      </c>
      <c r="E11" s="20" t="s">
        <v>193</v>
      </c>
      <c r="F11" s="64"/>
      <c r="G11" s="20" t="s">
        <v>205</v>
      </c>
      <c r="H11" s="21">
        <v>1698604</v>
      </c>
      <c r="I11" s="22">
        <v>635008</v>
      </c>
      <c r="J11" s="22">
        <f t="shared" si="0"/>
        <v>388315.5</v>
      </c>
      <c r="K11" s="22">
        <v>311687.5</v>
      </c>
      <c r="L11" s="22">
        <v>46398</v>
      </c>
      <c r="M11" s="22">
        <v>30230</v>
      </c>
      <c r="N11" s="23">
        <f t="shared" si="1"/>
        <v>0.49084027287845194</v>
      </c>
      <c r="O11" s="23">
        <f t="shared" si="2"/>
        <v>0.56390706888732112</v>
      </c>
      <c r="P11" s="24">
        <f t="shared" si="3"/>
        <v>0.611512768343076</v>
      </c>
      <c r="Q11" s="65">
        <v>0</v>
      </c>
      <c r="R11" s="22">
        <v>0</v>
      </c>
      <c r="S11" s="24">
        <f t="shared" si="4"/>
        <v>0</v>
      </c>
    </row>
    <row r="12" spans="1:19" ht="15.75" thickBot="1" x14ac:dyDescent="0.3">
      <c r="A12" s="47" t="s">
        <v>161</v>
      </c>
      <c r="B12" s="49"/>
      <c r="C12" s="49"/>
      <c r="D12" s="60"/>
      <c r="E12" s="49"/>
      <c r="F12" s="61"/>
      <c r="G12" s="49"/>
      <c r="H12" s="50">
        <f ca="1">OFFSET(H12,-MATCH("PROYECTOS",$A$8:$A$50,0)-1,0)-(OFFSET(H12,-MATCH("PROYECTOS",$A$8:$A$50,0),0))</f>
        <v>805551616</v>
      </c>
      <c r="I12" s="51">
        <f t="shared" ref="I12:M12" ca="1" si="5">OFFSET(I12,-MATCH("PROYECTOS",$A$8:$A$50,0)-1,0)-(OFFSET(I12,-MATCH("PROYECTOS",$A$8:$A$50,0),0))</f>
        <v>873341835</v>
      </c>
      <c r="J12" s="51">
        <f t="shared" ca="1" si="5"/>
        <v>278890389.29999995</v>
      </c>
      <c r="K12" s="51">
        <f t="shared" ca="1" si="5"/>
        <v>207421596.40000004</v>
      </c>
      <c r="L12" s="51">
        <f t="shared" ca="1" si="5"/>
        <v>52654310.600000001</v>
      </c>
      <c r="M12" s="51">
        <f t="shared" ca="1" si="5"/>
        <v>18814482.299999993</v>
      </c>
      <c r="N12" s="52">
        <f t="shared" ca="1" si="1"/>
        <v>0.23750333270133572</v>
      </c>
      <c r="O12" s="52">
        <f t="shared" ca="1" si="2"/>
        <v>0.29779394113188223</v>
      </c>
      <c r="P12" s="53">
        <f t="shared" ca="1" si="3"/>
        <v>0.31933703175916223</v>
      </c>
      <c r="Q12" s="62"/>
      <c r="R12" s="51"/>
      <c r="S12" s="53"/>
    </row>
  </sheetData>
  <mergeCells count="14">
    <mergeCell ref="F4:G5"/>
    <mergeCell ref="D4:E5"/>
    <mergeCell ref="A4:C5"/>
    <mergeCell ref="A3:G3"/>
    <mergeCell ref="H3:P3"/>
    <mergeCell ref="J4:J5"/>
    <mergeCell ref="I4:I5"/>
    <mergeCell ref="H4:H5"/>
    <mergeCell ref="Q3:S3"/>
    <mergeCell ref="K4:M4"/>
    <mergeCell ref="N4:P4"/>
    <mergeCell ref="S4:S5"/>
    <mergeCell ref="R4:R5"/>
    <mergeCell ref="Q4:Q5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1"/>
  <dimension ref="A1:M36"/>
  <sheetViews>
    <sheetView topLeftCell="A12" workbookViewId="0">
      <selection activeCell="A34" sqref="A34:L34"/>
    </sheetView>
  </sheetViews>
  <sheetFormatPr baseColWidth="10" defaultColWidth="11.7109375" defaultRowHeight="15" x14ac:dyDescent="0.25"/>
  <cols>
    <col min="1" max="1" width="4.28515625" customWidth="1"/>
    <col min="2" max="2" width="4.28515625" style="4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43</v>
      </c>
      <c r="B1" s="36" t="s">
        <v>72</v>
      </c>
      <c r="C1" s="33" t="s">
        <v>31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590</v>
      </c>
    </row>
    <row r="3" spans="1:13" ht="15.75" thickBot="1" x14ac:dyDescent="0.3">
      <c r="A3" s="76" t="s">
        <v>75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2"/>
      <c r="C6" s="13"/>
      <c r="D6" s="14">
        <v>2218918569</v>
      </c>
      <c r="E6" s="15">
        <v>1861137696</v>
      </c>
      <c r="F6" s="15">
        <v>833916533.50000024</v>
      </c>
      <c r="G6" s="15">
        <v>720082174.4000001</v>
      </c>
      <c r="H6" s="15">
        <v>94252703.399999976</v>
      </c>
      <c r="I6" s="15">
        <v>19581655.699999996</v>
      </c>
      <c r="J6" s="16">
        <v>0.38690429834805734</v>
      </c>
      <c r="K6" s="16">
        <v>0.43754681856704497</v>
      </c>
      <c r="L6" s="17">
        <v>0.44806815492065566</v>
      </c>
      <c r="M6" s="5"/>
    </row>
    <row r="7" spans="1:13" x14ac:dyDescent="0.25">
      <c r="A7" s="40" t="s">
        <v>107</v>
      </c>
      <c r="B7" s="41"/>
      <c r="C7" s="42"/>
      <c r="D7" s="43">
        <f ca="1">SUM(D8:OFFSET(D6,MATCH("GOBIERNOS REGIONALES",$A$8:$A$50,0),0))</f>
        <v>1432960906</v>
      </c>
      <c r="E7" s="44">
        <f ca="1">SUM(E8:OFFSET(E6,MATCH("GOBIERNOS REGIONALES",$A$8:$A$50,0),0))</f>
        <v>662391491</v>
      </c>
      <c r="F7" s="44">
        <f ca="1">SUM(F8:OFFSET(F6,MATCH("GOBIERNOS REGIONALES",$A$8:$A$50,0),0))</f>
        <v>182287190.29999998</v>
      </c>
      <c r="G7" s="44">
        <f ca="1">SUM(G8:OFFSET(G6,MATCH("GOBIERNOS REGIONALES",$A$8:$A$50,0),0))</f>
        <v>156670892.40000001</v>
      </c>
      <c r="H7" s="44">
        <f ca="1">SUM(H8:OFFSET(H6,MATCH("GOBIERNOS REGIONALES",$A$8:$A$50,0),0))</f>
        <v>20859014.199999999</v>
      </c>
      <c r="I7" s="44">
        <f ca="1">SUM(I8:OFFSET(I6,MATCH("GOBIERNOS REGIONALES",$A$8:$A$50,0),0))</f>
        <v>4757283.7</v>
      </c>
      <c r="J7" s="45">
        <f ca="1">IFERROR(G7/E7,0)</f>
        <v>0.23652310533681056</v>
      </c>
      <c r="K7" s="45">
        <f ca="1">IFERROR(SUM(G7,H7)/E7,0)</f>
        <v>0.26801356752331829</v>
      </c>
      <c r="L7" s="46">
        <f ca="1">IFERROR(SUM(G7,H7,I7)/E7,0)</f>
        <v>0.27519554942471319</v>
      </c>
      <c r="M7" s="5"/>
    </row>
    <row r="8" spans="1:13" x14ac:dyDescent="0.25">
      <c r="A8" s="18"/>
      <c r="B8" s="19">
        <v>10</v>
      </c>
      <c r="C8" s="20" t="s">
        <v>593</v>
      </c>
      <c r="D8" s="21">
        <v>1432960906</v>
      </c>
      <c r="E8" s="22">
        <v>662391491</v>
      </c>
      <c r="F8" s="22">
        <f t="shared" ref="F8:F35" si="0">SUM(G8,H8,I8)</f>
        <v>182287190.29999998</v>
      </c>
      <c r="G8" s="22">
        <v>156670892.40000001</v>
      </c>
      <c r="H8" s="22">
        <v>20859014.199999999</v>
      </c>
      <c r="I8" s="22">
        <v>4757283.7</v>
      </c>
      <c r="J8" s="23">
        <f t="shared" ref="J8:J35" si="1">IFERROR(G8/E8,0)</f>
        <v>0.23652310533681056</v>
      </c>
      <c r="K8" s="23">
        <f t="shared" ref="K8:K35" si="2">IFERROR(SUM(G8,H8)/E8,0)</f>
        <v>0.26801356752331829</v>
      </c>
      <c r="L8" s="24">
        <f t="shared" ref="L8:L35" si="3">IFERROR(SUM(G8,H8,I8)/E8,0)</f>
        <v>0.27519554942471319</v>
      </c>
      <c r="M8" s="5"/>
    </row>
    <row r="9" spans="1:13" x14ac:dyDescent="0.25">
      <c r="A9" s="40" t="s">
        <v>112</v>
      </c>
      <c r="B9" s="41"/>
      <c r="C9" s="42"/>
      <c r="D9" s="43">
        <f ca="1">SUM(D10:OFFSET(D8,(MATCH("GOBIERNOS LOCALES",$A$8:$A$50,0)-MATCH("GOBIERNOS REGIONALES",$A$8:$A$50,0)),0))</f>
        <v>721582521</v>
      </c>
      <c r="E9" s="44">
        <f ca="1">SUM(E10:OFFSET(E8,(MATCH("GOBIERNOS LOCALES",$A$8:$A$50,0)-MATCH("GOBIERNOS REGIONALES",$A$8:$A$50,0)),0))</f>
        <v>1005905644</v>
      </c>
      <c r="F9" s="44">
        <f ca="1">SUM(F10:OFFSET(F8,(MATCH("GOBIERNOS LOCALES",$A$8:$A$50,0)-MATCH("GOBIERNOS REGIONALES",$A$8:$A$50,0)),0))</f>
        <v>640207058.49999988</v>
      </c>
      <c r="G9" s="44">
        <f ca="1">SUM(G10:OFFSET(G8,(MATCH("GOBIERNOS LOCALES",$A$8:$A$50,0)-MATCH("GOBIERNOS REGIONALES",$A$8:$A$50,0)),0))</f>
        <v>555914127.9000001</v>
      </c>
      <c r="H9" s="44">
        <f ca="1">SUM(H10:OFFSET(H8,(MATCH("GOBIERNOS LOCALES",$A$8:$A$50,0)-MATCH("GOBIERNOS REGIONALES",$A$8:$A$50,0)),0))</f>
        <v>71134551.5</v>
      </c>
      <c r="I9" s="44">
        <f ca="1">SUM(I10:OFFSET(I8,(MATCH("GOBIERNOS LOCALES",$A$8:$A$50,0)-MATCH("GOBIERNOS REGIONALES",$A$8:$A$50,0)),0))</f>
        <v>13158379.1</v>
      </c>
      <c r="J9" s="45">
        <f t="shared" ca="1" si="1"/>
        <v>0.55265037154916297</v>
      </c>
      <c r="K9" s="45">
        <f t="shared" ca="1" si="2"/>
        <v>0.62336729407992075</v>
      </c>
      <c r="L9" s="46">
        <f t="shared" ca="1" si="3"/>
        <v>0.63644842070296614</v>
      </c>
      <c r="M9" s="5"/>
    </row>
    <row r="10" spans="1:13" x14ac:dyDescent="0.25">
      <c r="A10" s="18"/>
      <c r="B10" s="19">
        <v>440</v>
      </c>
      <c r="C10" s="20" t="s">
        <v>113</v>
      </c>
      <c r="D10" s="21">
        <v>16177888</v>
      </c>
      <c r="E10" s="22">
        <v>21715356</v>
      </c>
      <c r="F10" s="22">
        <f t="shared" si="0"/>
        <v>16609017.100000001</v>
      </c>
      <c r="G10" s="22">
        <v>13800179.5</v>
      </c>
      <c r="H10" s="22">
        <v>2060355.8</v>
      </c>
      <c r="I10" s="22">
        <v>748481.8</v>
      </c>
      <c r="J10" s="23">
        <f t="shared" si="1"/>
        <v>0.63550325861570034</v>
      </c>
      <c r="K10" s="23">
        <f t="shared" si="2"/>
        <v>0.73038338860297758</v>
      </c>
      <c r="L10" s="24">
        <f t="shared" si="3"/>
        <v>0.76485124627936107</v>
      </c>
      <c r="M10" s="5"/>
    </row>
    <row r="11" spans="1:13" x14ac:dyDescent="0.25">
      <c r="A11" s="18"/>
      <c r="B11" s="19">
        <v>441</v>
      </c>
      <c r="C11" s="20" t="s">
        <v>114</v>
      </c>
      <c r="D11" s="21">
        <v>37455659</v>
      </c>
      <c r="E11" s="22">
        <v>48237978</v>
      </c>
      <c r="F11" s="22">
        <f t="shared" si="0"/>
        <v>36935978.799999997</v>
      </c>
      <c r="G11" s="22">
        <v>31359838.199999999</v>
      </c>
      <c r="H11" s="22">
        <v>4167464.3</v>
      </c>
      <c r="I11" s="22">
        <v>1408676.3</v>
      </c>
      <c r="J11" s="23">
        <f t="shared" si="1"/>
        <v>0.65010681417865401</v>
      </c>
      <c r="K11" s="23">
        <f t="shared" si="2"/>
        <v>0.73650065722074831</v>
      </c>
      <c r="L11" s="24">
        <f t="shared" si="3"/>
        <v>0.76570329709922746</v>
      </c>
      <c r="M11" s="5"/>
    </row>
    <row r="12" spans="1:13" x14ac:dyDescent="0.25">
      <c r="A12" s="18"/>
      <c r="B12" s="19">
        <v>442</v>
      </c>
      <c r="C12" s="20" t="s">
        <v>115</v>
      </c>
      <c r="D12" s="21">
        <v>28583305</v>
      </c>
      <c r="E12" s="22">
        <v>32589013</v>
      </c>
      <c r="F12" s="22">
        <f t="shared" si="0"/>
        <v>23210421</v>
      </c>
      <c r="G12" s="22">
        <v>19452507.800000001</v>
      </c>
      <c r="H12" s="22">
        <v>2332055.7999999998</v>
      </c>
      <c r="I12" s="22">
        <v>1425857.4</v>
      </c>
      <c r="J12" s="23">
        <f t="shared" si="1"/>
        <v>0.59690386450181843</v>
      </c>
      <c r="K12" s="23">
        <f t="shared" si="2"/>
        <v>0.66846343582114631</v>
      </c>
      <c r="L12" s="24">
        <f t="shared" si="3"/>
        <v>0.71221613861088706</v>
      </c>
      <c r="M12" s="5"/>
    </row>
    <row r="13" spans="1:13" x14ac:dyDescent="0.25">
      <c r="A13" s="18"/>
      <c r="B13" s="19">
        <v>443</v>
      </c>
      <c r="C13" s="20" t="s">
        <v>116</v>
      </c>
      <c r="D13" s="21">
        <v>26757889</v>
      </c>
      <c r="E13" s="22">
        <v>62159776</v>
      </c>
      <c r="F13" s="22">
        <f t="shared" si="0"/>
        <v>27411560.300000001</v>
      </c>
      <c r="G13" s="22">
        <v>21863513.800000001</v>
      </c>
      <c r="H13" s="22">
        <v>2980214.4</v>
      </c>
      <c r="I13" s="22">
        <v>2567832.1</v>
      </c>
      <c r="J13" s="23">
        <f t="shared" si="1"/>
        <v>0.35173089748585967</v>
      </c>
      <c r="K13" s="23">
        <f t="shared" si="2"/>
        <v>0.39967531736279099</v>
      </c>
      <c r="L13" s="24">
        <f t="shared" si="3"/>
        <v>0.44098550644712747</v>
      </c>
      <c r="M13" s="5"/>
    </row>
    <row r="14" spans="1:13" x14ac:dyDescent="0.25">
      <c r="A14" s="18"/>
      <c r="B14" s="19">
        <v>444</v>
      </c>
      <c r="C14" s="20" t="s">
        <v>117</v>
      </c>
      <c r="D14" s="21">
        <v>31561691</v>
      </c>
      <c r="E14" s="22">
        <v>39552181</v>
      </c>
      <c r="F14" s="22">
        <f t="shared" si="0"/>
        <v>26384613.200000003</v>
      </c>
      <c r="G14" s="22">
        <v>23161914.800000001</v>
      </c>
      <c r="H14" s="22">
        <v>2822350.6</v>
      </c>
      <c r="I14" s="22">
        <v>400347.8</v>
      </c>
      <c r="J14" s="23">
        <f t="shared" si="1"/>
        <v>0.58560398477140874</v>
      </c>
      <c r="K14" s="23">
        <f t="shared" si="2"/>
        <v>0.65696163253298223</v>
      </c>
      <c r="L14" s="24">
        <f t="shared" si="3"/>
        <v>0.66708364830753586</v>
      </c>
      <c r="M14" s="5"/>
    </row>
    <row r="15" spans="1:13" x14ac:dyDescent="0.25">
      <c r="A15" s="18"/>
      <c r="B15" s="19">
        <v>445</v>
      </c>
      <c r="C15" s="20" t="s">
        <v>118</v>
      </c>
      <c r="D15" s="21">
        <v>54321521</v>
      </c>
      <c r="E15" s="22">
        <v>59427775</v>
      </c>
      <c r="F15" s="22">
        <f t="shared" si="0"/>
        <v>41714677.799999997</v>
      </c>
      <c r="G15" s="22">
        <v>36688685.899999999</v>
      </c>
      <c r="H15" s="22">
        <v>4937658.5</v>
      </c>
      <c r="I15" s="22">
        <v>88333.4</v>
      </c>
      <c r="J15" s="23">
        <f t="shared" si="1"/>
        <v>0.61736596902710894</v>
      </c>
      <c r="K15" s="23">
        <f t="shared" si="2"/>
        <v>0.70045268226851831</v>
      </c>
      <c r="L15" s="24">
        <f t="shared" si="3"/>
        <v>0.70193908151533513</v>
      </c>
      <c r="M15" s="5"/>
    </row>
    <row r="16" spans="1:13" x14ac:dyDescent="0.25">
      <c r="A16" s="18"/>
      <c r="B16" s="19">
        <v>446</v>
      </c>
      <c r="C16" s="20" t="s">
        <v>119</v>
      </c>
      <c r="D16" s="21">
        <v>37392059</v>
      </c>
      <c r="E16" s="22">
        <v>50620354</v>
      </c>
      <c r="F16" s="22">
        <f t="shared" si="0"/>
        <v>30219182.099999998</v>
      </c>
      <c r="G16" s="22">
        <v>25816883.399999999</v>
      </c>
      <c r="H16" s="22">
        <v>4103111.4</v>
      </c>
      <c r="I16" s="22">
        <v>299187.3</v>
      </c>
      <c r="J16" s="23">
        <f t="shared" si="1"/>
        <v>0.51000993394870364</v>
      </c>
      <c r="K16" s="23">
        <f t="shared" si="2"/>
        <v>0.59106648681279461</v>
      </c>
      <c r="L16" s="24">
        <f t="shared" si="3"/>
        <v>0.5969769018209552</v>
      </c>
      <c r="M16" s="5"/>
    </row>
    <row r="17" spans="1:13" x14ac:dyDescent="0.25">
      <c r="A17" s="18"/>
      <c r="B17" s="19">
        <v>447</v>
      </c>
      <c r="C17" s="20" t="s">
        <v>120</v>
      </c>
      <c r="D17" s="21">
        <v>28502316</v>
      </c>
      <c r="E17" s="22">
        <v>53333846</v>
      </c>
      <c r="F17" s="22">
        <f t="shared" si="0"/>
        <v>24775972.600000001</v>
      </c>
      <c r="G17" s="22">
        <v>21952934</v>
      </c>
      <c r="H17" s="22">
        <v>2563582</v>
      </c>
      <c r="I17" s="22">
        <v>259456.6</v>
      </c>
      <c r="J17" s="23">
        <f t="shared" si="1"/>
        <v>0.41161355586469422</v>
      </c>
      <c r="K17" s="23">
        <f t="shared" si="2"/>
        <v>0.4596802563235361</v>
      </c>
      <c r="L17" s="24">
        <f t="shared" si="3"/>
        <v>0.46454502081098747</v>
      </c>
      <c r="M17" s="5"/>
    </row>
    <row r="18" spans="1:13" x14ac:dyDescent="0.25">
      <c r="A18" s="18"/>
      <c r="B18" s="19">
        <v>448</v>
      </c>
      <c r="C18" s="20" t="s">
        <v>121</v>
      </c>
      <c r="D18" s="21">
        <v>23431265</v>
      </c>
      <c r="E18" s="22">
        <v>63516921</v>
      </c>
      <c r="F18" s="22">
        <f t="shared" si="0"/>
        <v>21378022.699999999</v>
      </c>
      <c r="G18" s="22">
        <v>18318771.699999999</v>
      </c>
      <c r="H18" s="22">
        <v>2967137.6</v>
      </c>
      <c r="I18" s="22">
        <v>92113.4</v>
      </c>
      <c r="J18" s="23">
        <f t="shared" si="1"/>
        <v>0.28840774098605942</v>
      </c>
      <c r="K18" s="23">
        <f t="shared" si="2"/>
        <v>0.33512186933620414</v>
      </c>
      <c r="L18" s="24">
        <f t="shared" si="3"/>
        <v>0.33657208761740826</v>
      </c>
      <c r="M18" s="5"/>
    </row>
    <row r="19" spans="1:13" x14ac:dyDescent="0.25">
      <c r="A19" s="18"/>
      <c r="B19" s="19">
        <v>449</v>
      </c>
      <c r="C19" s="20" t="s">
        <v>122</v>
      </c>
      <c r="D19" s="21">
        <v>26001928</v>
      </c>
      <c r="E19" s="22">
        <v>34619919</v>
      </c>
      <c r="F19" s="22">
        <f t="shared" si="0"/>
        <v>25407185</v>
      </c>
      <c r="G19" s="22">
        <v>22429212</v>
      </c>
      <c r="H19" s="22">
        <v>2962302.1</v>
      </c>
      <c r="I19" s="22">
        <v>15670.9</v>
      </c>
      <c r="J19" s="23">
        <f t="shared" si="1"/>
        <v>0.64787014666325471</v>
      </c>
      <c r="K19" s="23">
        <f t="shared" si="2"/>
        <v>0.73343655425652499</v>
      </c>
      <c r="L19" s="24">
        <f t="shared" si="3"/>
        <v>0.73388920985054873</v>
      </c>
      <c r="M19" s="5"/>
    </row>
    <row r="20" spans="1:13" x14ac:dyDescent="0.25">
      <c r="A20" s="18"/>
      <c r="B20" s="19">
        <v>450</v>
      </c>
      <c r="C20" s="20" t="s">
        <v>123</v>
      </c>
      <c r="D20" s="21">
        <v>32091123</v>
      </c>
      <c r="E20" s="22">
        <v>58570808</v>
      </c>
      <c r="F20" s="22">
        <f t="shared" si="0"/>
        <v>26554102.199999999</v>
      </c>
      <c r="G20" s="22">
        <v>23548907.399999999</v>
      </c>
      <c r="H20" s="22">
        <v>2907589.8</v>
      </c>
      <c r="I20" s="22">
        <v>97605</v>
      </c>
      <c r="J20" s="23">
        <f t="shared" si="1"/>
        <v>0.40205877644713384</v>
      </c>
      <c r="K20" s="23">
        <f t="shared" si="2"/>
        <v>0.45170107948655924</v>
      </c>
      <c r="L20" s="24">
        <f t="shared" si="3"/>
        <v>0.45336752397201008</v>
      </c>
      <c r="M20" s="5"/>
    </row>
    <row r="21" spans="1:13" x14ac:dyDescent="0.25">
      <c r="A21" s="18"/>
      <c r="B21" s="19">
        <v>451</v>
      </c>
      <c r="C21" s="20" t="s">
        <v>124</v>
      </c>
      <c r="D21" s="21">
        <v>45555697</v>
      </c>
      <c r="E21" s="22">
        <v>54551266</v>
      </c>
      <c r="F21" s="22">
        <f t="shared" si="0"/>
        <v>39154179.900000006</v>
      </c>
      <c r="G21" s="22">
        <v>33530303</v>
      </c>
      <c r="H21" s="22">
        <v>4123007.7</v>
      </c>
      <c r="I21" s="22">
        <v>1500869.2</v>
      </c>
      <c r="J21" s="23">
        <f t="shared" si="1"/>
        <v>0.61465673408936106</v>
      </c>
      <c r="K21" s="23">
        <f t="shared" si="2"/>
        <v>0.69023715599927604</v>
      </c>
      <c r="L21" s="24">
        <f t="shared" si="3"/>
        <v>0.71775016000545255</v>
      </c>
      <c r="M21" s="5"/>
    </row>
    <row r="22" spans="1:13" x14ac:dyDescent="0.25">
      <c r="A22" s="18"/>
      <c r="B22" s="19">
        <v>452</v>
      </c>
      <c r="C22" s="20" t="s">
        <v>125</v>
      </c>
      <c r="D22" s="21">
        <v>20828258</v>
      </c>
      <c r="E22" s="22">
        <v>25388050</v>
      </c>
      <c r="F22" s="22">
        <f t="shared" si="0"/>
        <v>17964992.899999999</v>
      </c>
      <c r="G22" s="22">
        <v>15719231.6</v>
      </c>
      <c r="H22" s="22">
        <v>2197276.1</v>
      </c>
      <c r="I22" s="22">
        <v>48485.2</v>
      </c>
      <c r="J22" s="23">
        <f t="shared" si="1"/>
        <v>0.61915868292365894</v>
      </c>
      <c r="K22" s="23">
        <f t="shared" si="2"/>
        <v>0.70570633427931639</v>
      </c>
      <c r="L22" s="24">
        <f t="shared" si="3"/>
        <v>0.7076160989126774</v>
      </c>
      <c r="M22" s="5"/>
    </row>
    <row r="23" spans="1:13" x14ac:dyDescent="0.25">
      <c r="A23" s="18"/>
      <c r="B23" s="19">
        <v>453</v>
      </c>
      <c r="C23" s="20" t="s">
        <v>126</v>
      </c>
      <c r="D23" s="21">
        <v>48733320</v>
      </c>
      <c r="E23" s="22">
        <v>68593439</v>
      </c>
      <c r="F23" s="22">
        <f t="shared" si="0"/>
        <v>54287559.5</v>
      </c>
      <c r="G23" s="22">
        <v>48960377.600000001</v>
      </c>
      <c r="H23" s="22">
        <v>5323831.0999999996</v>
      </c>
      <c r="I23" s="22">
        <v>3350.8</v>
      </c>
      <c r="J23" s="23">
        <f t="shared" si="1"/>
        <v>0.71377639485315791</v>
      </c>
      <c r="K23" s="23">
        <f t="shared" si="2"/>
        <v>0.79139068533945356</v>
      </c>
      <c r="L23" s="24">
        <f t="shared" si="3"/>
        <v>0.79143953549260015</v>
      </c>
      <c r="M23" s="5"/>
    </row>
    <row r="24" spans="1:13" x14ac:dyDescent="0.25">
      <c r="A24" s="18"/>
      <c r="B24" s="19">
        <v>454</v>
      </c>
      <c r="C24" s="20" t="s">
        <v>127</v>
      </c>
      <c r="D24" s="21">
        <v>5696673</v>
      </c>
      <c r="E24" s="22">
        <v>12131393</v>
      </c>
      <c r="F24" s="22">
        <f t="shared" si="0"/>
        <v>5833696.0999999996</v>
      </c>
      <c r="G24" s="22">
        <v>5224214.8</v>
      </c>
      <c r="H24" s="22">
        <v>288561.7</v>
      </c>
      <c r="I24" s="22">
        <v>320919.59999999998</v>
      </c>
      <c r="J24" s="23">
        <f t="shared" si="1"/>
        <v>0.43063602011739294</v>
      </c>
      <c r="K24" s="23">
        <f t="shared" si="2"/>
        <v>0.45442238166713417</v>
      </c>
      <c r="L24" s="24">
        <f t="shared" si="3"/>
        <v>0.48087602965298376</v>
      </c>
      <c r="M24" s="5"/>
    </row>
    <row r="25" spans="1:13" x14ac:dyDescent="0.25">
      <c r="A25" s="18"/>
      <c r="B25" s="19">
        <v>455</v>
      </c>
      <c r="C25" s="20" t="s">
        <v>128</v>
      </c>
      <c r="D25" s="21">
        <v>12084411</v>
      </c>
      <c r="E25" s="22">
        <v>12670748</v>
      </c>
      <c r="F25" s="22">
        <f t="shared" si="0"/>
        <v>9339918</v>
      </c>
      <c r="G25" s="22">
        <v>7815741.5</v>
      </c>
      <c r="H25" s="22">
        <v>1055025.6000000001</v>
      </c>
      <c r="I25" s="22">
        <v>469150.9</v>
      </c>
      <c r="J25" s="23">
        <f t="shared" si="1"/>
        <v>0.6168334734460823</v>
      </c>
      <c r="K25" s="23">
        <f t="shared" si="2"/>
        <v>0.7000981394310738</v>
      </c>
      <c r="L25" s="24">
        <f t="shared" si="3"/>
        <v>0.73712443811525574</v>
      </c>
      <c r="M25" s="5"/>
    </row>
    <row r="26" spans="1:13" x14ac:dyDescent="0.25">
      <c r="A26" s="18"/>
      <c r="B26" s="19">
        <v>456</v>
      </c>
      <c r="C26" s="20" t="s">
        <v>129</v>
      </c>
      <c r="D26" s="21">
        <v>11405286</v>
      </c>
      <c r="E26" s="22">
        <v>26701543</v>
      </c>
      <c r="F26" s="22">
        <f t="shared" si="0"/>
        <v>10498592.5</v>
      </c>
      <c r="G26" s="22">
        <v>9289080</v>
      </c>
      <c r="H26" s="22">
        <v>1072701.3</v>
      </c>
      <c r="I26" s="22">
        <v>136811.20000000001</v>
      </c>
      <c r="J26" s="23">
        <f t="shared" si="1"/>
        <v>0.3478855135824922</v>
      </c>
      <c r="K26" s="23">
        <f t="shared" si="2"/>
        <v>0.38805927058222817</v>
      </c>
      <c r="L26" s="24">
        <f t="shared" si="3"/>
        <v>0.39318298946244418</v>
      </c>
      <c r="M26" s="5"/>
    </row>
    <row r="27" spans="1:13" x14ac:dyDescent="0.25">
      <c r="A27" s="18"/>
      <c r="B27" s="19">
        <v>457</v>
      </c>
      <c r="C27" s="20" t="s">
        <v>130</v>
      </c>
      <c r="D27" s="21">
        <v>41932442</v>
      </c>
      <c r="E27" s="22">
        <v>51130682</v>
      </c>
      <c r="F27" s="22">
        <f t="shared" si="0"/>
        <v>36833369.600000001</v>
      </c>
      <c r="G27" s="22">
        <v>30796960.100000001</v>
      </c>
      <c r="H27" s="22">
        <v>4260898.2</v>
      </c>
      <c r="I27" s="22">
        <v>1775511.3</v>
      </c>
      <c r="J27" s="23">
        <f t="shared" si="1"/>
        <v>0.60231858632356994</v>
      </c>
      <c r="K27" s="23">
        <f t="shared" si="2"/>
        <v>0.68565207677065609</v>
      </c>
      <c r="L27" s="24">
        <f t="shared" si="3"/>
        <v>0.72037704484364207</v>
      </c>
      <c r="M27" s="5"/>
    </row>
    <row r="28" spans="1:13" x14ac:dyDescent="0.25">
      <c r="A28" s="18"/>
      <c r="B28" s="19">
        <v>458</v>
      </c>
      <c r="C28" s="20" t="s">
        <v>131</v>
      </c>
      <c r="D28" s="21">
        <v>52840513</v>
      </c>
      <c r="E28" s="22">
        <v>57426124</v>
      </c>
      <c r="F28" s="22">
        <f t="shared" si="0"/>
        <v>39410432.700000003</v>
      </c>
      <c r="G28" s="22">
        <v>33883203.5</v>
      </c>
      <c r="H28" s="22">
        <v>5298870.5</v>
      </c>
      <c r="I28" s="22">
        <v>228358.7</v>
      </c>
      <c r="J28" s="23">
        <f t="shared" si="1"/>
        <v>0.59003117640326896</v>
      </c>
      <c r="K28" s="23">
        <f t="shared" si="2"/>
        <v>0.68230399808978925</v>
      </c>
      <c r="L28" s="24">
        <f t="shared" si="3"/>
        <v>0.6862805628323444</v>
      </c>
      <c r="M28" s="5"/>
    </row>
    <row r="29" spans="1:13" x14ac:dyDescent="0.25">
      <c r="A29" s="18"/>
      <c r="B29" s="19">
        <v>459</v>
      </c>
      <c r="C29" s="20" t="s">
        <v>132</v>
      </c>
      <c r="D29" s="21">
        <v>30139557</v>
      </c>
      <c r="E29" s="22">
        <v>36576909</v>
      </c>
      <c r="F29" s="22">
        <f t="shared" si="0"/>
        <v>26856914.100000001</v>
      </c>
      <c r="G29" s="22">
        <v>23451827.5</v>
      </c>
      <c r="H29" s="22">
        <v>3253033</v>
      </c>
      <c r="I29" s="22">
        <v>152053.6</v>
      </c>
      <c r="J29" s="23">
        <f t="shared" si="1"/>
        <v>0.64116482614755665</v>
      </c>
      <c r="K29" s="23">
        <f t="shared" si="2"/>
        <v>0.73010161957643827</v>
      </c>
      <c r="L29" s="24">
        <f t="shared" si="3"/>
        <v>0.7342587122383688</v>
      </c>
      <c r="M29" s="5"/>
    </row>
    <row r="30" spans="1:13" x14ac:dyDescent="0.25">
      <c r="A30" s="18"/>
      <c r="B30" s="19">
        <v>460</v>
      </c>
      <c r="C30" s="20" t="s">
        <v>133</v>
      </c>
      <c r="D30" s="21">
        <v>16293450</v>
      </c>
      <c r="E30" s="22">
        <v>16824214</v>
      </c>
      <c r="F30" s="22">
        <f t="shared" si="0"/>
        <v>11611457.9</v>
      </c>
      <c r="G30" s="22">
        <v>10213518.4</v>
      </c>
      <c r="H30" s="22">
        <v>1314231.5</v>
      </c>
      <c r="I30" s="22">
        <v>83708</v>
      </c>
      <c r="J30" s="23">
        <f t="shared" si="1"/>
        <v>0.6070725443696805</v>
      </c>
      <c r="K30" s="23">
        <f t="shared" si="2"/>
        <v>0.68518802126506473</v>
      </c>
      <c r="L30" s="24">
        <f t="shared" si="3"/>
        <v>0.69016346915225879</v>
      </c>
      <c r="M30" s="5"/>
    </row>
    <row r="31" spans="1:13" x14ac:dyDescent="0.25">
      <c r="A31" s="18"/>
      <c r="B31" s="19">
        <v>461</v>
      </c>
      <c r="C31" s="20" t="s">
        <v>134</v>
      </c>
      <c r="D31" s="21">
        <v>16590359</v>
      </c>
      <c r="E31" s="22">
        <v>20531625</v>
      </c>
      <c r="F31" s="22">
        <f t="shared" si="0"/>
        <v>17085868.5</v>
      </c>
      <c r="G31" s="22">
        <v>15847235.5</v>
      </c>
      <c r="H31" s="22">
        <v>1100758.1000000001</v>
      </c>
      <c r="I31" s="22">
        <v>137874.9</v>
      </c>
      <c r="J31" s="23">
        <f t="shared" si="1"/>
        <v>0.77184516568951556</v>
      </c>
      <c r="K31" s="23">
        <f t="shared" si="2"/>
        <v>0.82545797519680009</v>
      </c>
      <c r="L31" s="24">
        <f t="shared" si="3"/>
        <v>0.83217322058044607</v>
      </c>
      <c r="M31" s="5"/>
    </row>
    <row r="32" spans="1:13" x14ac:dyDescent="0.25">
      <c r="A32" s="18"/>
      <c r="B32" s="19">
        <v>462</v>
      </c>
      <c r="C32" s="20" t="s">
        <v>135</v>
      </c>
      <c r="D32" s="21">
        <v>17186716</v>
      </c>
      <c r="E32" s="22">
        <v>30008672</v>
      </c>
      <c r="F32" s="22">
        <f t="shared" si="0"/>
        <v>18317277.699999999</v>
      </c>
      <c r="G32" s="22">
        <v>16558946.800000001</v>
      </c>
      <c r="H32" s="22">
        <v>1653738.4</v>
      </c>
      <c r="I32" s="22">
        <v>104592.5</v>
      </c>
      <c r="J32" s="23">
        <f t="shared" si="1"/>
        <v>0.55180538479010333</v>
      </c>
      <c r="K32" s="23">
        <f t="shared" si="2"/>
        <v>0.6069140680400652</v>
      </c>
      <c r="L32" s="24">
        <f t="shared" si="3"/>
        <v>0.61039947719112664</v>
      </c>
      <c r="M32" s="5"/>
    </row>
    <row r="33" spans="1:13" x14ac:dyDescent="0.25">
      <c r="A33" s="18"/>
      <c r="B33" s="19">
        <v>463</v>
      </c>
      <c r="C33" s="20" t="s">
        <v>136</v>
      </c>
      <c r="D33" s="21">
        <v>36180524</v>
      </c>
      <c r="E33" s="22">
        <v>41484760</v>
      </c>
      <c r="F33" s="22">
        <f t="shared" si="0"/>
        <v>31910225.899999999</v>
      </c>
      <c r="G33" s="22">
        <v>27735991.100000001</v>
      </c>
      <c r="H33" s="22">
        <v>3464781.9</v>
      </c>
      <c r="I33" s="22">
        <v>709452.9</v>
      </c>
      <c r="J33" s="23">
        <f t="shared" si="1"/>
        <v>0.66858265782422266</v>
      </c>
      <c r="K33" s="23">
        <f t="shared" si="2"/>
        <v>0.75210204904162392</v>
      </c>
      <c r="L33" s="24">
        <f t="shared" si="3"/>
        <v>0.7692035798206377</v>
      </c>
      <c r="M33" s="5"/>
    </row>
    <row r="34" spans="1:13" ht="25.5" x14ac:dyDescent="0.25">
      <c r="A34" s="18"/>
      <c r="B34" s="19">
        <v>464</v>
      </c>
      <c r="C34" s="20" t="s">
        <v>137</v>
      </c>
      <c r="D34" s="21">
        <v>23838671</v>
      </c>
      <c r="E34" s="22">
        <v>27542292</v>
      </c>
      <c r="F34" s="22">
        <f t="shared" si="0"/>
        <v>20501840.400000002</v>
      </c>
      <c r="G34" s="22">
        <v>18494148</v>
      </c>
      <c r="H34" s="22">
        <v>1924014.1</v>
      </c>
      <c r="I34" s="22">
        <v>83678.3</v>
      </c>
      <c r="J34" s="23">
        <f t="shared" si="1"/>
        <v>0.6714818069607279</v>
      </c>
      <c r="K34" s="23">
        <f t="shared" si="2"/>
        <v>0.74133852404149958</v>
      </c>
      <c r="L34" s="24">
        <f t="shared" si="3"/>
        <v>0.74437669893268155</v>
      </c>
      <c r="M34" s="5"/>
    </row>
    <row r="35" spans="1:13" ht="15.75" thickBot="1" x14ac:dyDescent="0.3">
      <c r="A35" s="47" t="s">
        <v>138</v>
      </c>
      <c r="B35" s="48"/>
      <c r="C35" s="49"/>
      <c r="D35" s="50">
        <v>64375142</v>
      </c>
      <c r="E35" s="51">
        <v>192840561</v>
      </c>
      <c r="F35" s="51">
        <f t="shared" si="0"/>
        <v>11422284.9</v>
      </c>
      <c r="G35" s="51">
        <v>7497154.2000000002</v>
      </c>
      <c r="H35" s="51">
        <v>2259137.6</v>
      </c>
      <c r="I35" s="51">
        <v>1665993.1</v>
      </c>
      <c r="J35" s="52">
        <f t="shared" si="1"/>
        <v>3.8877475574238762E-2</v>
      </c>
      <c r="K35" s="52">
        <f t="shared" si="2"/>
        <v>5.0592529649402966E-2</v>
      </c>
      <c r="L35" s="53">
        <f t="shared" si="3"/>
        <v>5.9231755190755749E-2</v>
      </c>
      <c r="M35" s="5"/>
    </row>
    <row r="36" spans="1:13" x14ac:dyDescent="0.25">
      <c r="D36" s="6"/>
      <c r="E36" s="6"/>
      <c r="F36" s="6"/>
      <c r="G36" s="6"/>
      <c r="H36" s="6"/>
      <c r="I36" s="6"/>
      <c r="J36" s="5"/>
      <c r="K36" s="5"/>
      <c r="L36" s="5"/>
      <c r="M36" s="5"/>
    </row>
  </sheetData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2"/>
  <dimension ref="A1:P100"/>
  <sheetViews>
    <sheetView workbookViewId="0">
      <selection activeCell="N2" sqref="N2"/>
    </sheetView>
  </sheetViews>
  <sheetFormatPr baseColWidth="10" defaultColWidth="11.7109375" defaultRowHeight="15" x14ac:dyDescent="0.25"/>
  <cols>
    <col min="1" max="1" width="4.28515625" customWidth="1"/>
    <col min="2" max="2" width="4.28515625" style="35" customWidth="1"/>
    <col min="3" max="3" width="31.42578125" customWidth="1"/>
    <col min="4" max="6" width="13.5703125" customWidth="1"/>
    <col min="7" max="9" width="0" hidden="1" customWidth="1"/>
  </cols>
  <sheetData>
    <row r="1" spans="1:16" ht="15.75" x14ac:dyDescent="0.25">
      <c r="A1" s="32">
        <v>43</v>
      </c>
      <c r="B1" s="34" t="s">
        <v>72</v>
      </c>
      <c r="C1" s="33" t="s">
        <v>31</v>
      </c>
      <c r="D1" s="33"/>
      <c r="E1" s="33"/>
      <c r="F1" s="33"/>
      <c r="G1" s="33"/>
      <c r="H1" s="33"/>
      <c r="I1" s="33"/>
      <c r="J1" s="33"/>
      <c r="K1" s="33"/>
      <c r="L1" s="33"/>
    </row>
    <row r="2" spans="1:16" ht="15.75" thickBot="1" x14ac:dyDescent="0.3">
      <c r="A2" s="2" t="s">
        <v>591</v>
      </c>
      <c r="N2" s="1" t="s">
        <v>606</v>
      </c>
    </row>
    <row r="3" spans="1:16" ht="15.75" thickBot="1" x14ac:dyDescent="0.3">
      <c r="A3" s="76" t="s">
        <v>79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6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6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  <c r="O5" s="6"/>
      <c r="P5" s="66"/>
    </row>
    <row r="6" spans="1:16" x14ac:dyDescent="0.25">
      <c r="A6" s="11" t="s">
        <v>11</v>
      </c>
      <c r="B6" s="37"/>
      <c r="C6" s="13"/>
      <c r="D6" s="14">
        <f ca="1">SUM(D7:OFFSET(D7,50,0))</f>
        <v>2218918569</v>
      </c>
      <c r="E6" s="15">
        <f ca="1">SUM(E7:OFFSET(E7,50,0))</f>
        <v>1861137696</v>
      </c>
      <c r="F6" s="15">
        <f ca="1">SUM(F7:OFFSET(F7,50,0))</f>
        <v>833916533.50000024</v>
      </c>
      <c r="G6" s="15">
        <f ca="1">SUM(G7:OFFSET(G7,50,0))</f>
        <v>720082174.4000001</v>
      </c>
      <c r="H6" s="15">
        <f ca="1">SUM(H7:OFFSET(H7,50,0))</f>
        <v>94252703.399999976</v>
      </c>
      <c r="I6" s="15">
        <f ca="1">SUM(I7:OFFSET(I7,50,0))</f>
        <v>19581655.699999996</v>
      </c>
      <c r="J6" s="16">
        <f ca="1">IFERROR(G6/E6,0)</f>
        <v>0.38690429834805734</v>
      </c>
      <c r="K6" s="16">
        <f ca="1">IFERROR(SUM(G6,H6)/E6,0)</f>
        <v>0.43754681856704497</v>
      </c>
      <c r="L6" s="17">
        <f ca="1">IFERROR(SUM(G6,H6,I6)/E6,0)</f>
        <v>0.44806815492065566</v>
      </c>
      <c r="M6" s="5"/>
      <c r="O6" s="6" t="s">
        <v>206</v>
      </c>
      <c r="P6" s="66" t="s">
        <v>207</v>
      </c>
    </row>
    <row r="7" spans="1:16" x14ac:dyDescent="0.25">
      <c r="A7" s="18"/>
      <c r="B7" s="38">
        <v>1</v>
      </c>
      <c r="C7" s="20" t="s">
        <v>82</v>
      </c>
      <c r="D7" s="21">
        <v>38371621</v>
      </c>
      <c r="E7" s="22">
        <v>31535352</v>
      </c>
      <c r="F7" s="22">
        <f t="shared" ref="F7:F31" si="0">SUM(G7,H7,I7)</f>
        <v>16760523.5</v>
      </c>
      <c r="G7" s="22">
        <v>13843957.199999999</v>
      </c>
      <c r="H7" s="22">
        <v>2162084.5</v>
      </c>
      <c r="I7" s="22">
        <v>754481.8</v>
      </c>
      <c r="J7" s="23">
        <f t="shared" ref="J7:J31" si="1">IFERROR(G7/E7,0)</f>
        <v>0.43899802355147327</v>
      </c>
      <c r="K7" s="23">
        <f t="shared" ref="K7:K31" si="2">IFERROR(SUM(G7,H7)/E7,0)</f>
        <v>0.50755868207844956</v>
      </c>
      <c r="L7" s="24">
        <f t="shared" ref="L7:L31" si="3">IFERROR(SUM(G7,H7,I7)/E7,0)</f>
        <v>0.53148363462059978</v>
      </c>
      <c r="M7" s="5"/>
      <c r="N7" t="s">
        <v>88</v>
      </c>
      <c r="O7" s="6">
        <v>20501840.400000002</v>
      </c>
      <c r="P7" s="66">
        <v>0.74437669893268155</v>
      </c>
    </row>
    <row r="8" spans="1:16" x14ac:dyDescent="0.25">
      <c r="A8" s="18"/>
      <c r="B8" s="38">
        <v>2</v>
      </c>
      <c r="C8" s="20" t="s">
        <v>83</v>
      </c>
      <c r="D8" s="21">
        <v>72235160</v>
      </c>
      <c r="E8" s="22">
        <v>50468944</v>
      </c>
      <c r="F8" s="22">
        <f t="shared" si="0"/>
        <v>36935978.799999997</v>
      </c>
      <c r="G8" s="22">
        <v>31359838.199999999</v>
      </c>
      <c r="H8" s="22">
        <v>4167464.3</v>
      </c>
      <c r="I8" s="22">
        <v>1408676.3</v>
      </c>
      <c r="J8" s="23">
        <f t="shared" si="1"/>
        <v>0.62136901853940119</v>
      </c>
      <c r="K8" s="23">
        <f t="shared" si="2"/>
        <v>0.70394384514960329</v>
      </c>
      <c r="L8" s="24">
        <f t="shared" si="3"/>
        <v>0.73185559024179303</v>
      </c>
      <c r="M8" s="5"/>
      <c r="N8" t="s">
        <v>92</v>
      </c>
      <c r="O8" s="6">
        <v>25407185</v>
      </c>
      <c r="P8" s="66">
        <v>0.73388920985054873</v>
      </c>
    </row>
    <row r="9" spans="1:16" x14ac:dyDescent="0.25">
      <c r="A9" s="18"/>
      <c r="B9" s="38">
        <v>3</v>
      </c>
      <c r="C9" s="20" t="s">
        <v>84</v>
      </c>
      <c r="D9" s="21">
        <v>51769073</v>
      </c>
      <c r="E9" s="22">
        <v>35473831</v>
      </c>
      <c r="F9" s="22">
        <f t="shared" si="0"/>
        <v>23210421</v>
      </c>
      <c r="G9" s="22">
        <v>19452507.800000001</v>
      </c>
      <c r="H9" s="22">
        <v>2332055.7999999998</v>
      </c>
      <c r="I9" s="22">
        <v>1425857.4</v>
      </c>
      <c r="J9" s="23">
        <f t="shared" si="1"/>
        <v>0.5483621940917518</v>
      </c>
      <c r="K9" s="23">
        <f t="shared" si="2"/>
        <v>0.61410236746067826</v>
      </c>
      <c r="L9" s="24">
        <f t="shared" si="3"/>
        <v>0.65429699431110222</v>
      </c>
      <c r="M9" s="5"/>
      <c r="N9" t="s">
        <v>83</v>
      </c>
      <c r="O9" s="6">
        <v>36935978.799999997</v>
      </c>
      <c r="P9" s="66">
        <v>0.73185559024179303</v>
      </c>
    </row>
    <row r="10" spans="1:16" x14ac:dyDescent="0.25">
      <c r="A10" s="18"/>
      <c r="B10" s="38">
        <v>4</v>
      </c>
      <c r="C10" s="20" t="s">
        <v>85</v>
      </c>
      <c r="D10" s="21">
        <v>51261618</v>
      </c>
      <c r="E10" s="22">
        <v>62462680</v>
      </c>
      <c r="F10" s="22">
        <f t="shared" si="0"/>
        <v>27575753.199999999</v>
      </c>
      <c r="G10" s="22">
        <v>21925327.100000001</v>
      </c>
      <c r="H10" s="22">
        <v>3045204.7</v>
      </c>
      <c r="I10" s="22">
        <v>2605221.4</v>
      </c>
      <c r="J10" s="23">
        <f t="shared" si="1"/>
        <v>0.35101483157623081</v>
      </c>
      <c r="K10" s="23">
        <f t="shared" si="2"/>
        <v>0.39976721780109342</v>
      </c>
      <c r="L10" s="24">
        <f t="shared" si="3"/>
        <v>0.44147566514917386</v>
      </c>
      <c r="M10" s="5"/>
      <c r="N10" t="s">
        <v>99</v>
      </c>
      <c r="O10" s="6">
        <v>9339918</v>
      </c>
      <c r="P10" s="66">
        <v>0.70507278657100847</v>
      </c>
    </row>
    <row r="11" spans="1:16" x14ac:dyDescent="0.25">
      <c r="A11" s="18"/>
      <c r="B11" s="38">
        <v>5</v>
      </c>
      <c r="C11" s="20" t="s">
        <v>86</v>
      </c>
      <c r="D11" s="21">
        <v>80755800</v>
      </c>
      <c r="E11" s="22">
        <v>106095109</v>
      </c>
      <c r="F11" s="22">
        <f t="shared" si="0"/>
        <v>26679540</v>
      </c>
      <c r="G11" s="22">
        <v>23413565.399999999</v>
      </c>
      <c r="H11" s="22">
        <v>2854122.6</v>
      </c>
      <c r="I11" s="22">
        <v>411852</v>
      </c>
      <c r="J11" s="23">
        <f t="shared" si="1"/>
        <v>0.22068468208086764</v>
      </c>
      <c r="K11" s="23">
        <f t="shared" si="2"/>
        <v>0.24758622944626033</v>
      </c>
      <c r="L11" s="24">
        <f t="shared" si="3"/>
        <v>0.25146814260778033</v>
      </c>
      <c r="M11" s="5"/>
      <c r="N11" t="s">
        <v>95</v>
      </c>
      <c r="O11" s="6">
        <v>18896182.800000001</v>
      </c>
      <c r="P11" s="66">
        <v>0.6880782385746198</v>
      </c>
    </row>
    <row r="12" spans="1:16" x14ac:dyDescent="0.25">
      <c r="A12" s="18"/>
      <c r="B12" s="38">
        <v>6</v>
      </c>
      <c r="C12" s="20" t="s">
        <v>87</v>
      </c>
      <c r="D12" s="21">
        <v>131468013</v>
      </c>
      <c r="E12" s="22">
        <v>63760711</v>
      </c>
      <c r="F12" s="22">
        <f t="shared" si="0"/>
        <v>43843998.800000004</v>
      </c>
      <c r="G12" s="22">
        <v>38280172.399999999</v>
      </c>
      <c r="H12" s="22">
        <v>5321344.2</v>
      </c>
      <c r="I12" s="22">
        <v>242482.2</v>
      </c>
      <c r="J12" s="23">
        <f t="shared" si="1"/>
        <v>0.60037242056475815</v>
      </c>
      <c r="K12" s="23">
        <f t="shared" si="2"/>
        <v>0.68383046418663684</v>
      </c>
      <c r="L12" s="24">
        <f t="shared" si="3"/>
        <v>0.68763346757535382</v>
      </c>
      <c r="M12" s="5"/>
      <c r="N12" t="s">
        <v>87</v>
      </c>
      <c r="O12" s="6">
        <v>43843998.800000004</v>
      </c>
      <c r="P12" s="66">
        <v>0.68763346757535382</v>
      </c>
    </row>
    <row r="13" spans="1:16" x14ac:dyDescent="0.25">
      <c r="A13" s="18"/>
      <c r="B13" s="38">
        <v>7</v>
      </c>
      <c r="C13" s="20" t="s">
        <v>88</v>
      </c>
      <c r="D13" s="21">
        <v>44691635</v>
      </c>
      <c r="E13" s="22">
        <v>27542292</v>
      </c>
      <c r="F13" s="22">
        <f t="shared" si="0"/>
        <v>20501840.400000002</v>
      </c>
      <c r="G13" s="22">
        <v>18494148</v>
      </c>
      <c r="H13" s="22">
        <v>1924014.1</v>
      </c>
      <c r="I13" s="22">
        <v>83678.3</v>
      </c>
      <c r="J13" s="23">
        <f t="shared" si="1"/>
        <v>0.6714818069607279</v>
      </c>
      <c r="K13" s="23">
        <f t="shared" si="2"/>
        <v>0.74133852404149958</v>
      </c>
      <c r="L13" s="24">
        <f t="shared" si="3"/>
        <v>0.74437669893268155</v>
      </c>
      <c r="M13" s="5"/>
      <c r="N13" t="s">
        <v>84</v>
      </c>
      <c r="O13" s="6">
        <v>23210421</v>
      </c>
      <c r="P13" s="66">
        <v>0.65429699431110222</v>
      </c>
    </row>
    <row r="14" spans="1:16" x14ac:dyDescent="0.25">
      <c r="A14" s="18"/>
      <c r="B14" s="38">
        <v>8</v>
      </c>
      <c r="C14" s="20" t="s">
        <v>89</v>
      </c>
      <c r="D14" s="21">
        <v>97313673</v>
      </c>
      <c r="E14" s="22">
        <v>72591312</v>
      </c>
      <c r="F14" s="22">
        <f t="shared" si="0"/>
        <v>31376788.399999999</v>
      </c>
      <c r="G14" s="22">
        <v>26472368.399999999</v>
      </c>
      <c r="H14" s="22">
        <v>4382079.4000000004</v>
      </c>
      <c r="I14" s="22">
        <v>522340.6</v>
      </c>
      <c r="J14" s="23">
        <f t="shared" si="1"/>
        <v>0.36467681421710629</v>
      </c>
      <c r="K14" s="23">
        <f t="shared" si="2"/>
        <v>0.42504325862026021</v>
      </c>
      <c r="L14" s="24">
        <f t="shared" si="3"/>
        <v>0.43223889382244529</v>
      </c>
      <c r="M14" s="5"/>
      <c r="N14" t="s">
        <v>94</v>
      </c>
      <c r="O14" s="6">
        <v>39604679.100000001</v>
      </c>
      <c r="P14" s="66">
        <v>0.60220778415481702</v>
      </c>
    </row>
    <row r="15" spans="1:16" x14ac:dyDescent="0.25">
      <c r="A15" s="18"/>
      <c r="B15" s="38">
        <v>9</v>
      </c>
      <c r="C15" s="20" t="s">
        <v>90</v>
      </c>
      <c r="D15" s="21">
        <v>60602331</v>
      </c>
      <c r="E15" s="22">
        <v>64521605</v>
      </c>
      <c r="F15" s="22">
        <f t="shared" si="0"/>
        <v>24939723.800000001</v>
      </c>
      <c r="G15" s="22">
        <v>22085159.199999999</v>
      </c>
      <c r="H15" s="22">
        <v>2595108</v>
      </c>
      <c r="I15" s="22">
        <v>259456.6</v>
      </c>
      <c r="J15" s="23">
        <f t="shared" si="1"/>
        <v>0.34229091480287882</v>
      </c>
      <c r="K15" s="23">
        <f t="shared" si="2"/>
        <v>0.38251167496530813</v>
      </c>
      <c r="L15" s="24">
        <f t="shared" si="3"/>
        <v>0.38653291095285058</v>
      </c>
      <c r="M15" s="5"/>
      <c r="N15" t="s">
        <v>106</v>
      </c>
      <c r="O15" s="6">
        <v>18424227</v>
      </c>
      <c r="P15" s="66">
        <v>0.5759498209588384</v>
      </c>
    </row>
    <row r="16" spans="1:16" x14ac:dyDescent="0.25">
      <c r="A16" s="18"/>
      <c r="B16" s="38">
        <v>10</v>
      </c>
      <c r="C16" s="20" t="s">
        <v>91</v>
      </c>
      <c r="D16" s="21">
        <v>111170523</v>
      </c>
      <c r="E16" s="22">
        <v>77646427</v>
      </c>
      <c r="F16" s="22">
        <f t="shared" si="0"/>
        <v>23299212.100000001</v>
      </c>
      <c r="G16" s="22">
        <v>19184891.600000001</v>
      </c>
      <c r="H16" s="22">
        <v>4005579.9</v>
      </c>
      <c r="I16" s="22">
        <v>108740.6</v>
      </c>
      <c r="J16" s="23">
        <f t="shared" si="1"/>
        <v>0.24708015991514976</v>
      </c>
      <c r="K16" s="23">
        <f t="shared" si="2"/>
        <v>0.29866759355198663</v>
      </c>
      <c r="L16" s="24">
        <f t="shared" si="3"/>
        <v>0.30006805206889947</v>
      </c>
      <c r="M16" s="5"/>
      <c r="N16" t="s">
        <v>105</v>
      </c>
      <c r="O16" s="6">
        <v>17605227.699999999</v>
      </c>
      <c r="P16" s="66">
        <v>0.57581323614137181</v>
      </c>
    </row>
    <row r="17" spans="1:16" x14ac:dyDescent="0.25">
      <c r="A17" s="18"/>
      <c r="B17" s="38">
        <v>11</v>
      </c>
      <c r="C17" s="20" t="s">
        <v>92</v>
      </c>
      <c r="D17" s="21">
        <v>33584882</v>
      </c>
      <c r="E17" s="22">
        <v>34619919</v>
      </c>
      <c r="F17" s="22">
        <f t="shared" si="0"/>
        <v>25407185</v>
      </c>
      <c r="G17" s="22">
        <v>22429212</v>
      </c>
      <c r="H17" s="22">
        <v>2962302.1</v>
      </c>
      <c r="I17" s="22">
        <v>15670.9</v>
      </c>
      <c r="J17" s="23">
        <f t="shared" si="1"/>
        <v>0.64787014666325471</v>
      </c>
      <c r="K17" s="23">
        <f t="shared" si="2"/>
        <v>0.73343655425652499</v>
      </c>
      <c r="L17" s="24">
        <f t="shared" si="3"/>
        <v>0.73388920985054873</v>
      </c>
      <c r="M17" s="5"/>
      <c r="N17" t="s">
        <v>104</v>
      </c>
      <c r="O17" s="6">
        <v>11886302.200000001</v>
      </c>
      <c r="P17" s="66">
        <v>0.56140302602045844</v>
      </c>
    </row>
    <row r="18" spans="1:16" x14ac:dyDescent="0.25">
      <c r="A18" s="18"/>
      <c r="B18" s="38">
        <v>12</v>
      </c>
      <c r="C18" s="20" t="s">
        <v>93</v>
      </c>
      <c r="D18" s="21">
        <v>132081803</v>
      </c>
      <c r="E18" s="22">
        <v>62866960</v>
      </c>
      <c r="F18" s="22">
        <f t="shared" si="0"/>
        <v>26571200.300000001</v>
      </c>
      <c r="G18" s="22">
        <v>23562305.5</v>
      </c>
      <c r="H18" s="22">
        <v>2909589.8</v>
      </c>
      <c r="I18" s="22">
        <v>99305</v>
      </c>
      <c r="J18" s="23">
        <f t="shared" si="1"/>
        <v>0.37479632385596506</v>
      </c>
      <c r="K18" s="23">
        <f t="shared" si="2"/>
        <v>0.421078024132231</v>
      </c>
      <c r="L18" s="24">
        <f t="shared" si="3"/>
        <v>0.42265762969928877</v>
      </c>
      <c r="M18" s="5"/>
      <c r="N18" t="s">
        <v>97</v>
      </c>
      <c r="O18" s="6">
        <v>55955055</v>
      </c>
      <c r="P18" s="66">
        <v>0.55971627079345654</v>
      </c>
    </row>
    <row r="19" spans="1:16" x14ac:dyDescent="0.25">
      <c r="A19" s="18"/>
      <c r="B19" s="38">
        <v>13</v>
      </c>
      <c r="C19" s="20" t="s">
        <v>94</v>
      </c>
      <c r="D19" s="21">
        <v>149368126</v>
      </c>
      <c r="E19" s="22">
        <v>65765804</v>
      </c>
      <c r="F19" s="22">
        <f t="shared" si="0"/>
        <v>39604679.100000001</v>
      </c>
      <c r="G19" s="22">
        <v>33774007.899999999</v>
      </c>
      <c r="H19" s="22">
        <v>4231394.5</v>
      </c>
      <c r="I19" s="22">
        <v>1599276.7</v>
      </c>
      <c r="J19" s="23">
        <f t="shared" si="1"/>
        <v>0.51354968457467653</v>
      </c>
      <c r="K19" s="23">
        <f t="shared" si="2"/>
        <v>0.57789002929242683</v>
      </c>
      <c r="L19" s="24">
        <f t="shared" si="3"/>
        <v>0.60220778415481702</v>
      </c>
      <c r="M19" s="5"/>
      <c r="N19" t="s">
        <v>82</v>
      </c>
      <c r="O19" s="6">
        <v>16760523.5</v>
      </c>
      <c r="P19" s="66">
        <v>0.53148363462059978</v>
      </c>
    </row>
    <row r="20" spans="1:16" x14ac:dyDescent="0.25">
      <c r="A20" s="18"/>
      <c r="B20" s="38">
        <v>14</v>
      </c>
      <c r="C20" s="20" t="s">
        <v>95</v>
      </c>
      <c r="D20" s="21">
        <v>66039347</v>
      </c>
      <c r="E20" s="22">
        <v>27462259</v>
      </c>
      <c r="F20" s="22">
        <f t="shared" si="0"/>
        <v>18896182.800000001</v>
      </c>
      <c r="G20" s="22">
        <v>16391280.4</v>
      </c>
      <c r="H20" s="22">
        <v>2367317.7999999998</v>
      </c>
      <c r="I20" s="22">
        <v>137584.6</v>
      </c>
      <c r="J20" s="23">
        <f t="shared" si="1"/>
        <v>0.59686569848460025</v>
      </c>
      <c r="K20" s="23">
        <f t="shared" si="2"/>
        <v>0.6830682865528287</v>
      </c>
      <c r="L20" s="24">
        <f t="shared" si="3"/>
        <v>0.6880782385746198</v>
      </c>
      <c r="M20" s="5"/>
      <c r="N20" t="s">
        <v>98</v>
      </c>
      <c r="O20" s="6">
        <v>5833696</v>
      </c>
      <c r="P20" s="66">
        <v>0.48087602140990732</v>
      </c>
    </row>
    <row r="21" spans="1:16" x14ac:dyDescent="0.25">
      <c r="A21" s="18"/>
      <c r="B21" s="38">
        <v>15</v>
      </c>
      <c r="C21" s="20" t="s">
        <v>96</v>
      </c>
      <c r="D21" s="21">
        <v>477231665</v>
      </c>
      <c r="E21" s="22">
        <v>471954417</v>
      </c>
      <c r="F21" s="22">
        <f t="shared" si="0"/>
        <v>210226213.09999999</v>
      </c>
      <c r="G21" s="22">
        <v>182359233.19999999</v>
      </c>
      <c r="H21" s="22">
        <v>22326885.300000001</v>
      </c>
      <c r="I21" s="22">
        <v>5540094.5999999996</v>
      </c>
      <c r="J21" s="23">
        <f t="shared" si="1"/>
        <v>0.38639162307066616</v>
      </c>
      <c r="K21" s="23">
        <f t="shared" si="2"/>
        <v>0.43369891482549683</v>
      </c>
      <c r="L21" s="24">
        <f t="shared" si="3"/>
        <v>0.44543753703231048</v>
      </c>
      <c r="M21" s="5"/>
      <c r="N21" t="s">
        <v>96</v>
      </c>
      <c r="O21" s="6">
        <v>210226213.09999999</v>
      </c>
      <c r="P21" s="66">
        <v>0.44543753703231048</v>
      </c>
    </row>
    <row r="22" spans="1:16" x14ac:dyDescent="0.25">
      <c r="A22" s="18"/>
      <c r="B22" s="38">
        <v>16</v>
      </c>
      <c r="C22" s="20" t="s">
        <v>97</v>
      </c>
      <c r="D22" s="21">
        <v>128107405</v>
      </c>
      <c r="E22" s="22">
        <v>99970392</v>
      </c>
      <c r="F22" s="22">
        <f t="shared" si="0"/>
        <v>55955055</v>
      </c>
      <c r="G22" s="22">
        <v>50007821.100000001</v>
      </c>
      <c r="H22" s="22">
        <v>5943883.0999999996</v>
      </c>
      <c r="I22" s="22">
        <v>3350.8</v>
      </c>
      <c r="J22" s="23">
        <f t="shared" si="1"/>
        <v>0.50022631800823592</v>
      </c>
      <c r="K22" s="23">
        <f t="shared" si="2"/>
        <v>0.55968275286946967</v>
      </c>
      <c r="L22" s="24">
        <f t="shared" si="3"/>
        <v>0.55971627079345654</v>
      </c>
      <c r="M22" s="5"/>
      <c r="N22" t="s">
        <v>85</v>
      </c>
      <c r="O22" s="6">
        <v>27575753.199999999</v>
      </c>
      <c r="P22" s="66">
        <v>0.44147566514917386</v>
      </c>
    </row>
    <row r="23" spans="1:16" x14ac:dyDescent="0.25">
      <c r="A23" s="18"/>
      <c r="B23" s="38">
        <v>17</v>
      </c>
      <c r="C23" s="20" t="s">
        <v>98</v>
      </c>
      <c r="D23" s="21">
        <v>10495906</v>
      </c>
      <c r="E23" s="22">
        <v>12131393</v>
      </c>
      <c r="F23" s="22">
        <f t="shared" si="0"/>
        <v>5833696</v>
      </c>
      <c r="G23" s="22">
        <v>5224214.8</v>
      </c>
      <c r="H23" s="22">
        <v>288561.7</v>
      </c>
      <c r="I23" s="22">
        <v>320919.5</v>
      </c>
      <c r="J23" s="23">
        <f t="shared" si="1"/>
        <v>0.43063602011739294</v>
      </c>
      <c r="K23" s="23">
        <f t="shared" si="2"/>
        <v>0.45442238166713417</v>
      </c>
      <c r="L23" s="24">
        <f t="shared" si="3"/>
        <v>0.48087602140990732</v>
      </c>
      <c r="M23" s="5"/>
      <c r="N23" t="s">
        <v>89</v>
      </c>
      <c r="O23" s="6">
        <v>31376788.399999999</v>
      </c>
      <c r="P23" s="66">
        <v>0.43223889382244529</v>
      </c>
    </row>
    <row r="24" spans="1:16" x14ac:dyDescent="0.25">
      <c r="A24" s="18"/>
      <c r="B24" s="38">
        <v>18</v>
      </c>
      <c r="C24" s="20" t="s">
        <v>99</v>
      </c>
      <c r="D24" s="21">
        <v>15945044</v>
      </c>
      <c r="E24" s="22">
        <v>13246743</v>
      </c>
      <c r="F24" s="22">
        <f t="shared" si="0"/>
        <v>9339918</v>
      </c>
      <c r="G24" s="22">
        <v>7815741.5</v>
      </c>
      <c r="H24" s="22">
        <v>1055025.6000000001</v>
      </c>
      <c r="I24" s="22">
        <v>469150.9</v>
      </c>
      <c r="J24" s="23">
        <f t="shared" si="1"/>
        <v>0.59001231472521209</v>
      </c>
      <c r="K24" s="23">
        <f t="shared" si="2"/>
        <v>0.66965646574407001</v>
      </c>
      <c r="L24" s="24">
        <f t="shared" si="3"/>
        <v>0.70507278657100847</v>
      </c>
      <c r="M24" s="5"/>
      <c r="N24" t="s">
        <v>93</v>
      </c>
      <c r="O24" s="6">
        <v>26571200.300000001</v>
      </c>
      <c r="P24" s="66">
        <v>0.42265762969928877</v>
      </c>
    </row>
    <row r="25" spans="1:16" x14ac:dyDescent="0.25">
      <c r="A25" s="18"/>
      <c r="B25" s="38">
        <v>19</v>
      </c>
      <c r="C25" s="20" t="s">
        <v>100</v>
      </c>
      <c r="D25" s="21">
        <v>16038585</v>
      </c>
      <c r="E25" s="22">
        <v>27874006</v>
      </c>
      <c r="F25" s="22">
        <f t="shared" si="0"/>
        <v>10498592.5</v>
      </c>
      <c r="G25" s="22">
        <v>9289080</v>
      </c>
      <c r="H25" s="22">
        <v>1072701.3</v>
      </c>
      <c r="I25" s="22">
        <v>136811.20000000001</v>
      </c>
      <c r="J25" s="23">
        <f t="shared" si="1"/>
        <v>0.33325242162895424</v>
      </c>
      <c r="K25" s="23">
        <f t="shared" si="2"/>
        <v>0.37173635178237391</v>
      </c>
      <c r="L25" s="24">
        <f t="shared" si="3"/>
        <v>0.37664455191693652</v>
      </c>
      <c r="M25" s="5"/>
      <c r="N25" t="s">
        <v>90</v>
      </c>
      <c r="O25" s="6">
        <v>24939723.800000001</v>
      </c>
      <c r="P25" s="66">
        <v>0.38653291095285058</v>
      </c>
    </row>
    <row r="26" spans="1:16" x14ac:dyDescent="0.25">
      <c r="A26" s="18"/>
      <c r="B26" s="38">
        <v>20</v>
      </c>
      <c r="C26" s="20" t="s">
        <v>101</v>
      </c>
      <c r="D26" s="21">
        <v>151473430</v>
      </c>
      <c r="E26" s="22">
        <v>152271783</v>
      </c>
      <c r="F26" s="22">
        <f t="shared" si="0"/>
        <v>37266239</v>
      </c>
      <c r="G26" s="22">
        <v>31119302.199999999</v>
      </c>
      <c r="H26" s="22">
        <v>4317282.5999999996</v>
      </c>
      <c r="I26" s="22">
        <v>1829654.2</v>
      </c>
      <c r="J26" s="23">
        <f t="shared" si="1"/>
        <v>0.20436683400495809</v>
      </c>
      <c r="K26" s="23">
        <f t="shared" si="2"/>
        <v>0.23271931346597549</v>
      </c>
      <c r="L26" s="24">
        <f t="shared" si="3"/>
        <v>0.2447350275001377</v>
      </c>
      <c r="M26" s="5"/>
      <c r="N26" t="s">
        <v>100</v>
      </c>
      <c r="O26" s="6">
        <v>10498592.5</v>
      </c>
      <c r="P26" s="66">
        <v>0.37664455191693652</v>
      </c>
    </row>
    <row r="27" spans="1:16" x14ac:dyDescent="0.25">
      <c r="A27" s="18"/>
      <c r="B27" s="38">
        <v>21</v>
      </c>
      <c r="C27" s="20" t="s">
        <v>102</v>
      </c>
      <c r="D27" s="21">
        <v>107065139</v>
      </c>
      <c r="E27" s="22">
        <v>126383138</v>
      </c>
      <c r="F27" s="22">
        <f t="shared" si="0"/>
        <v>44211001.700000003</v>
      </c>
      <c r="G27" s="22">
        <v>36754301.700000003</v>
      </c>
      <c r="H27" s="22">
        <v>6466422.7999999998</v>
      </c>
      <c r="I27" s="22">
        <v>990277.2</v>
      </c>
      <c r="J27" s="23">
        <f t="shared" si="1"/>
        <v>0.29081649879590743</v>
      </c>
      <c r="K27" s="23">
        <f t="shared" si="2"/>
        <v>0.34198173256308922</v>
      </c>
      <c r="L27" s="24">
        <f t="shared" si="3"/>
        <v>0.34981724935489417</v>
      </c>
      <c r="M27" s="5"/>
      <c r="N27" t="s">
        <v>102</v>
      </c>
      <c r="O27" s="6">
        <v>44211001.700000003</v>
      </c>
      <c r="P27" s="66">
        <v>0.34981724935489417</v>
      </c>
    </row>
    <row r="28" spans="1:16" x14ac:dyDescent="0.25">
      <c r="A28" s="18"/>
      <c r="B28" s="38">
        <v>22</v>
      </c>
      <c r="C28" s="20" t="s">
        <v>103</v>
      </c>
      <c r="D28" s="21">
        <v>90325640</v>
      </c>
      <c r="E28" s="22">
        <v>90756288</v>
      </c>
      <c r="F28" s="22">
        <f t="shared" si="0"/>
        <v>27067034.100000001</v>
      </c>
      <c r="G28" s="22">
        <v>23609895.100000001</v>
      </c>
      <c r="H28" s="22">
        <v>3265413</v>
      </c>
      <c r="I28" s="22">
        <v>191726</v>
      </c>
      <c r="J28" s="23">
        <f t="shared" si="1"/>
        <v>0.26014610800300692</v>
      </c>
      <c r="K28" s="23">
        <f t="shared" si="2"/>
        <v>0.29612612737092114</v>
      </c>
      <c r="L28" s="24">
        <f t="shared" si="3"/>
        <v>0.29823866419040851</v>
      </c>
      <c r="M28" s="5"/>
      <c r="N28" t="s">
        <v>91</v>
      </c>
      <c r="O28" s="6">
        <v>23299212.100000001</v>
      </c>
      <c r="P28" s="66">
        <v>0.30006805206889947</v>
      </c>
    </row>
    <row r="29" spans="1:16" x14ac:dyDescent="0.25">
      <c r="A29" s="18"/>
      <c r="B29" s="38">
        <v>23</v>
      </c>
      <c r="C29" s="20" t="s">
        <v>104</v>
      </c>
      <c r="D29" s="21">
        <v>20903003</v>
      </c>
      <c r="E29" s="22">
        <v>21172494</v>
      </c>
      <c r="F29" s="22">
        <f t="shared" si="0"/>
        <v>11886302.200000001</v>
      </c>
      <c r="G29" s="22">
        <v>10213518.4</v>
      </c>
      <c r="H29" s="22">
        <v>1490204.3</v>
      </c>
      <c r="I29" s="22">
        <v>182579.5</v>
      </c>
      <c r="J29" s="23">
        <f t="shared" si="1"/>
        <v>0.48239562141332998</v>
      </c>
      <c r="K29" s="23">
        <f t="shared" si="2"/>
        <v>0.55277959696198287</v>
      </c>
      <c r="L29" s="24">
        <f t="shared" si="3"/>
        <v>0.56140302602045844</v>
      </c>
      <c r="M29" s="5"/>
      <c r="N29" t="s">
        <v>103</v>
      </c>
      <c r="O29" s="6">
        <v>27067034.100000001</v>
      </c>
      <c r="P29" s="66">
        <v>0.29823866419040851</v>
      </c>
    </row>
    <row r="30" spans="1:16" x14ac:dyDescent="0.25">
      <c r="A30" s="18"/>
      <c r="B30" s="38">
        <v>24</v>
      </c>
      <c r="C30" s="20" t="s">
        <v>105</v>
      </c>
      <c r="D30" s="21">
        <v>22858124</v>
      </c>
      <c r="E30" s="22">
        <v>30574545</v>
      </c>
      <c r="F30" s="22">
        <f t="shared" si="0"/>
        <v>17605227.699999999</v>
      </c>
      <c r="G30" s="22">
        <v>16355694.699999999</v>
      </c>
      <c r="H30" s="22">
        <v>1111658.1000000001</v>
      </c>
      <c r="I30" s="22">
        <v>137874.9</v>
      </c>
      <c r="J30" s="23">
        <f t="shared" si="1"/>
        <v>0.5349448274700408</v>
      </c>
      <c r="K30" s="23">
        <f t="shared" si="2"/>
        <v>0.57130376919754655</v>
      </c>
      <c r="L30" s="24">
        <f t="shared" si="3"/>
        <v>0.57581323614137181</v>
      </c>
      <c r="M30" s="5"/>
      <c r="N30" t="s">
        <v>86</v>
      </c>
      <c r="O30" s="6">
        <v>26679540</v>
      </c>
      <c r="P30" s="66">
        <v>0.25146814260778033</v>
      </c>
    </row>
    <row r="31" spans="1:16" ht="15.75" thickBot="1" x14ac:dyDescent="0.3">
      <c r="A31" s="25"/>
      <c r="B31" s="39">
        <v>25</v>
      </c>
      <c r="C31" s="27" t="s">
        <v>106</v>
      </c>
      <c r="D31" s="28">
        <v>57761023</v>
      </c>
      <c r="E31" s="29">
        <v>31989292</v>
      </c>
      <c r="F31" s="29">
        <f t="shared" si="0"/>
        <v>18424227</v>
      </c>
      <c r="G31" s="29">
        <v>16664630.6</v>
      </c>
      <c r="H31" s="29">
        <v>1655003.9</v>
      </c>
      <c r="I31" s="29">
        <v>104592.5</v>
      </c>
      <c r="J31" s="30">
        <f t="shared" si="1"/>
        <v>0.52094402714508337</v>
      </c>
      <c r="K31" s="30">
        <f t="shared" si="2"/>
        <v>0.57268021124068647</v>
      </c>
      <c r="L31" s="31">
        <f t="shared" si="3"/>
        <v>0.5759498209588384</v>
      </c>
      <c r="M31" s="5"/>
      <c r="N31" t="s">
        <v>101</v>
      </c>
      <c r="O31" s="6">
        <v>37266239</v>
      </c>
      <c r="P31" s="66">
        <v>0.2447350275001377</v>
      </c>
    </row>
    <row r="32" spans="1:16" x14ac:dyDescent="0.25">
      <c r="O32" s="6"/>
      <c r="P32" s="66"/>
    </row>
    <row r="33" spans="15:16" x14ac:dyDescent="0.25">
      <c r="O33" s="6"/>
      <c r="P33" s="66"/>
    </row>
    <row r="34" spans="15:16" x14ac:dyDescent="0.25">
      <c r="O34" s="6"/>
      <c r="P34" s="66"/>
    </row>
    <row r="35" spans="15:16" x14ac:dyDescent="0.25">
      <c r="O35" s="6"/>
      <c r="P35" s="66"/>
    </row>
    <row r="36" spans="15:16" x14ac:dyDescent="0.25">
      <c r="O36" s="6"/>
      <c r="P36" s="66"/>
    </row>
    <row r="37" spans="15:16" x14ac:dyDescent="0.25">
      <c r="O37" s="6"/>
      <c r="P37" s="66"/>
    </row>
    <row r="38" spans="15:16" x14ac:dyDescent="0.25">
      <c r="O38" s="6"/>
      <c r="P38" s="66"/>
    </row>
    <row r="39" spans="15:16" x14ac:dyDescent="0.25">
      <c r="O39" s="6"/>
      <c r="P39" s="66"/>
    </row>
    <row r="40" spans="15:16" x14ac:dyDescent="0.25">
      <c r="O40" s="6"/>
      <c r="P40" s="66"/>
    </row>
    <row r="41" spans="15:16" x14ac:dyDescent="0.25">
      <c r="O41" s="6"/>
      <c r="P41" s="66"/>
    </row>
    <row r="42" spans="15:16" x14ac:dyDescent="0.25">
      <c r="O42" s="6"/>
      <c r="P42" s="66"/>
    </row>
    <row r="43" spans="15:16" x14ac:dyDescent="0.25">
      <c r="O43" s="6"/>
      <c r="P43" s="66"/>
    </row>
    <row r="44" spans="15:16" x14ac:dyDescent="0.25">
      <c r="O44" s="6"/>
      <c r="P44" s="66"/>
    </row>
    <row r="45" spans="15:16" x14ac:dyDescent="0.25">
      <c r="O45" s="6"/>
      <c r="P45" s="66"/>
    </row>
    <row r="46" spans="15:16" x14ac:dyDescent="0.25">
      <c r="O46" s="6"/>
      <c r="P46" s="66"/>
    </row>
    <row r="47" spans="15:16" x14ac:dyDescent="0.25">
      <c r="O47" s="6"/>
      <c r="P47" s="66"/>
    </row>
    <row r="48" spans="15:16" x14ac:dyDescent="0.25">
      <c r="O48" s="6"/>
      <c r="P48" s="66"/>
    </row>
    <row r="49" spans="15:16" x14ac:dyDescent="0.25">
      <c r="O49" s="6"/>
      <c r="P49" s="66"/>
    </row>
    <row r="50" spans="15:16" x14ac:dyDescent="0.25">
      <c r="O50" s="6"/>
      <c r="P50" s="66"/>
    </row>
    <row r="51" spans="15:16" x14ac:dyDescent="0.25">
      <c r="O51" s="6"/>
      <c r="P51" s="66"/>
    </row>
    <row r="52" spans="15:16" x14ac:dyDescent="0.25">
      <c r="O52" s="6"/>
      <c r="P52" s="66"/>
    </row>
    <row r="53" spans="15:16" x14ac:dyDescent="0.25">
      <c r="O53" s="6"/>
      <c r="P53" s="66"/>
    </row>
    <row r="54" spans="15:16" x14ac:dyDescent="0.25">
      <c r="O54" s="6"/>
      <c r="P54" s="66"/>
    </row>
    <row r="55" spans="15:16" x14ac:dyDescent="0.25">
      <c r="O55" s="6"/>
      <c r="P55" s="66"/>
    </row>
    <row r="56" spans="15:16" x14ac:dyDescent="0.25">
      <c r="O56" s="6"/>
      <c r="P56" s="66"/>
    </row>
    <row r="57" spans="15:16" x14ac:dyDescent="0.25">
      <c r="O57" s="6"/>
      <c r="P57" s="66"/>
    </row>
    <row r="58" spans="15:16" x14ac:dyDescent="0.25">
      <c r="O58" s="6"/>
      <c r="P58" s="66"/>
    </row>
    <row r="59" spans="15:16" x14ac:dyDescent="0.25">
      <c r="O59" s="6"/>
      <c r="P59" s="66"/>
    </row>
    <row r="60" spans="15:16" x14ac:dyDescent="0.25">
      <c r="O60" s="6"/>
      <c r="P60" s="66"/>
    </row>
    <row r="61" spans="15:16" x14ac:dyDescent="0.25">
      <c r="O61" s="6"/>
      <c r="P61" s="66"/>
    </row>
    <row r="62" spans="15:16" x14ac:dyDescent="0.25">
      <c r="O62" s="6"/>
      <c r="P62" s="66"/>
    </row>
    <row r="63" spans="15:16" x14ac:dyDescent="0.25">
      <c r="O63" s="6"/>
      <c r="P63" s="66"/>
    </row>
    <row r="64" spans="15:16" x14ac:dyDescent="0.25">
      <c r="O64" s="6"/>
      <c r="P64" s="66"/>
    </row>
    <row r="65" spans="15:16" x14ac:dyDescent="0.25">
      <c r="O65" s="6"/>
      <c r="P65" s="66"/>
    </row>
    <row r="66" spans="15:16" x14ac:dyDescent="0.25">
      <c r="O66" s="6"/>
      <c r="P66" s="66"/>
    </row>
    <row r="67" spans="15:16" x14ac:dyDescent="0.25">
      <c r="O67" s="6"/>
      <c r="P67" s="66"/>
    </row>
    <row r="68" spans="15:16" x14ac:dyDescent="0.25">
      <c r="O68" s="6"/>
      <c r="P68" s="66"/>
    </row>
    <row r="69" spans="15:16" x14ac:dyDescent="0.25">
      <c r="O69" s="6"/>
      <c r="P69" s="66"/>
    </row>
    <row r="70" spans="15:16" x14ac:dyDescent="0.25">
      <c r="O70" s="6"/>
      <c r="P70" s="66"/>
    </row>
    <row r="71" spans="15:16" x14ac:dyDescent="0.25">
      <c r="O71" s="6"/>
      <c r="P71" s="66"/>
    </row>
    <row r="72" spans="15:16" x14ac:dyDescent="0.25">
      <c r="O72" s="6"/>
      <c r="P72" s="66"/>
    </row>
    <row r="73" spans="15:16" x14ac:dyDescent="0.25">
      <c r="O73" s="6"/>
      <c r="P73" s="66"/>
    </row>
    <row r="74" spans="15:16" x14ac:dyDescent="0.25">
      <c r="O74" s="6"/>
      <c r="P74" s="66"/>
    </row>
    <row r="75" spans="15:16" x14ac:dyDescent="0.25">
      <c r="O75" s="6"/>
      <c r="P75" s="66"/>
    </row>
    <row r="76" spans="15:16" x14ac:dyDescent="0.25">
      <c r="O76" s="6"/>
      <c r="P76" s="66"/>
    </row>
    <row r="77" spans="15:16" x14ac:dyDescent="0.25">
      <c r="O77" s="6"/>
      <c r="P77" s="66"/>
    </row>
    <row r="78" spans="15:16" x14ac:dyDescent="0.25">
      <c r="O78" s="6"/>
      <c r="P78" s="66"/>
    </row>
    <row r="79" spans="15:16" x14ac:dyDescent="0.25">
      <c r="O79" s="6"/>
      <c r="P79" s="66"/>
    </row>
    <row r="80" spans="15:16" x14ac:dyDescent="0.25">
      <c r="O80" s="6"/>
      <c r="P80" s="66"/>
    </row>
    <row r="81" spans="15:16" x14ac:dyDescent="0.25">
      <c r="O81" s="6"/>
      <c r="P81" s="66"/>
    </row>
    <row r="82" spans="15:16" x14ac:dyDescent="0.25">
      <c r="O82" s="6"/>
      <c r="P82" s="66"/>
    </row>
    <row r="83" spans="15:16" x14ac:dyDescent="0.25">
      <c r="O83" s="6"/>
      <c r="P83" s="66"/>
    </row>
    <row r="84" spans="15:16" x14ac:dyDescent="0.25">
      <c r="O84" s="6"/>
      <c r="P84" s="66"/>
    </row>
    <row r="85" spans="15:16" x14ac:dyDescent="0.25">
      <c r="O85" s="6"/>
      <c r="P85" s="66"/>
    </row>
    <row r="86" spans="15:16" x14ac:dyDescent="0.25">
      <c r="O86" s="6"/>
      <c r="P86" s="66"/>
    </row>
    <row r="87" spans="15:16" x14ac:dyDescent="0.25">
      <c r="O87" s="6"/>
      <c r="P87" s="66"/>
    </row>
    <row r="88" spans="15:16" x14ac:dyDescent="0.25">
      <c r="O88" s="6"/>
      <c r="P88" s="66"/>
    </row>
    <row r="89" spans="15:16" x14ac:dyDescent="0.25">
      <c r="O89" s="6"/>
      <c r="P89" s="66"/>
    </row>
    <row r="90" spans="15:16" x14ac:dyDescent="0.25">
      <c r="O90" s="6"/>
      <c r="P90" s="66"/>
    </row>
    <row r="91" spans="15:16" x14ac:dyDescent="0.25">
      <c r="O91" s="6"/>
      <c r="P91" s="66"/>
    </row>
    <row r="92" spans="15:16" x14ac:dyDescent="0.25">
      <c r="O92" s="6"/>
      <c r="P92" s="66"/>
    </row>
    <row r="93" spans="15:16" x14ac:dyDescent="0.25">
      <c r="O93" s="6"/>
      <c r="P93" s="66"/>
    </row>
    <row r="94" spans="15:16" x14ac:dyDescent="0.25">
      <c r="O94" s="6"/>
      <c r="P94" s="66"/>
    </row>
    <row r="95" spans="15:16" x14ac:dyDescent="0.25">
      <c r="O95" s="6"/>
      <c r="P95" s="66"/>
    </row>
    <row r="96" spans="15:16" x14ac:dyDescent="0.25">
      <c r="O96" s="6"/>
      <c r="P96" s="66"/>
    </row>
    <row r="97" spans="15:16" x14ac:dyDescent="0.25">
      <c r="O97" s="6"/>
      <c r="P97" s="66"/>
    </row>
    <row r="98" spans="15:16" x14ac:dyDescent="0.25">
      <c r="O98" s="6"/>
      <c r="P98" s="66"/>
    </row>
    <row r="99" spans="15:16" x14ac:dyDescent="0.25">
      <c r="O99" s="6"/>
      <c r="P99" s="66"/>
    </row>
    <row r="100" spans="15:16" x14ac:dyDescent="0.25">
      <c r="O100" s="6"/>
      <c r="P100" s="66"/>
    </row>
  </sheetData>
  <sortState ref="N6:P100">
    <sortCondition descending="1" ref="P5:P100"/>
  </sortState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  <drawing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3"/>
  <dimension ref="A1:M20"/>
  <sheetViews>
    <sheetView topLeftCell="A11" workbookViewId="0">
      <selection activeCell="A20" sqref="A20:D20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43</v>
      </c>
      <c r="B1" s="33" t="s">
        <v>72</v>
      </c>
      <c r="C1" s="33" t="s">
        <v>31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592</v>
      </c>
    </row>
    <row r="3" spans="1:13" ht="15.75" thickBot="1" x14ac:dyDescent="0.3">
      <c r="A3" s="76" t="s">
        <v>81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3"/>
      <c r="C6" s="13"/>
      <c r="D6" s="14">
        <v>2218918569</v>
      </c>
      <c r="E6" s="15">
        <v>1861137696</v>
      </c>
      <c r="F6" s="15">
        <v>833916533.50000024</v>
      </c>
      <c r="G6" s="15">
        <v>720082174.4000001</v>
      </c>
      <c r="H6" s="15">
        <v>94252703.399999976</v>
      </c>
      <c r="I6" s="15">
        <v>19581655.699999996</v>
      </c>
      <c r="J6" s="16">
        <v>0.38690429834805734</v>
      </c>
      <c r="K6" s="16">
        <v>0.43754681856704497</v>
      </c>
      <c r="L6" s="17">
        <v>0.44806815492065566</v>
      </c>
      <c r="M6" s="5"/>
    </row>
    <row r="7" spans="1:13" x14ac:dyDescent="0.25">
      <c r="A7" s="40" t="s">
        <v>139</v>
      </c>
      <c r="B7" s="42"/>
      <c r="C7" s="42"/>
      <c r="D7" s="43">
        <f ca="1">SUM(D8:OFFSET(D6,MATCH("PROYECTOS",$A$8:$A$50,0),0))</f>
        <v>1409354808</v>
      </c>
      <c r="E7" s="44">
        <f ca="1">SUM(E8:OFFSET(E6,MATCH("PROYECTOS",$A$8:$A$50,0),0))</f>
        <v>1304799651</v>
      </c>
      <c r="F7" s="44">
        <f ca="1">SUM(F8:OFFSET(F6,MATCH("PROYECTOS",$A$8:$A$50,0),0))</f>
        <v>813975837.5</v>
      </c>
      <c r="G7" s="44">
        <f ca="1">SUM(G8:OFFSET(G6,MATCH("PROYECTOS",$A$8:$A$50,0),0))</f>
        <v>704591145.5</v>
      </c>
      <c r="H7" s="44">
        <f ca="1">SUM(H8:OFFSET(H6,MATCH("PROYECTOS",$A$8:$A$50,0),0))</f>
        <v>91626410.400000006</v>
      </c>
      <c r="I7" s="44">
        <f ca="1">SUM(I8:OFFSET(I6,MATCH("PROYECTOS",$A$8:$A$50,0),0))</f>
        <v>17758281.600000001</v>
      </c>
      <c r="J7" s="45">
        <f ca="1">IFERROR(G7/E7,0)</f>
        <v>0.53999948954615407</v>
      </c>
      <c r="K7" s="45">
        <f ca="1">IFERROR(SUM(G7,H7)/E7,0)</f>
        <v>0.61022207914431759</v>
      </c>
      <c r="L7" s="46">
        <f ca="1">IFERROR(SUM(G7,H7,I7)/E7,0)</f>
        <v>0.62383204722362395</v>
      </c>
      <c r="M7" s="5"/>
    </row>
    <row r="8" spans="1:13" x14ac:dyDescent="0.25">
      <c r="A8" s="18"/>
      <c r="B8" s="20">
        <v>3000001</v>
      </c>
      <c r="C8" s="20" t="s">
        <v>366</v>
      </c>
      <c r="D8" s="21">
        <v>769382</v>
      </c>
      <c r="E8" s="22">
        <v>1814601</v>
      </c>
      <c r="F8" s="22">
        <f t="shared" ref="F8:F11" si="0">SUM(G8,H8,I8)</f>
        <v>1034798.5000000001</v>
      </c>
      <c r="G8" s="22">
        <v>788613.4</v>
      </c>
      <c r="H8" s="22">
        <v>241835.2</v>
      </c>
      <c r="I8" s="22">
        <v>4349.8999999999996</v>
      </c>
      <c r="J8" s="23">
        <f t="shared" ref="J8:J12" si="1">IFERROR(G8/E8,0)</f>
        <v>0.43459327973477369</v>
      </c>
      <c r="K8" s="23">
        <f t="shared" ref="K8:K12" si="2">IFERROR(SUM(G8,H8)/E8,0)</f>
        <v>0.56786511194471956</v>
      </c>
      <c r="L8" s="24">
        <f t="shared" ref="L8:L12" si="3">IFERROR(SUM(G8,H8,I8)/E8,0)</f>
        <v>0.57026227804349283</v>
      </c>
      <c r="M8" s="5"/>
    </row>
    <row r="9" spans="1:13" ht="63.75" x14ac:dyDescent="0.25">
      <c r="A9" s="18"/>
      <c r="B9" s="20">
        <v>3000069</v>
      </c>
      <c r="C9" s="20" t="s">
        <v>594</v>
      </c>
      <c r="D9" s="21">
        <v>1048589960</v>
      </c>
      <c r="E9" s="22">
        <v>1084382169</v>
      </c>
      <c r="F9" s="22">
        <f t="shared" si="0"/>
        <v>785439602.20000005</v>
      </c>
      <c r="G9" s="22">
        <v>681407437.10000002</v>
      </c>
      <c r="H9" s="22">
        <v>87736085.700000003</v>
      </c>
      <c r="I9" s="22">
        <v>16296079.4</v>
      </c>
      <c r="J9" s="23">
        <f t="shared" si="1"/>
        <v>0.62838310752415183</v>
      </c>
      <c r="K9" s="23">
        <f t="shared" si="2"/>
        <v>0.70929193119183431</v>
      </c>
      <c r="L9" s="24">
        <f t="shared" si="3"/>
        <v>0.72431991658837402</v>
      </c>
      <c r="M9" s="5"/>
    </row>
    <row r="10" spans="1:13" ht="63.75" x14ac:dyDescent="0.25">
      <c r="A10" s="18"/>
      <c r="B10" s="20">
        <v>3000070</v>
      </c>
      <c r="C10" s="20" t="s">
        <v>595</v>
      </c>
      <c r="D10" s="21">
        <v>272757681</v>
      </c>
      <c r="E10" s="22">
        <v>184107982</v>
      </c>
      <c r="F10" s="22">
        <f t="shared" si="0"/>
        <v>15477775.4</v>
      </c>
      <c r="G10" s="22">
        <v>13343899.4</v>
      </c>
      <c r="H10" s="22">
        <v>1686772.5</v>
      </c>
      <c r="I10" s="22">
        <v>447103.5</v>
      </c>
      <c r="J10" s="23">
        <f t="shared" si="1"/>
        <v>7.2478657660806911E-2</v>
      </c>
      <c r="K10" s="23">
        <f t="shared" si="2"/>
        <v>8.1640522788414466E-2</v>
      </c>
      <c r="L10" s="24">
        <f t="shared" si="3"/>
        <v>8.4069007936874787E-2</v>
      </c>
      <c r="M10" s="5"/>
    </row>
    <row r="11" spans="1:13" x14ac:dyDescent="0.25">
      <c r="A11" s="18"/>
      <c r="B11" s="20">
        <v>9000000</v>
      </c>
      <c r="C11" s="20" t="s">
        <v>160</v>
      </c>
      <c r="D11" s="21">
        <v>87237785</v>
      </c>
      <c r="E11" s="22">
        <v>34494899</v>
      </c>
      <c r="F11" s="22">
        <f t="shared" si="0"/>
        <v>12023661.4</v>
      </c>
      <c r="G11" s="22">
        <v>9051195.5999999996</v>
      </c>
      <c r="H11" s="22">
        <v>1961717</v>
      </c>
      <c r="I11" s="22">
        <v>1010748.8</v>
      </c>
      <c r="J11" s="23">
        <f t="shared" si="1"/>
        <v>0.26239229168347472</v>
      </c>
      <c r="K11" s="23">
        <f t="shared" si="2"/>
        <v>0.31926206248639832</v>
      </c>
      <c r="L11" s="24">
        <f t="shared" si="3"/>
        <v>0.34856346151354145</v>
      </c>
      <c r="M11" s="5"/>
    </row>
    <row r="12" spans="1:13" ht="15.75" thickBot="1" x14ac:dyDescent="0.3">
      <c r="A12" s="47" t="s">
        <v>161</v>
      </c>
      <c r="B12" s="49"/>
      <c r="C12" s="49"/>
      <c r="D12" s="50">
        <f ca="1">OFFSET(D12,-MATCH("PROYECTOS",$A$8:$A$50,0)-1,0)-(OFFSET(D12,-MATCH("PROYECTOS",$A$8:$A$50,0),0))</f>
        <v>809563761</v>
      </c>
      <c r="E12" s="51">
        <f t="shared" ref="E12:I12" ca="1" si="4">OFFSET(E12,-MATCH("PROYECTOS",$A$8:$A$50,0)-1,0)-(OFFSET(E12,-MATCH("PROYECTOS",$A$8:$A$50,0),0))</f>
        <v>556338045</v>
      </c>
      <c r="F12" s="51">
        <f t="shared" ca="1" si="4"/>
        <v>19940696.000000238</v>
      </c>
      <c r="G12" s="51">
        <f t="shared" ca="1" si="4"/>
        <v>15491028.900000095</v>
      </c>
      <c r="H12" s="51">
        <f t="shared" ca="1" si="4"/>
        <v>2626292.9999999702</v>
      </c>
      <c r="I12" s="51">
        <f t="shared" ca="1" si="4"/>
        <v>1823374.099999994</v>
      </c>
      <c r="J12" s="52">
        <f t="shared" ca="1" si="1"/>
        <v>2.7844633382928353E-2</v>
      </c>
      <c r="K12" s="52">
        <f t="shared" ca="1" si="2"/>
        <v>3.2565311797074864E-2</v>
      </c>
      <c r="L12" s="53">
        <f t="shared" ca="1" si="3"/>
        <v>3.5842768940959377E-2</v>
      </c>
      <c r="M12" s="5"/>
    </row>
    <row r="13" spans="1:13" ht="15.75" thickBot="1" x14ac:dyDescent="0.3"/>
    <row r="14" spans="1:13" ht="15.75" thickBot="1" x14ac:dyDescent="0.3">
      <c r="A14" s="82" t="s">
        <v>209</v>
      </c>
      <c r="B14" s="83"/>
      <c r="C14" s="83"/>
      <c r="D14" s="84"/>
    </row>
    <row r="15" spans="1:13" ht="15.75" thickBot="1" x14ac:dyDescent="0.3">
      <c r="A15" s="2" t="s">
        <v>607</v>
      </c>
    </row>
    <row r="16" spans="1:13" ht="45" customHeight="1" x14ac:dyDescent="0.25">
      <c r="A16" s="76" t="s">
        <v>211</v>
      </c>
      <c r="B16" s="77"/>
      <c r="C16" s="77"/>
      <c r="D16" s="87" t="s">
        <v>212</v>
      </c>
    </row>
    <row r="17" spans="1:4" ht="15.75" thickBot="1" x14ac:dyDescent="0.3">
      <c r="A17" s="85"/>
      <c r="B17" s="86"/>
      <c r="C17" s="86"/>
      <c r="D17" s="88"/>
    </row>
    <row r="18" spans="1:4" x14ac:dyDescent="0.25">
      <c r="A18" s="18"/>
      <c r="B18" s="20">
        <v>3000001</v>
      </c>
      <c r="C18" s="20" t="s">
        <v>366</v>
      </c>
      <c r="D18" s="24">
        <v>0.57026227804349283</v>
      </c>
    </row>
    <row r="19" spans="1:4" ht="63.75" x14ac:dyDescent="0.25">
      <c r="A19" s="18"/>
      <c r="B19" s="20">
        <v>3000070</v>
      </c>
      <c r="C19" s="20" t="s">
        <v>595</v>
      </c>
      <c r="D19" s="24">
        <v>8.4069007936874787E-2</v>
      </c>
    </row>
    <row r="20" spans="1:4" ht="15.75" thickBot="1" x14ac:dyDescent="0.3">
      <c r="A20" s="25"/>
      <c r="B20" s="27">
        <v>9000000</v>
      </c>
      <c r="C20" s="27" t="s">
        <v>160</v>
      </c>
      <c r="D20" s="31">
        <v>0.34856346151354145</v>
      </c>
    </row>
  </sheetData>
  <mergeCells count="10">
    <mergeCell ref="A14:D14"/>
    <mergeCell ref="A16:C17"/>
    <mergeCell ref="D16:D17"/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4"/>
  <dimension ref="A1:S15"/>
  <sheetViews>
    <sheetView topLeftCell="A10" workbookViewId="0">
      <selection activeCell="A14" sqref="A14:S14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4" width="7.7109375" customWidth="1"/>
    <col min="5" max="5" width="31.42578125" customWidth="1"/>
    <col min="6" max="6" width="4.28515625" style="4" customWidth="1"/>
    <col min="7" max="7" width="11.42578125" customWidth="1"/>
    <col min="8" max="10" width="13.5703125" customWidth="1"/>
    <col min="11" max="13" width="0" hidden="1" customWidth="1"/>
    <col min="17" max="18" width="14" hidden="1" customWidth="1"/>
    <col min="19" max="19" width="0" hidden="1" customWidth="1"/>
  </cols>
  <sheetData>
    <row r="1" spans="1:19" ht="15.75" x14ac:dyDescent="0.25">
      <c r="A1" s="32">
        <v>43</v>
      </c>
      <c r="B1" s="33" t="s">
        <v>72</v>
      </c>
      <c r="C1" s="33" t="s">
        <v>31</v>
      </c>
      <c r="D1" s="33"/>
      <c r="E1" s="33"/>
      <c r="F1" s="36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15.75" thickBot="1" x14ac:dyDescent="0.3">
      <c r="A2" s="2" t="s">
        <v>596</v>
      </c>
    </row>
    <row r="3" spans="1:19" ht="15.75" thickBot="1" x14ac:dyDescent="0.3">
      <c r="A3" s="76" t="s">
        <v>163</v>
      </c>
      <c r="B3" s="77"/>
      <c r="C3" s="77"/>
      <c r="D3" s="77"/>
      <c r="E3" s="77"/>
      <c r="F3" s="77"/>
      <c r="G3" s="77"/>
      <c r="H3" s="76" t="s">
        <v>1</v>
      </c>
      <c r="I3" s="77"/>
      <c r="J3" s="77"/>
      <c r="K3" s="77"/>
      <c r="L3" s="77"/>
      <c r="M3" s="77"/>
      <c r="N3" s="77"/>
      <c r="O3" s="77"/>
      <c r="P3" s="78"/>
      <c r="Q3" s="77" t="s">
        <v>167</v>
      </c>
      <c r="R3" s="77"/>
      <c r="S3" s="78"/>
    </row>
    <row r="4" spans="1:19" ht="45" customHeight="1" x14ac:dyDescent="0.25">
      <c r="A4" s="96" t="s">
        <v>164</v>
      </c>
      <c r="B4" s="92"/>
      <c r="C4" s="92"/>
      <c r="D4" s="92" t="s">
        <v>165</v>
      </c>
      <c r="E4" s="92"/>
      <c r="F4" s="92" t="s">
        <v>166</v>
      </c>
      <c r="G4" s="93"/>
      <c r="H4" s="74" t="s">
        <v>2</v>
      </c>
      <c r="I4" s="72" t="s">
        <v>3</v>
      </c>
      <c r="J4" s="72" t="s">
        <v>76</v>
      </c>
      <c r="K4" s="72" t="s">
        <v>5</v>
      </c>
      <c r="L4" s="72"/>
      <c r="M4" s="72"/>
      <c r="N4" s="72" t="s">
        <v>9</v>
      </c>
      <c r="O4" s="72"/>
      <c r="P4" s="81"/>
      <c r="Q4" s="90" t="s">
        <v>168</v>
      </c>
      <c r="R4" s="72" t="s">
        <v>169</v>
      </c>
      <c r="S4" s="81" t="s">
        <v>170</v>
      </c>
    </row>
    <row r="5" spans="1:19" ht="15.75" thickBot="1" x14ac:dyDescent="0.3">
      <c r="A5" s="97"/>
      <c r="B5" s="94"/>
      <c r="C5" s="94"/>
      <c r="D5" s="94"/>
      <c r="E5" s="94"/>
      <c r="F5" s="94"/>
      <c r="G5" s="95"/>
      <c r="H5" s="75"/>
      <c r="I5" s="73"/>
      <c r="J5" s="73"/>
      <c r="K5" s="9" t="s">
        <v>6</v>
      </c>
      <c r="L5" s="9" t="s">
        <v>7</v>
      </c>
      <c r="M5" s="9" t="s">
        <v>77</v>
      </c>
      <c r="N5" s="9" t="s">
        <v>10</v>
      </c>
      <c r="O5" s="9" t="s">
        <v>7</v>
      </c>
      <c r="P5" s="10" t="s">
        <v>77</v>
      </c>
      <c r="Q5" s="91"/>
      <c r="R5" s="73"/>
      <c r="S5" s="89"/>
    </row>
    <row r="6" spans="1:19" x14ac:dyDescent="0.25">
      <c r="A6" s="11" t="s">
        <v>11</v>
      </c>
      <c r="B6" s="13"/>
      <c r="C6" s="13"/>
      <c r="D6" s="54"/>
      <c r="E6" s="13"/>
      <c r="F6" s="55"/>
      <c r="G6" s="13"/>
      <c r="H6" s="14">
        <v>2218918569</v>
      </c>
      <c r="I6" s="15">
        <v>1861137696</v>
      </c>
      <c r="J6" s="15">
        <v>833916533.50000024</v>
      </c>
      <c r="K6" s="15">
        <v>720082174.4000001</v>
      </c>
      <c r="L6" s="15">
        <v>94252703.399999976</v>
      </c>
      <c r="M6" s="15">
        <v>19581655.699999996</v>
      </c>
      <c r="N6" s="16">
        <v>0.38690429834805734</v>
      </c>
      <c r="O6" s="16">
        <v>0.43754681856704497</v>
      </c>
      <c r="P6" s="17">
        <v>0.44806815492065566</v>
      </c>
      <c r="Q6" s="56"/>
      <c r="R6" s="15"/>
      <c r="S6" s="17"/>
    </row>
    <row r="7" spans="1:19" x14ac:dyDescent="0.25">
      <c r="A7" s="40" t="s">
        <v>171</v>
      </c>
      <c r="B7" s="42"/>
      <c r="C7" s="42"/>
      <c r="D7" s="57"/>
      <c r="E7" s="42"/>
      <c r="F7" s="58"/>
      <c r="G7" s="42"/>
      <c r="H7" s="43">
        <f ca="1">SUM(H8:OFFSET(H6,MATCH("PROYECTOS",$A$8:$A$50,0),0))</f>
        <v>1409354808</v>
      </c>
      <c r="I7" s="44">
        <f ca="1">SUM(I8:OFFSET(I6,MATCH("PROYECTOS",$A$8:$A$50,0),0))</f>
        <v>1304799651</v>
      </c>
      <c r="J7" s="44">
        <f ca="1">SUM(J8:OFFSET(J6,MATCH("PROYECTOS",$A$8:$A$50,0),0))</f>
        <v>813975837.50000012</v>
      </c>
      <c r="K7" s="44">
        <f ca="1">SUM(K8:OFFSET(K6,MATCH("PROYECTOS",$A$8:$A$50,0),0))</f>
        <v>704591145.4000001</v>
      </c>
      <c r="L7" s="44">
        <f ca="1">SUM(L8:OFFSET(L6,MATCH("PROYECTOS",$A$8:$A$50,0),0))</f>
        <v>91626410.5</v>
      </c>
      <c r="M7" s="44">
        <f ca="1">SUM(M8:OFFSET(M6,MATCH("PROYECTOS",$A$8:$A$50,0),0))</f>
        <v>17758281.600000001</v>
      </c>
      <c r="N7" s="45">
        <f ca="1">IFERROR(K7/I7,0)</f>
        <v>0.53999948946951404</v>
      </c>
      <c r="O7" s="45">
        <f ca="1">IFERROR(SUM(K7,L7)/I7,0)</f>
        <v>0.6102220791443177</v>
      </c>
      <c r="P7" s="46">
        <f ca="1">IFERROR(SUM(K7,L7,M7)/I7,0)</f>
        <v>0.62383204722362395</v>
      </c>
      <c r="Q7" s="59"/>
      <c r="R7" s="44"/>
      <c r="S7" s="46"/>
    </row>
    <row r="8" spans="1:19" ht="63.75" x14ac:dyDescent="0.25">
      <c r="A8" s="18"/>
      <c r="B8" s="20">
        <v>5000140</v>
      </c>
      <c r="C8" s="20" t="s">
        <v>597</v>
      </c>
      <c r="D8" s="63">
        <v>3000069</v>
      </c>
      <c r="E8" s="20" t="s">
        <v>594</v>
      </c>
      <c r="F8" s="64">
        <v>474</v>
      </c>
      <c r="G8" s="20" t="s">
        <v>602</v>
      </c>
      <c r="H8" s="21">
        <v>38633719</v>
      </c>
      <c r="I8" s="22">
        <v>40475252</v>
      </c>
      <c r="J8" s="22">
        <f t="shared" ref="J8:J14" si="0">SUM(K8,L8,M8)</f>
        <v>25568322.100000001</v>
      </c>
      <c r="K8" s="22">
        <v>20574396.100000001</v>
      </c>
      <c r="L8" s="22">
        <v>4023465.1</v>
      </c>
      <c r="M8" s="22">
        <v>970460.9</v>
      </c>
      <c r="N8" s="23">
        <f t="shared" ref="N8:N15" si="1">IFERROR(K8/I8,0)</f>
        <v>0.50832039538629681</v>
      </c>
      <c r="O8" s="23">
        <f t="shared" ref="O8:O15" si="2">IFERROR(SUM(K8,L8)/I8,0)</f>
        <v>0.60772595560368603</v>
      </c>
      <c r="P8" s="24">
        <f t="shared" ref="P8:P15" si="3">IFERROR(SUM(K8,L8,M8)/I8,0)</f>
        <v>0.63170260434697234</v>
      </c>
      <c r="Q8" s="65">
        <v>0</v>
      </c>
      <c r="R8" s="22">
        <v>0</v>
      </c>
      <c r="S8" s="24">
        <f>IFERROR(R8/Q8,0)</f>
        <v>0</v>
      </c>
    </row>
    <row r="9" spans="1:19" ht="63.75" x14ac:dyDescent="0.25">
      <c r="A9" s="18"/>
      <c r="B9" s="20">
        <v>5000192</v>
      </c>
      <c r="C9" s="20" t="s">
        <v>598</v>
      </c>
      <c r="D9" s="63">
        <v>3000069</v>
      </c>
      <c r="E9" s="20" t="s">
        <v>594</v>
      </c>
      <c r="F9" s="64">
        <v>236</v>
      </c>
      <c r="G9" s="20" t="s">
        <v>603</v>
      </c>
      <c r="H9" s="21">
        <v>992000185</v>
      </c>
      <c r="I9" s="22">
        <v>1014394064</v>
      </c>
      <c r="J9" s="22">
        <f t="shared" si="0"/>
        <v>749457655.30000007</v>
      </c>
      <c r="K9" s="22">
        <v>655213914.20000005</v>
      </c>
      <c r="L9" s="22">
        <v>79320920.400000006</v>
      </c>
      <c r="M9" s="22">
        <v>14922820.699999999</v>
      </c>
      <c r="N9" s="23">
        <f t="shared" si="1"/>
        <v>0.64591655004006421</v>
      </c>
      <c r="O9" s="23">
        <f t="shared" si="2"/>
        <v>0.72411192126218915</v>
      </c>
      <c r="P9" s="24">
        <f t="shared" si="3"/>
        <v>0.73882298989872641</v>
      </c>
      <c r="Q9" s="65">
        <v>0</v>
      </c>
      <c r="R9" s="22">
        <v>0</v>
      </c>
      <c r="S9" s="24">
        <f t="shared" ref="S9:S14" si="4">IFERROR(R9/Q9,0)</f>
        <v>0</v>
      </c>
    </row>
    <row r="10" spans="1:19" ht="63.75" x14ac:dyDescent="0.25">
      <c r="A10" s="18"/>
      <c r="B10" s="20">
        <v>5000216</v>
      </c>
      <c r="C10" s="20" t="s">
        <v>599</v>
      </c>
      <c r="D10" s="63">
        <v>3000070</v>
      </c>
      <c r="E10" s="20" t="s">
        <v>595</v>
      </c>
      <c r="F10" s="64">
        <v>7</v>
      </c>
      <c r="G10" s="20" t="s">
        <v>604</v>
      </c>
      <c r="H10" s="21">
        <v>204804520</v>
      </c>
      <c r="I10" s="22">
        <v>101443520</v>
      </c>
      <c r="J10" s="22">
        <f t="shared" si="0"/>
        <v>7138291</v>
      </c>
      <c r="K10" s="22">
        <v>6680703.7000000002</v>
      </c>
      <c r="L10" s="22">
        <v>367607.3</v>
      </c>
      <c r="M10" s="22">
        <v>89980</v>
      </c>
      <c r="N10" s="23">
        <f t="shared" si="1"/>
        <v>6.5856386884051349E-2</v>
      </c>
      <c r="O10" s="23">
        <f t="shared" si="2"/>
        <v>6.9480150136746049E-2</v>
      </c>
      <c r="P10" s="24">
        <f t="shared" si="3"/>
        <v>7.0367146171583947E-2</v>
      </c>
      <c r="Q10" s="65">
        <v>0</v>
      </c>
      <c r="R10" s="22">
        <v>0</v>
      </c>
      <c r="S10" s="24">
        <f t="shared" si="4"/>
        <v>0</v>
      </c>
    </row>
    <row r="11" spans="1:19" ht="63.75" x14ac:dyDescent="0.25">
      <c r="A11" s="18"/>
      <c r="B11" s="20">
        <v>5000218</v>
      </c>
      <c r="C11" s="20" t="s">
        <v>600</v>
      </c>
      <c r="D11" s="63">
        <v>3000070</v>
      </c>
      <c r="E11" s="20" t="s">
        <v>595</v>
      </c>
      <c r="F11" s="64">
        <v>3</v>
      </c>
      <c r="G11" s="20" t="s">
        <v>605</v>
      </c>
      <c r="H11" s="21">
        <v>21709630</v>
      </c>
      <c r="I11" s="22">
        <v>30111568</v>
      </c>
      <c r="J11" s="22">
        <f t="shared" si="0"/>
        <v>4160870.7</v>
      </c>
      <c r="K11" s="22">
        <v>3650856.6</v>
      </c>
      <c r="L11" s="22">
        <v>439332.5</v>
      </c>
      <c r="M11" s="22">
        <v>70681.600000000006</v>
      </c>
      <c r="N11" s="23">
        <f t="shared" si="1"/>
        <v>0.12124432045518188</v>
      </c>
      <c r="O11" s="23">
        <f t="shared" si="2"/>
        <v>0.13583447730121528</v>
      </c>
      <c r="P11" s="24">
        <f t="shared" si="3"/>
        <v>0.13818180109385203</v>
      </c>
      <c r="Q11" s="65">
        <v>0</v>
      </c>
      <c r="R11" s="22">
        <v>0</v>
      </c>
      <c r="S11" s="24">
        <f t="shared" si="4"/>
        <v>0</v>
      </c>
    </row>
    <row r="12" spans="1:19" ht="63.75" x14ac:dyDescent="0.25">
      <c r="A12" s="18"/>
      <c r="B12" s="20">
        <v>5000223</v>
      </c>
      <c r="C12" s="20" t="s">
        <v>601</v>
      </c>
      <c r="D12" s="63">
        <v>3000070</v>
      </c>
      <c r="E12" s="20" t="s">
        <v>595</v>
      </c>
      <c r="F12" s="64">
        <v>236</v>
      </c>
      <c r="G12" s="20" t="s">
        <v>603</v>
      </c>
      <c r="H12" s="21">
        <v>37281005</v>
      </c>
      <c r="I12" s="22">
        <v>44452071</v>
      </c>
      <c r="J12" s="22">
        <f t="shared" si="0"/>
        <v>62446.6</v>
      </c>
      <c r="K12" s="22">
        <v>57106</v>
      </c>
      <c r="L12" s="22">
        <v>5340.6</v>
      </c>
      <c r="M12" s="22">
        <v>0</v>
      </c>
      <c r="N12" s="23">
        <f t="shared" si="1"/>
        <v>1.2846645547740622E-3</v>
      </c>
      <c r="O12" s="23">
        <f t="shared" si="2"/>
        <v>1.4048074385555624E-3</v>
      </c>
      <c r="P12" s="24">
        <f t="shared" si="3"/>
        <v>1.4048074385555624E-3</v>
      </c>
      <c r="Q12" s="65">
        <v>0</v>
      </c>
      <c r="R12" s="22">
        <v>0</v>
      </c>
      <c r="S12" s="24">
        <f t="shared" si="4"/>
        <v>0</v>
      </c>
    </row>
    <row r="13" spans="1:19" x14ac:dyDescent="0.25">
      <c r="A13" s="18"/>
      <c r="B13" s="20">
        <v>5000276</v>
      </c>
      <c r="C13" s="20" t="s">
        <v>510</v>
      </c>
      <c r="D13" s="63">
        <v>3000001</v>
      </c>
      <c r="E13" s="20" t="s">
        <v>366</v>
      </c>
      <c r="F13" s="64">
        <v>1</v>
      </c>
      <c r="G13" s="20" t="s">
        <v>413</v>
      </c>
      <c r="H13" s="21">
        <v>769382</v>
      </c>
      <c r="I13" s="22">
        <v>1814601</v>
      </c>
      <c r="J13" s="22">
        <f t="shared" si="0"/>
        <v>1034798.5000000001</v>
      </c>
      <c r="K13" s="22">
        <v>788613.4</v>
      </c>
      <c r="L13" s="22">
        <v>241835.2</v>
      </c>
      <c r="M13" s="22">
        <v>4349.8999999999996</v>
      </c>
      <c r="N13" s="23">
        <f t="shared" si="1"/>
        <v>0.43459327973477369</v>
      </c>
      <c r="O13" s="23">
        <f t="shared" si="2"/>
        <v>0.56786511194471956</v>
      </c>
      <c r="P13" s="24">
        <f t="shared" si="3"/>
        <v>0.57026227804349283</v>
      </c>
      <c r="Q13" s="65">
        <v>0</v>
      </c>
      <c r="R13" s="22">
        <v>0</v>
      </c>
      <c r="S13" s="24">
        <f t="shared" si="4"/>
        <v>0</v>
      </c>
    </row>
    <row r="14" spans="1:19" x14ac:dyDescent="0.25">
      <c r="A14" s="18"/>
      <c r="B14" s="20">
        <v>9000000</v>
      </c>
      <c r="C14" s="20" t="s">
        <v>192</v>
      </c>
      <c r="D14" s="63">
        <v>9000000</v>
      </c>
      <c r="E14" s="20" t="s">
        <v>193</v>
      </c>
      <c r="F14" s="64"/>
      <c r="G14" s="20" t="s">
        <v>205</v>
      </c>
      <c r="H14" s="21">
        <v>114156367</v>
      </c>
      <c r="I14" s="22">
        <v>72108575</v>
      </c>
      <c r="J14" s="22">
        <f t="shared" si="0"/>
        <v>26553453.299999997</v>
      </c>
      <c r="K14" s="22">
        <v>17625555.399999999</v>
      </c>
      <c r="L14" s="22">
        <v>7227909.4000000004</v>
      </c>
      <c r="M14" s="22">
        <v>1699988.5</v>
      </c>
      <c r="N14" s="23">
        <f t="shared" si="1"/>
        <v>0.24443078233067286</v>
      </c>
      <c r="O14" s="23">
        <f t="shared" si="2"/>
        <v>0.34466725767358453</v>
      </c>
      <c r="P14" s="24">
        <f t="shared" si="3"/>
        <v>0.36824265768668979</v>
      </c>
      <c r="Q14" s="65">
        <v>0</v>
      </c>
      <c r="R14" s="22">
        <v>0</v>
      </c>
      <c r="S14" s="24">
        <f t="shared" si="4"/>
        <v>0</v>
      </c>
    </row>
    <row r="15" spans="1:19" ht="15.75" thickBot="1" x14ac:dyDescent="0.3">
      <c r="A15" s="47" t="s">
        <v>161</v>
      </c>
      <c r="B15" s="49"/>
      <c r="C15" s="49"/>
      <c r="D15" s="60"/>
      <c r="E15" s="49"/>
      <c r="F15" s="61"/>
      <c r="G15" s="49"/>
      <c r="H15" s="50">
        <f ca="1">OFFSET(H15,-MATCH("PROYECTOS",$A$8:$A$50,0)-1,0)-(OFFSET(H15,-MATCH("PROYECTOS",$A$8:$A$50,0),0))</f>
        <v>809563761</v>
      </c>
      <c r="I15" s="51">
        <f t="shared" ref="I15:M15" ca="1" si="5">OFFSET(I15,-MATCH("PROYECTOS",$A$8:$A$50,0)-1,0)-(OFFSET(I15,-MATCH("PROYECTOS",$A$8:$A$50,0),0))</f>
        <v>556338045</v>
      </c>
      <c r="J15" s="51">
        <f t="shared" ca="1" si="5"/>
        <v>19940696.000000119</v>
      </c>
      <c r="K15" s="51">
        <f t="shared" ca="1" si="5"/>
        <v>15491029</v>
      </c>
      <c r="L15" s="51">
        <f t="shared" ca="1" si="5"/>
        <v>2626292.8999999762</v>
      </c>
      <c r="M15" s="51">
        <f t="shared" ca="1" si="5"/>
        <v>1823374.099999994</v>
      </c>
      <c r="N15" s="52">
        <f t="shared" ca="1" si="1"/>
        <v>2.7844633562675011E-2</v>
      </c>
      <c r="O15" s="52">
        <f t="shared" ca="1" si="2"/>
        <v>3.2565311797074704E-2</v>
      </c>
      <c r="P15" s="53">
        <f t="shared" ca="1" si="3"/>
        <v>3.5842768940959217E-2</v>
      </c>
      <c r="Q15" s="62"/>
      <c r="R15" s="51"/>
      <c r="S15" s="53"/>
    </row>
  </sheetData>
  <mergeCells count="14">
    <mergeCell ref="F4:G5"/>
    <mergeCell ref="D4:E5"/>
    <mergeCell ref="A4:C5"/>
    <mergeCell ref="A3:G3"/>
    <mergeCell ref="H3:P3"/>
    <mergeCell ref="J4:J5"/>
    <mergeCell ref="I4:I5"/>
    <mergeCell ref="H4:H5"/>
    <mergeCell ref="Q3:S3"/>
    <mergeCell ref="K4:M4"/>
    <mergeCell ref="N4:P4"/>
    <mergeCell ref="S4:S5"/>
    <mergeCell ref="R4:R5"/>
    <mergeCell ref="Q4:Q5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5"/>
  <dimension ref="A1:M36"/>
  <sheetViews>
    <sheetView topLeftCell="A12" workbookViewId="0">
      <selection activeCell="A34" sqref="A34:L34"/>
    </sheetView>
  </sheetViews>
  <sheetFormatPr baseColWidth="10" defaultColWidth="11.7109375" defaultRowHeight="15" x14ac:dyDescent="0.25"/>
  <cols>
    <col min="1" max="1" width="4.28515625" customWidth="1"/>
    <col min="2" max="2" width="4.28515625" style="4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44</v>
      </c>
      <c r="B1" s="36" t="s">
        <v>72</v>
      </c>
      <c r="C1" s="33" t="s">
        <v>608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609</v>
      </c>
    </row>
    <row r="3" spans="1:13" ht="15.75" thickBot="1" x14ac:dyDescent="0.3">
      <c r="A3" s="76" t="s">
        <v>75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2"/>
      <c r="C6" s="13"/>
      <c r="D6" s="14">
        <v>4449548468</v>
      </c>
      <c r="E6" s="15">
        <v>4402334869</v>
      </c>
      <c r="F6" s="15">
        <v>2697768768.4000001</v>
      </c>
      <c r="G6" s="15">
        <v>2312631208.5999999</v>
      </c>
      <c r="H6" s="15">
        <v>312431844.99999994</v>
      </c>
      <c r="I6" s="15">
        <v>72705714.799999982</v>
      </c>
      <c r="J6" s="16">
        <v>0.52531924022520327</v>
      </c>
      <c r="K6" s="16">
        <v>0.59628881757381824</v>
      </c>
      <c r="L6" s="17">
        <v>0.6128040798070421</v>
      </c>
      <c r="M6" s="5"/>
    </row>
    <row r="7" spans="1:13" x14ac:dyDescent="0.25">
      <c r="A7" s="40" t="s">
        <v>107</v>
      </c>
      <c r="B7" s="41"/>
      <c r="C7" s="42"/>
      <c r="D7" s="43">
        <f ca="1">SUM(D8:OFFSET(D6,MATCH("GOBIERNOS REGIONALES",$A$8:$A$50,0),0))</f>
        <v>1258693924</v>
      </c>
      <c r="E7" s="44">
        <f ca="1">SUM(E8:OFFSET(E6,MATCH("GOBIERNOS REGIONALES",$A$8:$A$50,0),0))</f>
        <v>936919449</v>
      </c>
      <c r="F7" s="44">
        <f ca="1">SUM(F8:OFFSET(F6,MATCH("GOBIERNOS REGIONALES",$A$8:$A$50,0),0))</f>
        <v>397334434.40000004</v>
      </c>
      <c r="G7" s="44">
        <f ca="1">SUM(G8:OFFSET(G6,MATCH("GOBIERNOS REGIONALES",$A$8:$A$50,0),0))</f>
        <v>329089710.10000002</v>
      </c>
      <c r="H7" s="44">
        <f ca="1">SUM(H8:OFFSET(H6,MATCH("GOBIERNOS REGIONALES",$A$8:$A$50,0),0))</f>
        <v>55947312.799999997</v>
      </c>
      <c r="I7" s="44">
        <f ca="1">SUM(I8:OFFSET(I6,MATCH("GOBIERNOS REGIONALES",$A$8:$A$50,0),0))</f>
        <v>12297411.5</v>
      </c>
      <c r="J7" s="45">
        <f ca="1">IFERROR(G7/E7,0)</f>
        <v>0.35124653506899289</v>
      </c>
      <c r="K7" s="45">
        <f ca="1">IFERROR(SUM(G7,H7)/E7,0)</f>
        <v>0.41096064694884998</v>
      </c>
      <c r="L7" s="46">
        <f ca="1">IFERROR(SUM(G7,H7,I7)/E7,0)</f>
        <v>0.42408601382337197</v>
      </c>
      <c r="M7" s="5"/>
    </row>
    <row r="8" spans="1:13" x14ac:dyDescent="0.25">
      <c r="A8" s="18"/>
      <c r="B8" s="19">
        <v>10</v>
      </c>
      <c r="C8" s="20" t="s">
        <v>593</v>
      </c>
      <c r="D8" s="21">
        <v>1258693924</v>
      </c>
      <c r="E8" s="22">
        <v>936919449</v>
      </c>
      <c r="F8" s="22">
        <f t="shared" ref="F8:F35" si="0">SUM(G8,H8,I8)</f>
        <v>397334434.40000004</v>
      </c>
      <c r="G8" s="22">
        <v>329089710.10000002</v>
      </c>
      <c r="H8" s="22">
        <v>55947312.799999997</v>
      </c>
      <c r="I8" s="22">
        <v>12297411.5</v>
      </c>
      <c r="J8" s="23">
        <f t="shared" ref="J8:J35" si="1">IFERROR(G8/E8,0)</f>
        <v>0.35124653506899289</v>
      </c>
      <c r="K8" s="23">
        <f t="shared" ref="K8:K35" si="2">IFERROR(SUM(G8,H8)/E8,0)</f>
        <v>0.41096064694884998</v>
      </c>
      <c r="L8" s="24">
        <f t="shared" ref="L8:L35" si="3">IFERROR(SUM(G8,H8,I8)/E8,0)</f>
        <v>0.42408601382337197</v>
      </c>
      <c r="M8" s="5"/>
    </row>
    <row r="9" spans="1:13" x14ac:dyDescent="0.25">
      <c r="A9" s="40" t="s">
        <v>112</v>
      </c>
      <c r="B9" s="41"/>
      <c r="C9" s="42"/>
      <c r="D9" s="43">
        <f ca="1">SUM(D10:OFFSET(D8,(MATCH("GOBIERNOS LOCALES",$A$8:$A$50,0)-MATCH("GOBIERNOS REGIONALES",$A$8:$A$50,0)),0))</f>
        <v>2512259851</v>
      </c>
      <c r="E9" s="44">
        <f ca="1">SUM(E10:OFFSET(E8,(MATCH("GOBIERNOS LOCALES",$A$8:$A$50,0)-MATCH("GOBIERNOS REGIONALES",$A$8:$A$50,0)),0))</f>
        <v>2895629064</v>
      </c>
      <c r="F9" s="44">
        <f ca="1">SUM(F10:OFFSET(F8,(MATCH("GOBIERNOS LOCALES",$A$8:$A$50,0)-MATCH("GOBIERNOS REGIONALES",$A$8:$A$50,0)),0))</f>
        <v>2143181232.7</v>
      </c>
      <c r="G9" s="44">
        <f ca="1">SUM(G10:OFFSET(G8,(MATCH("GOBIERNOS LOCALES",$A$8:$A$50,0)-MATCH("GOBIERNOS REGIONALES",$A$8:$A$50,0)),0))</f>
        <v>1875195103.0999999</v>
      </c>
      <c r="H9" s="44">
        <f ca="1">SUM(H10:OFFSET(H8,(MATCH("GOBIERNOS LOCALES",$A$8:$A$50,0)-MATCH("GOBIERNOS REGIONALES",$A$8:$A$50,0)),0))</f>
        <v>227560610.70000005</v>
      </c>
      <c r="I9" s="44">
        <f ca="1">SUM(I10:OFFSET(I8,(MATCH("GOBIERNOS LOCALES",$A$8:$A$50,0)-MATCH("GOBIERNOS REGIONALES",$A$8:$A$50,0)),0))</f>
        <v>40425518.899999999</v>
      </c>
      <c r="J9" s="45">
        <f t="shared" ca="1" si="1"/>
        <v>0.64759506886203844</v>
      </c>
      <c r="K9" s="45">
        <f t="shared" ca="1" si="2"/>
        <v>0.72618269375127387</v>
      </c>
      <c r="L9" s="46">
        <f t="shared" ca="1" si="3"/>
        <v>0.74014356995692876</v>
      </c>
      <c r="M9" s="5"/>
    </row>
    <row r="10" spans="1:13" x14ac:dyDescent="0.25">
      <c r="A10" s="18"/>
      <c r="B10" s="19">
        <v>440</v>
      </c>
      <c r="C10" s="20" t="s">
        <v>113</v>
      </c>
      <c r="D10" s="21">
        <v>77333984</v>
      </c>
      <c r="E10" s="22">
        <v>87341836</v>
      </c>
      <c r="F10" s="22">
        <f t="shared" si="0"/>
        <v>60555061.799999997</v>
      </c>
      <c r="G10" s="22">
        <v>52689774</v>
      </c>
      <c r="H10" s="22">
        <v>6912255.7999999998</v>
      </c>
      <c r="I10" s="22">
        <v>953032</v>
      </c>
      <c r="J10" s="23">
        <f t="shared" si="1"/>
        <v>0.60325929031306369</v>
      </c>
      <c r="K10" s="23">
        <f t="shared" si="2"/>
        <v>0.68239955248937056</v>
      </c>
      <c r="L10" s="24">
        <f t="shared" si="3"/>
        <v>0.69331107030999439</v>
      </c>
      <c r="M10" s="5"/>
    </row>
    <row r="11" spans="1:13" x14ac:dyDescent="0.25">
      <c r="A11" s="18"/>
      <c r="B11" s="19">
        <v>441</v>
      </c>
      <c r="C11" s="20" t="s">
        <v>114</v>
      </c>
      <c r="D11" s="21">
        <v>142879867</v>
      </c>
      <c r="E11" s="22">
        <v>164634832</v>
      </c>
      <c r="F11" s="22">
        <f t="shared" si="0"/>
        <v>123253852.2</v>
      </c>
      <c r="G11" s="22">
        <v>107218902.3</v>
      </c>
      <c r="H11" s="22">
        <v>12203020.9</v>
      </c>
      <c r="I11" s="22">
        <v>3831929</v>
      </c>
      <c r="J11" s="23">
        <f t="shared" si="1"/>
        <v>0.65125284241186576</v>
      </c>
      <c r="K11" s="23">
        <f t="shared" si="2"/>
        <v>0.72537458658809217</v>
      </c>
      <c r="L11" s="24">
        <f t="shared" si="3"/>
        <v>0.74864991024499605</v>
      </c>
      <c r="M11" s="5"/>
    </row>
    <row r="12" spans="1:13" x14ac:dyDescent="0.25">
      <c r="A12" s="18"/>
      <c r="B12" s="19">
        <v>442</v>
      </c>
      <c r="C12" s="20" t="s">
        <v>115</v>
      </c>
      <c r="D12" s="21">
        <v>79896437</v>
      </c>
      <c r="E12" s="22">
        <v>82006849</v>
      </c>
      <c r="F12" s="22">
        <f t="shared" si="0"/>
        <v>65883212</v>
      </c>
      <c r="G12" s="22">
        <v>55427112</v>
      </c>
      <c r="H12" s="22">
        <v>6989595.5</v>
      </c>
      <c r="I12" s="22">
        <v>3466504.5</v>
      </c>
      <c r="J12" s="23">
        <f t="shared" si="1"/>
        <v>0.6758839374501513</v>
      </c>
      <c r="K12" s="23">
        <f t="shared" si="2"/>
        <v>0.76111578802399782</v>
      </c>
      <c r="L12" s="24">
        <f t="shared" si="3"/>
        <v>0.8033867024935929</v>
      </c>
      <c r="M12" s="5"/>
    </row>
    <row r="13" spans="1:13" x14ac:dyDescent="0.25">
      <c r="A13" s="18"/>
      <c r="B13" s="19">
        <v>443</v>
      </c>
      <c r="C13" s="20" t="s">
        <v>116</v>
      </c>
      <c r="D13" s="21">
        <v>85013472</v>
      </c>
      <c r="E13" s="22">
        <v>106733894</v>
      </c>
      <c r="F13" s="22">
        <f t="shared" si="0"/>
        <v>87571749</v>
      </c>
      <c r="G13" s="22">
        <v>70694170.5</v>
      </c>
      <c r="H13" s="22">
        <v>8593305.0999999996</v>
      </c>
      <c r="I13" s="22">
        <v>8284273.4000000004</v>
      </c>
      <c r="J13" s="23">
        <f t="shared" si="1"/>
        <v>0.66234040425808882</v>
      </c>
      <c r="K13" s="23">
        <f t="shared" si="2"/>
        <v>0.74285189669928087</v>
      </c>
      <c r="L13" s="24">
        <f t="shared" si="3"/>
        <v>0.8204680417637531</v>
      </c>
      <c r="M13" s="5"/>
    </row>
    <row r="14" spans="1:13" x14ac:dyDescent="0.25">
      <c r="A14" s="18"/>
      <c r="B14" s="19">
        <v>444</v>
      </c>
      <c r="C14" s="20" t="s">
        <v>117</v>
      </c>
      <c r="D14" s="21">
        <v>121949744</v>
      </c>
      <c r="E14" s="22">
        <v>139320342</v>
      </c>
      <c r="F14" s="22">
        <f t="shared" si="0"/>
        <v>98932709.299999997</v>
      </c>
      <c r="G14" s="22">
        <v>84034331.799999997</v>
      </c>
      <c r="H14" s="22">
        <v>11867434.9</v>
      </c>
      <c r="I14" s="22">
        <v>3030942.6</v>
      </c>
      <c r="J14" s="23">
        <f t="shared" si="1"/>
        <v>0.60317345330662475</v>
      </c>
      <c r="K14" s="23">
        <f t="shared" si="2"/>
        <v>0.68835437326158733</v>
      </c>
      <c r="L14" s="24">
        <f t="shared" si="3"/>
        <v>0.7101095782552701</v>
      </c>
      <c r="M14" s="5"/>
    </row>
    <row r="15" spans="1:13" x14ac:dyDescent="0.25">
      <c r="A15" s="18"/>
      <c r="B15" s="19">
        <v>445</v>
      </c>
      <c r="C15" s="20" t="s">
        <v>118</v>
      </c>
      <c r="D15" s="21">
        <v>232684450</v>
      </c>
      <c r="E15" s="22">
        <v>244837406</v>
      </c>
      <c r="F15" s="22">
        <f t="shared" si="0"/>
        <v>183012132.5</v>
      </c>
      <c r="G15" s="22">
        <v>163796223.19999999</v>
      </c>
      <c r="H15" s="22">
        <v>19003473</v>
      </c>
      <c r="I15" s="22">
        <v>212436.3</v>
      </c>
      <c r="J15" s="23">
        <f t="shared" si="1"/>
        <v>0.66899999422473866</v>
      </c>
      <c r="K15" s="23">
        <f t="shared" si="2"/>
        <v>0.74661670039095251</v>
      </c>
      <c r="L15" s="24">
        <f t="shared" si="3"/>
        <v>0.74748436315323485</v>
      </c>
      <c r="M15" s="5"/>
    </row>
    <row r="16" spans="1:13" x14ac:dyDescent="0.25">
      <c r="A16" s="18"/>
      <c r="B16" s="19">
        <v>446</v>
      </c>
      <c r="C16" s="20" t="s">
        <v>119</v>
      </c>
      <c r="D16" s="21">
        <v>154133561</v>
      </c>
      <c r="E16" s="22">
        <v>166966867</v>
      </c>
      <c r="F16" s="22">
        <f t="shared" si="0"/>
        <v>127021471.3</v>
      </c>
      <c r="G16" s="22">
        <v>112743444.59999999</v>
      </c>
      <c r="H16" s="22">
        <v>14250703.199999999</v>
      </c>
      <c r="I16" s="22">
        <v>27323.5</v>
      </c>
      <c r="J16" s="23">
        <f t="shared" si="1"/>
        <v>0.6752444160073986</v>
      </c>
      <c r="K16" s="23">
        <f t="shared" si="2"/>
        <v>0.76059490174179289</v>
      </c>
      <c r="L16" s="24">
        <f t="shared" si="3"/>
        <v>0.76075854798185794</v>
      </c>
      <c r="M16" s="5"/>
    </row>
    <row r="17" spans="1:13" x14ac:dyDescent="0.25">
      <c r="A17" s="18"/>
      <c r="B17" s="19">
        <v>447</v>
      </c>
      <c r="C17" s="20" t="s">
        <v>120</v>
      </c>
      <c r="D17" s="21">
        <v>92405956</v>
      </c>
      <c r="E17" s="22">
        <v>106426279</v>
      </c>
      <c r="F17" s="22">
        <f t="shared" si="0"/>
        <v>78432389.200000003</v>
      </c>
      <c r="G17" s="22">
        <v>68813927.700000003</v>
      </c>
      <c r="H17" s="22">
        <v>8949671.6999999993</v>
      </c>
      <c r="I17" s="22">
        <v>668789.80000000005</v>
      </c>
      <c r="J17" s="23">
        <f t="shared" si="1"/>
        <v>0.64658774455508305</v>
      </c>
      <c r="K17" s="23">
        <f t="shared" si="2"/>
        <v>0.73068043091124146</v>
      </c>
      <c r="L17" s="24">
        <f t="shared" si="3"/>
        <v>0.73696449727421176</v>
      </c>
      <c r="M17" s="5"/>
    </row>
    <row r="18" spans="1:13" x14ac:dyDescent="0.25">
      <c r="A18" s="18"/>
      <c r="B18" s="19">
        <v>448</v>
      </c>
      <c r="C18" s="20" t="s">
        <v>121</v>
      </c>
      <c r="D18" s="21">
        <v>95334007</v>
      </c>
      <c r="E18" s="22">
        <v>143831199</v>
      </c>
      <c r="F18" s="22">
        <f t="shared" si="0"/>
        <v>105380161.7</v>
      </c>
      <c r="G18" s="22">
        <v>94659691.299999997</v>
      </c>
      <c r="H18" s="22">
        <v>9873887.9000000004</v>
      </c>
      <c r="I18" s="22">
        <v>846582.5</v>
      </c>
      <c r="J18" s="23">
        <f t="shared" si="1"/>
        <v>0.65813044706663393</v>
      </c>
      <c r="K18" s="23">
        <f t="shared" si="2"/>
        <v>0.72677958556126621</v>
      </c>
      <c r="L18" s="24">
        <f t="shared" si="3"/>
        <v>0.73266553037634075</v>
      </c>
      <c r="M18" s="5"/>
    </row>
    <row r="19" spans="1:13" x14ac:dyDescent="0.25">
      <c r="A19" s="18"/>
      <c r="B19" s="19">
        <v>449</v>
      </c>
      <c r="C19" s="20" t="s">
        <v>122</v>
      </c>
      <c r="D19" s="21">
        <v>61490863</v>
      </c>
      <c r="E19" s="22">
        <v>73396170</v>
      </c>
      <c r="F19" s="22">
        <f t="shared" si="0"/>
        <v>55192107.799999997</v>
      </c>
      <c r="G19" s="22">
        <v>49168427</v>
      </c>
      <c r="H19" s="22">
        <v>5666734.2999999998</v>
      </c>
      <c r="I19" s="22">
        <v>356946.5</v>
      </c>
      <c r="J19" s="23">
        <f t="shared" si="1"/>
        <v>0.6699045331656952</v>
      </c>
      <c r="K19" s="23">
        <f t="shared" si="2"/>
        <v>0.74711202641772723</v>
      </c>
      <c r="L19" s="24">
        <f t="shared" si="3"/>
        <v>0.75197531151829855</v>
      </c>
      <c r="M19" s="5"/>
    </row>
    <row r="20" spans="1:13" x14ac:dyDescent="0.25">
      <c r="A20" s="18"/>
      <c r="B20" s="19">
        <v>450</v>
      </c>
      <c r="C20" s="20" t="s">
        <v>123</v>
      </c>
      <c r="D20" s="21">
        <v>150339450</v>
      </c>
      <c r="E20" s="22">
        <v>165308361</v>
      </c>
      <c r="F20" s="22">
        <f t="shared" si="0"/>
        <v>115544387.10000001</v>
      </c>
      <c r="G20" s="22">
        <v>102970011</v>
      </c>
      <c r="H20" s="22">
        <v>12364150.199999999</v>
      </c>
      <c r="I20" s="22">
        <v>210225.9</v>
      </c>
      <c r="J20" s="23">
        <f t="shared" si="1"/>
        <v>0.62289656964174966</v>
      </c>
      <c r="K20" s="23">
        <f t="shared" si="2"/>
        <v>0.69769103330472193</v>
      </c>
      <c r="L20" s="24">
        <f t="shared" si="3"/>
        <v>0.69896275300920807</v>
      </c>
      <c r="M20" s="5"/>
    </row>
    <row r="21" spans="1:13" x14ac:dyDescent="0.25">
      <c r="A21" s="18"/>
      <c r="B21" s="19">
        <v>451</v>
      </c>
      <c r="C21" s="20" t="s">
        <v>124</v>
      </c>
      <c r="D21" s="21">
        <v>165430815</v>
      </c>
      <c r="E21" s="22">
        <v>179141750</v>
      </c>
      <c r="F21" s="22">
        <f t="shared" si="0"/>
        <v>135820266.40000001</v>
      </c>
      <c r="G21" s="22">
        <v>117500552.5</v>
      </c>
      <c r="H21" s="22">
        <v>14836350.4</v>
      </c>
      <c r="I21" s="22">
        <v>3483363.5</v>
      </c>
      <c r="J21" s="23">
        <f t="shared" si="1"/>
        <v>0.65590825421767962</v>
      </c>
      <c r="K21" s="23">
        <f t="shared" si="2"/>
        <v>0.73872730896064154</v>
      </c>
      <c r="L21" s="24">
        <f t="shared" si="3"/>
        <v>0.75817204197234878</v>
      </c>
      <c r="M21" s="5"/>
    </row>
    <row r="22" spans="1:13" x14ac:dyDescent="0.25">
      <c r="A22" s="18"/>
      <c r="B22" s="19">
        <v>452</v>
      </c>
      <c r="C22" s="20" t="s">
        <v>125</v>
      </c>
      <c r="D22" s="21">
        <v>101214582</v>
      </c>
      <c r="E22" s="22">
        <v>110464114</v>
      </c>
      <c r="F22" s="22">
        <f t="shared" si="0"/>
        <v>79233774.299999997</v>
      </c>
      <c r="G22" s="22">
        <v>70845317.799999997</v>
      </c>
      <c r="H22" s="22">
        <v>8338185.0999999996</v>
      </c>
      <c r="I22" s="22">
        <v>50271.4</v>
      </c>
      <c r="J22" s="23">
        <f t="shared" si="1"/>
        <v>0.64134238020503198</v>
      </c>
      <c r="K22" s="23">
        <f t="shared" si="2"/>
        <v>0.71682558283136177</v>
      </c>
      <c r="L22" s="24">
        <f t="shared" si="3"/>
        <v>0.71728067542369456</v>
      </c>
      <c r="M22" s="5"/>
    </row>
    <row r="23" spans="1:13" x14ac:dyDescent="0.25">
      <c r="A23" s="18"/>
      <c r="B23" s="19">
        <v>453</v>
      </c>
      <c r="C23" s="20" t="s">
        <v>126</v>
      </c>
      <c r="D23" s="21">
        <v>134262758</v>
      </c>
      <c r="E23" s="22">
        <v>166357332</v>
      </c>
      <c r="F23" s="22">
        <f t="shared" si="0"/>
        <v>139134228.20000002</v>
      </c>
      <c r="G23" s="22">
        <v>122577929.40000001</v>
      </c>
      <c r="H23" s="22">
        <v>16669125.800000001</v>
      </c>
      <c r="I23" s="22">
        <v>-112827</v>
      </c>
      <c r="J23" s="23">
        <f t="shared" si="1"/>
        <v>0.73683514832998165</v>
      </c>
      <c r="K23" s="23">
        <f t="shared" si="2"/>
        <v>0.83703587648303968</v>
      </c>
      <c r="L23" s="24">
        <f t="shared" si="3"/>
        <v>0.83635765569984022</v>
      </c>
      <c r="M23" s="5"/>
    </row>
    <row r="24" spans="1:13" x14ac:dyDescent="0.25">
      <c r="A24" s="18"/>
      <c r="B24" s="19">
        <v>454</v>
      </c>
      <c r="C24" s="20" t="s">
        <v>127</v>
      </c>
      <c r="D24" s="21">
        <v>16011257</v>
      </c>
      <c r="E24" s="22">
        <v>30109919</v>
      </c>
      <c r="F24" s="22">
        <f t="shared" si="0"/>
        <v>16165494.800000001</v>
      </c>
      <c r="G24" s="22">
        <v>14136259.699999999</v>
      </c>
      <c r="H24" s="22">
        <v>966947.3</v>
      </c>
      <c r="I24" s="22">
        <v>1062287.8</v>
      </c>
      <c r="J24" s="23">
        <f t="shared" si="1"/>
        <v>0.46948846657475229</v>
      </c>
      <c r="K24" s="23">
        <f t="shared" si="2"/>
        <v>0.50160237893698756</v>
      </c>
      <c r="L24" s="24">
        <f t="shared" si="3"/>
        <v>0.53688270632677559</v>
      </c>
      <c r="M24" s="5"/>
    </row>
    <row r="25" spans="1:13" x14ac:dyDescent="0.25">
      <c r="A25" s="18"/>
      <c r="B25" s="19">
        <v>455</v>
      </c>
      <c r="C25" s="20" t="s">
        <v>128</v>
      </c>
      <c r="D25" s="21">
        <v>22921652</v>
      </c>
      <c r="E25" s="22">
        <v>37941911</v>
      </c>
      <c r="F25" s="22">
        <f t="shared" si="0"/>
        <v>21359594.899999999</v>
      </c>
      <c r="G25" s="22">
        <v>18274088.300000001</v>
      </c>
      <c r="H25" s="22">
        <v>2281739.2000000002</v>
      </c>
      <c r="I25" s="22">
        <v>803767.4</v>
      </c>
      <c r="J25" s="23">
        <f t="shared" si="1"/>
        <v>0.48163331309274326</v>
      </c>
      <c r="K25" s="23">
        <f t="shared" si="2"/>
        <v>0.54177101148120876</v>
      </c>
      <c r="L25" s="24">
        <f t="shared" si="3"/>
        <v>0.56295516849428062</v>
      </c>
      <c r="M25" s="5"/>
    </row>
    <row r="26" spans="1:13" x14ac:dyDescent="0.25">
      <c r="A26" s="18"/>
      <c r="B26" s="19">
        <v>456</v>
      </c>
      <c r="C26" s="20" t="s">
        <v>129</v>
      </c>
      <c r="D26" s="21">
        <v>36592270</v>
      </c>
      <c r="E26" s="22">
        <v>44232756</v>
      </c>
      <c r="F26" s="22">
        <f t="shared" si="0"/>
        <v>33538263</v>
      </c>
      <c r="G26" s="22">
        <v>29318591.800000001</v>
      </c>
      <c r="H26" s="22">
        <v>3905818.3</v>
      </c>
      <c r="I26" s="22">
        <v>313852.90000000002</v>
      </c>
      <c r="J26" s="23">
        <f t="shared" si="1"/>
        <v>0.66282534599471943</v>
      </c>
      <c r="K26" s="23">
        <f t="shared" si="2"/>
        <v>0.75112683686270876</v>
      </c>
      <c r="L26" s="24">
        <f t="shared" si="3"/>
        <v>0.75822232284147073</v>
      </c>
      <c r="M26" s="5"/>
    </row>
    <row r="27" spans="1:13" x14ac:dyDescent="0.25">
      <c r="A27" s="18"/>
      <c r="B27" s="19">
        <v>457</v>
      </c>
      <c r="C27" s="20" t="s">
        <v>130</v>
      </c>
      <c r="D27" s="21">
        <v>180319316</v>
      </c>
      <c r="E27" s="22">
        <v>198333521</v>
      </c>
      <c r="F27" s="22">
        <f t="shared" si="0"/>
        <v>154594776.40000001</v>
      </c>
      <c r="G27" s="22">
        <v>134662789.59999999</v>
      </c>
      <c r="H27" s="22">
        <v>13581569.4</v>
      </c>
      <c r="I27" s="22">
        <v>6350417.4000000004</v>
      </c>
      <c r="J27" s="23">
        <f t="shared" si="1"/>
        <v>0.6789714059480646</v>
      </c>
      <c r="K27" s="23">
        <f t="shared" si="2"/>
        <v>0.74744984232897271</v>
      </c>
      <c r="L27" s="24">
        <f t="shared" si="3"/>
        <v>0.77946872329261985</v>
      </c>
      <c r="M27" s="5"/>
    </row>
    <row r="28" spans="1:13" x14ac:dyDescent="0.25">
      <c r="A28" s="18"/>
      <c r="B28" s="19">
        <v>458</v>
      </c>
      <c r="C28" s="20" t="s">
        <v>131</v>
      </c>
      <c r="D28" s="21">
        <v>185697365</v>
      </c>
      <c r="E28" s="22">
        <v>197413050</v>
      </c>
      <c r="F28" s="22">
        <f t="shared" si="0"/>
        <v>144041248.79999998</v>
      </c>
      <c r="G28" s="22">
        <v>127738704.3</v>
      </c>
      <c r="H28" s="22">
        <v>15898531.9</v>
      </c>
      <c r="I28" s="22">
        <v>404012.6</v>
      </c>
      <c r="J28" s="23">
        <f t="shared" si="1"/>
        <v>0.64706312120703269</v>
      </c>
      <c r="K28" s="23">
        <f t="shared" si="2"/>
        <v>0.72759747240620609</v>
      </c>
      <c r="L28" s="24">
        <f t="shared" si="3"/>
        <v>0.72964400681717845</v>
      </c>
      <c r="M28" s="5"/>
    </row>
    <row r="29" spans="1:13" x14ac:dyDescent="0.25">
      <c r="A29" s="18"/>
      <c r="B29" s="19">
        <v>459</v>
      </c>
      <c r="C29" s="20" t="s">
        <v>132</v>
      </c>
      <c r="D29" s="21">
        <v>112986685</v>
      </c>
      <c r="E29" s="22">
        <v>129801284</v>
      </c>
      <c r="F29" s="22">
        <f t="shared" si="0"/>
        <v>89007278.899999991</v>
      </c>
      <c r="G29" s="22">
        <v>79419149.599999994</v>
      </c>
      <c r="H29" s="22">
        <v>9270971</v>
      </c>
      <c r="I29" s="22">
        <v>317158.3</v>
      </c>
      <c r="J29" s="23">
        <f t="shared" si="1"/>
        <v>0.61185180263702166</v>
      </c>
      <c r="K29" s="23">
        <f t="shared" si="2"/>
        <v>0.68327614232229006</v>
      </c>
      <c r="L29" s="24">
        <f t="shared" si="3"/>
        <v>0.68571955651840844</v>
      </c>
      <c r="M29" s="5"/>
    </row>
    <row r="30" spans="1:13" x14ac:dyDescent="0.25">
      <c r="A30" s="18"/>
      <c r="B30" s="19">
        <v>460</v>
      </c>
      <c r="C30" s="20" t="s">
        <v>133</v>
      </c>
      <c r="D30" s="21">
        <v>32458960</v>
      </c>
      <c r="E30" s="22">
        <v>33468277</v>
      </c>
      <c r="F30" s="22">
        <f t="shared" si="0"/>
        <v>23584848.599999998</v>
      </c>
      <c r="G30" s="22">
        <v>20669725.699999999</v>
      </c>
      <c r="H30" s="22">
        <v>2633652.9</v>
      </c>
      <c r="I30" s="22">
        <v>281470</v>
      </c>
      <c r="J30" s="23">
        <f t="shared" si="1"/>
        <v>0.61759156887580435</v>
      </c>
      <c r="K30" s="23">
        <f t="shared" si="2"/>
        <v>0.69628259022715744</v>
      </c>
      <c r="L30" s="24">
        <f t="shared" si="3"/>
        <v>0.70469264372348772</v>
      </c>
      <c r="M30" s="5"/>
    </row>
    <row r="31" spans="1:13" x14ac:dyDescent="0.25">
      <c r="A31" s="18"/>
      <c r="B31" s="19">
        <v>461</v>
      </c>
      <c r="C31" s="20" t="s">
        <v>134</v>
      </c>
      <c r="D31" s="21">
        <v>22491596</v>
      </c>
      <c r="E31" s="22">
        <v>28520844</v>
      </c>
      <c r="F31" s="22">
        <f t="shared" si="0"/>
        <v>23023966.5</v>
      </c>
      <c r="G31" s="22">
        <v>21385898</v>
      </c>
      <c r="H31" s="22">
        <v>1534434.5</v>
      </c>
      <c r="I31" s="22">
        <v>103634</v>
      </c>
      <c r="J31" s="23">
        <f t="shared" si="1"/>
        <v>0.74983398107012544</v>
      </c>
      <c r="K31" s="23">
        <f t="shared" si="2"/>
        <v>0.80363444013087415</v>
      </c>
      <c r="L31" s="24">
        <f t="shared" si="3"/>
        <v>0.80726806331537737</v>
      </c>
      <c r="M31" s="5"/>
    </row>
    <row r="32" spans="1:13" x14ac:dyDescent="0.25">
      <c r="A32" s="18"/>
      <c r="B32" s="19">
        <v>462</v>
      </c>
      <c r="C32" s="20" t="s">
        <v>135</v>
      </c>
      <c r="D32" s="21">
        <v>48746989</v>
      </c>
      <c r="E32" s="22">
        <v>86771558</v>
      </c>
      <c r="F32" s="22">
        <f t="shared" si="0"/>
        <v>52176185.199999996</v>
      </c>
      <c r="G32" s="22">
        <v>40350066.799999997</v>
      </c>
      <c r="H32" s="22">
        <v>7835441.9000000004</v>
      </c>
      <c r="I32" s="22">
        <v>3990676.5</v>
      </c>
      <c r="J32" s="23">
        <f t="shared" si="1"/>
        <v>0.46501489347465674</v>
      </c>
      <c r="K32" s="23">
        <f t="shared" si="2"/>
        <v>0.55531455018936038</v>
      </c>
      <c r="L32" s="24">
        <f t="shared" si="3"/>
        <v>0.60130515577466059</v>
      </c>
      <c r="M32" s="5"/>
    </row>
    <row r="33" spans="1:13" x14ac:dyDescent="0.25">
      <c r="A33" s="18"/>
      <c r="B33" s="19">
        <v>463</v>
      </c>
      <c r="C33" s="20" t="s">
        <v>136</v>
      </c>
      <c r="D33" s="21">
        <v>107176899</v>
      </c>
      <c r="E33" s="22">
        <v>114318055</v>
      </c>
      <c r="F33" s="22">
        <f t="shared" si="0"/>
        <v>87252210.700000003</v>
      </c>
      <c r="G33" s="22">
        <v>76977351.200000003</v>
      </c>
      <c r="H33" s="22">
        <v>8900521.3000000007</v>
      </c>
      <c r="I33" s="22">
        <v>1374338.2</v>
      </c>
      <c r="J33" s="23">
        <f t="shared" si="1"/>
        <v>0.67336127438487303</v>
      </c>
      <c r="K33" s="23">
        <f t="shared" si="2"/>
        <v>0.7512188035389511</v>
      </c>
      <c r="L33" s="24">
        <f t="shared" si="3"/>
        <v>0.76324086077216768</v>
      </c>
      <c r="M33" s="5"/>
    </row>
    <row r="34" spans="1:13" ht="25.5" x14ac:dyDescent="0.25">
      <c r="A34" s="18"/>
      <c r="B34" s="19">
        <v>464</v>
      </c>
      <c r="C34" s="20" t="s">
        <v>137</v>
      </c>
      <c r="D34" s="21">
        <v>52486916</v>
      </c>
      <c r="E34" s="22">
        <v>57950658</v>
      </c>
      <c r="F34" s="22">
        <f t="shared" si="0"/>
        <v>43469862.100000001</v>
      </c>
      <c r="G34" s="22">
        <v>39122663</v>
      </c>
      <c r="H34" s="22">
        <v>4233089.2</v>
      </c>
      <c r="I34" s="22">
        <v>114109.9</v>
      </c>
      <c r="J34" s="23">
        <f t="shared" si="1"/>
        <v>0.67510299883048785</v>
      </c>
      <c r="K34" s="23">
        <f t="shared" si="2"/>
        <v>0.74814943775099163</v>
      </c>
      <c r="L34" s="24">
        <f t="shared" si="3"/>
        <v>0.75011852496998399</v>
      </c>
      <c r="M34" s="5"/>
    </row>
    <row r="35" spans="1:13" ht="15.75" thickBot="1" x14ac:dyDescent="0.3">
      <c r="A35" s="47" t="s">
        <v>138</v>
      </c>
      <c r="B35" s="48"/>
      <c r="C35" s="49"/>
      <c r="D35" s="50">
        <v>678594693</v>
      </c>
      <c r="E35" s="51">
        <v>569786356</v>
      </c>
      <c r="F35" s="51">
        <f t="shared" si="0"/>
        <v>157253100.90000001</v>
      </c>
      <c r="G35" s="51">
        <v>108346395</v>
      </c>
      <c r="H35" s="51">
        <v>28923921.300000001</v>
      </c>
      <c r="I35" s="51">
        <v>19982784.600000001</v>
      </c>
      <c r="J35" s="52">
        <f t="shared" si="1"/>
        <v>0.19015266662510255</v>
      </c>
      <c r="K35" s="52">
        <f t="shared" si="2"/>
        <v>0.24091541479452347</v>
      </c>
      <c r="L35" s="53">
        <f t="shared" si="3"/>
        <v>0.27598607661289803</v>
      </c>
      <c r="M35" s="5"/>
    </row>
    <row r="36" spans="1:13" x14ac:dyDescent="0.25">
      <c r="D36" s="6"/>
      <c r="E36" s="6"/>
      <c r="F36" s="6"/>
      <c r="G36" s="6"/>
      <c r="H36" s="6"/>
      <c r="I36" s="6"/>
      <c r="J36" s="5"/>
      <c r="K36" s="5"/>
      <c r="L36" s="5"/>
      <c r="M36" s="5"/>
    </row>
  </sheetData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/>
  <dimension ref="A1:P100"/>
  <sheetViews>
    <sheetView workbookViewId="0">
      <selection activeCell="N2" sqref="N2"/>
    </sheetView>
  </sheetViews>
  <sheetFormatPr baseColWidth="10" defaultColWidth="11.7109375" defaultRowHeight="15" x14ac:dyDescent="0.25"/>
  <cols>
    <col min="1" max="1" width="4.28515625" customWidth="1"/>
    <col min="2" max="2" width="4.28515625" style="35" customWidth="1"/>
    <col min="3" max="3" width="31.42578125" customWidth="1"/>
    <col min="4" max="6" width="13.5703125" customWidth="1"/>
    <col min="7" max="9" width="0" hidden="1" customWidth="1"/>
  </cols>
  <sheetData>
    <row r="1" spans="1:16" ht="15.75" x14ac:dyDescent="0.25">
      <c r="A1" s="32">
        <v>44</v>
      </c>
      <c r="B1" s="34" t="s">
        <v>72</v>
      </c>
      <c r="C1" s="33" t="s">
        <v>608</v>
      </c>
      <c r="D1" s="33"/>
      <c r="E1" s="33"/>
      <c r="F1" s="33"/>
      <c r="G1" s="33"/>
      <c r="H1" s="33"/>
      <c r="I1" s="33"/>
      <c r="J1" s="33"/>
      <c r="K1" s="33"/>
      <c r="L1" s="33"/>
    </row>
    <row r="2" spans="1:16" ht="15.75" thickBot="1" x14ac:dyDescent="0.3">
      <c r="A2" s="2" t="s">
        <v>610</v>
      </c>
      <c r="N2" s="1" t="s">
        <v>622</v>
      </c>
    </row>
    <row r="3" spans="1:16" ht="15.75" thickBot="1" x14ac:dyDescent="0.3">
      <c r="A3" s="76" t="s">
        <v>79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6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6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  <c r="O5" s="6"/>
      <c r="P5" s="66"/>
    </row>
    <row r="6" spans="1:16" x14ac:dyDescent="0.25">
      <c r="A6" s="11" t="s">
        <v>11</v>
      </c>
      <c r="B6" s="37"/>
      <c r="C6" s="13"/>
      <c r="D6" s="14">
        <f ca="1">SUM(D7:OFFSET(D7,50,0))</f>
        <v>4449548468</v>
      </c>
      <c r="E6" s="15">
        <f ca="1">SUM(E7:OFFSET(E7,50,0))</f>
        <v>4402334869</v>
      </c>
      <c r="F6" s="15">
        <f ca="1">SUM(F7:OFFSET(F7,50,0))</f>
        <v>2697768768.4000001</v>
      </c>
      <c r="G6" s="15">
        <f ca="1">SUM(G7:OFFSET(G7,50,0))</f>
        <v>2312631208.5999999</v>
      </c>
      <c r="H6" s="15">
        <f ca="1">SUM(H7:OFFSET(H7,50,0))</f>
        <v>312431844.99999994</v>
      </c>
      <c r="I6" s="15">
        <f ca="1">SUM(I7:OFFSET(I7,50,0))</f>
        <v>72705714.799999982</v>
      </c>
      <c r="J6" s="16">
        <f ca="1">IFERROR(G6/E6,0)</f>
        <v>0.52531924022520327</v>
      </c>
      <c r="K6" s="16">
        <f ca="1">IFERROR(SUM(G6,H6)/E6,0)</f>
        <v>0.59628881757381824</v>
      </c>
      <c r="L6" s="17">
        <f ca="1">IFERROR(SUM(G6,H6,I6)/E6,0)</f>
        <v>0.6128040798070421</v>
      </c>
      <c r="M6" s="5"/>
      <c r="O6" s="6" t="s">
        <v>206</v>
      </c>
      <c r="P6" s="66" t="s">
        <v>207</v>
      </c>
    </row>
    <row r="7" spans="1:16" x14ac:dyDescent="0.25">
      <c r="A7" s="18"/>
      <c r="B7" s="38">
        <v>1</v>
      </c>
      <c r="C7" s="20" t="s">
        <v>82</v>
      </c>
      <c r="D7" s="21">
        <v>100555939</v>
      </c>
      <c r="E7" s="22">
        <v>95929028</v>
      </c>
      <c r="F7" s="22">
        <f t="shared" ref="F7:F31" si="0">SUM(G7,H7,I7)</f>
        <v>61673734.300000004</v>
      </c>
      <c r="G7" s="22">
        <v>53429291.5</v>
      </c>
      <c r="H7" s="22">
        <v>7145238.7000000002</v>
      </c>
      <c r="I7" s="22">
        <v>1099204.1000000001</v>
      </c>
      <c r="J7" s="23">
        <f t="shared" ref="J7:J31" si="1">IFERROR(G7/E7,0)</f>
        <v>0.55696688076522571</v>
      </c>
      <c r="K7" s="23">
        <f t="shared" ref="K7:K31" si="2">IFERROR(SUM(G7,H7)/E7,0)</f>
        <v>0.6314515164273321</v>
      </c>
      <c r="L7" s="24">
        <f t="shared" ref="L7:L31" si="3">IFERROR(SUM(G7,H7,I7)/E7,0)</f>
        <v>0.64291003031949834</v>
      </c>
      <c r="M7" s="5"/>
      <c r="N7" t="s">
        <v>97</v>
      </c>
      <c r="O7" s="6">
        <v>142153665.90000001</v>
      </c>
      <c r="P7" s="66">
        <v>0.80356095283105233</v>
      </c>
    </row>
    <row r="8" spans="1:16" x14ac:dyDescent="0.25">
      <c r="A8" s="18"/>
      <c r="B8" s="38">
        <v>2</v>
      </c>
      <c r="C8" s="20" t="s">
        <v>83</v>
      </c>
      <c r="D8" s="21">
        <v>205091516</v>
      </c>
      <c r="E8" s="22">
        <v>186599476</v>
      </c>
      <c r="F8" s="22">
        <f t="shared" si="0"/>
        <v>127068957.2</v>
      </c>
      <c r="G8" s="22">
        <v>109961538.7</v>
      </c>
      <c r="H8" s="22">
        <v>13064642.199999999</v>
      </c>
      <c r="I8" s="22">
        <v>4042776.3</v>
      </c>
      <c r="J8" s="23">
        <f t="shared" si="1"/>
        <v>0.58929178718594044</v>
      </c>
      <c r="K8" s="23">
        <f t="shared" si="2"/>
        <v>0.65930614349635153</v>
      </c>
      <c r="L8" s="24">
        <f t="shared" si="3"/>
        <v>0.6809716721819733</v>
      </c>
      <c r="M8" s="5"/>
      <c r="N8" t="s">
        <v>84</v>
      </c>
      <c r="O8" s="6">
        <v>67331554.700000003</v>
      </c>
      <c r="P8" s="66">
        <v>0.79621465494014898</v>
      </c>
    </row>
    <row r="9" spans="1:16" x14ac:dyDescent="0.25">
      <c r="A9" s="18"/>
      <c r="B9" s="38">
        <v>3</v>
      </c>
      <c r="C9" s="20" t="s">
        <v>84</v>
      </c>
      <c r="D9" s="21">
        <v>95646664</v>
      </c>
      <c r="E9" s="22">
        <v>84564576</v>
      </c>
      <c r="F9" s="22">
        <f t="shared" si="0"/>
        <v>67331554.700000003</v>
      </c>
      <c r="G9" s="22">
        <v>56679911.799999997</v>
      </c>
      <c r="H9" s="22">
        <v>7119804.0999999996</v>
      </c>
      <c r="I9" s="22">
        <v>3531838.8</v>
      </c>
      <c r="J9" s="23">
        <f t="shared" si="1"/>
        <v>0.67025596864578374</v>
      </c>
      <c r="K9" s="23">
        <f t="shared" si="2"/>
        <v>0.75444966341461939</v>
      </c>
      <c r="L9" s="24">
        <f t="shared" si="3"/>
        <v>0.79621465494014898</v>
      </c>
      <c r="M9" s="5"/>
      <c r="N9" t="s">
        <v>88</v>
      </c>
      <c r="O9" s="6">
        <v>43709276.799999997</v>
      </c>
      <c r="P9" s="66">
        <v>0.74907941569399261</v>
      </c>
    </row>
    <row r="10" spans="1:16" x14ac:dyDescent="0.25">
      <c r="A10" s="18"/>
      <c r="B10" s="38">
        <v>4</v>
      </c>
      <c r="C10" s="20" t="s">
        <v>85</v>
      </c>
      <c r="D10" s="21">
        <v>185088510</v>
      </c>
      <c r="E10" s="22">
        <v>149210738</v>
      </c>
      <c r="F10" s="22">
        <f t="shared" si="0"/>
        <v>90133839.499999985</v>
      </c>
      <c r="G10" s="22">
        <v>72108701.599999994</v>
      </c>
      <c r="H10" s="22">
        <v>9324348.8000000007</v>
      </c>
      <c r="I10" s="22">
        <v>8700789.0999999996</v>
      </c>
      <c r="J10" s="23">
        <f t="shared" si="1"/>
        <v>0.48326750853547817</v>
      </c>
      <c r="K10" s="23">
        <f t="shared" si="2"/>
        <v>0.54575864640519367</v>
      </c>
      <c r="L10" s="24">
        <f t="shared" si="3"/>
        <v>0.60407073048589832</v>
      </c>
      <c r="M10" s="5"/>
      <c r="N10" t="s">
        <v>105</v>
      </c>
      <c r="O10" s="6">
        <v>23949869.899999999</v>
      </c>
      <c r="P10" s="66">
        <v>0.72094870682472112</v>
      </c>
    </row>
    <row r="11" spans="1:16" x14ac:dyDescent="0.25">
      <c r="A11" s="18"/>
      <c r="B11" s="38">
        <v>5</v>
      </c>
      <c r="C11" s="20" t="s">
        <v>86</v>
      </c>
      <c r="D11" s="21">
        <v>182435970</v>
      </c>
      <c r="E11" s="22">
        <v>172472837</v>
      </c>
      <c r="F11" s="22">
        <f t="shared" si="0"/>
        <v>106366768.09999999</v>
      </c>
      <c r="G11" s="22">
        <v>87370061.5</v>
      </c>
      <c r="H11" s="22">
        <v>15395981.6</v>
      </c>
      <c r="I11" s="22">
        <v>3600725</v>
      </c>
      <c r="J11" s="23">
        <f t="shared" si="1"/>
        <v>0.50657287848752675</v>
      </c>
      <c r="K11" s="23">
        <f t="shared" si="2"/>
        <v>0.59583900217284647</v>
      </c>
      <c r="L11" s="24">
        <f t="shared" si="3"/>
        <v>0.61671605772913674</v>
      </c>
      <c r="M11" s="5"/>
      <c r="N11" t="s">
        <v>89</v>
      </c>
      <c r="O11" s="6">
        <v>156943304.19999999</v>
      </c>
      <c r="P11" s="66">
        <v>0.70717843318269447</v>
      </c>
    </row>
    <row r="12" spans="1:16" x14ac:dyDescent="0.25">
      <c r="A12" s="18"/>
      <c r="B12" s="38">
        <v>6</v>
      </c>
      <c r="C12" s="20" t="s">
        <v>87</v>
      </c>
      <c r="D12" s="21">
        <v>353889418</v>
      </c>
      <c r="E12" s="22">
        <v>315586520</v>
      </c>
      <c r="F12" s="22">
        <f t="shared" si="0"/>
        <v>207107772</v>
      </c>
      <c r="G12" s="22">
        <v>180373179.69999999</v>
      </c>
      <c r="H12" s="22">
        <v>23480188.800000001</v>
      </c>
      <c r="I12" s="22">
        <v>3254403.5</v>
      </c>
      <c r="J12" s="23">
        <f t="shared" si="1"/>
        <v>0.57154906267859595</v>
      </c>
      <c r="K12" s="23">
        <f t="shared" si="2"/>
        <v>0.64595081089014827</v>
      </c>
      <c r="L12" s="24">
        <f t="shared" si="3"/>
        <v>0.65626304951174719</v>
      </c>
      <c r="M12" s="5"/>
      <c r="N12" t="s">
        <v>104</v>
      </c>
      <c r="O12" s="6">
        <v>23584848.599999998</v>
      </c>
      <c r="P12" s="66">
        <v>0.70280720910500694</v>
      </c>
    </row>
    <row r="13" spans="1:16" x14ac:dyDescent="0.25">
      <c r="A13" s="18"/>
      <c r="B13" s="38">
        <v>7</v>
      </c>
      <c r="C13" s="20" t="s">
        <v>88</v>
      </c>
      <c r="D13" s="21">
        <v>67146322</v>
      </c>
      <c r="E13" s="22">
        <v>58350658</v>
      </c>
      <c r="F13" s="22">
        <f t="shared" si="0"/>
        <v>43709276.799999997</v>
      </c>
      <c r="G13" s="22">
        <v>39325243.100000001</v>
      </c>
      <c r="H13" s="22">
        <v>4263253.8</v>
      </c>
      <c r="I13" s="22">
        <v>120779.9</v>
      </c>
      <c r="J13" s="23">
        <f t="shared" si="1"/>
        <v>0.67394686620329114</v>
      </c>
      <c r="K13" s="23">
        <f t="shared" si="2"/>
        <v>0.74700951787038972</v>
      </c>
      <c r="L13" s="24">
        <f t="shared" si="3"/>
        <v>0.74907941569399261</v>
      </c>
      <c r="M13" s="5"/>
      <c r="N13" t="s">
        <v>102</v>
      </c>
      <c r="O13" s="6">
        <v>158794786.60000002</v>
      </c>
      <c r="P13" s="66">
        <v>0.69755943396008024</v>
      </c>
    </row>
    <row r="14" spans="1:16" x14ac:dyDescent="0.25">
      <c r="A14" s="18"/>
      <c r="B14" s="38">
        <v>8</v>
      </c>
      <c r="C14" s="20" t="s">
        <v>89</v>
      </c>
      <c r="D14" s="21">
        <v>268980099</v>
      </c>
      <c r="E14" s="22">
        <v>221928861</v>
      </c>
      <c r="F14" s="22">
        <f t="shared" si="0"/>
        <v>156943304.19999999</v>
      </c>
      <c r="G14" s="22">
        <v>135464408.5</v>
      </c>
      <c r="H14" s="22">
        <v>18429951.5</v>
      </c>
      <c r="I14" s="22">
        <v>3048944.2</v>
      </c>
      <c r="J14" s="23">
        <f t="shared" si="1"/>
        <v>0.61039563709561873</v>
      </c>
      <c r="K14" s="23">
        <f t="shared" si="2"/>
        <v>0.69344004788994074</v>
      </c>
      <c r="L14" s="24">
        <f t="shared" si="3"/>
        <v>0.70717843318269447</v>
      </c>
      <c r="M14" s="5"/>
      <c r="N14" t="s">
        <v>90</v>
      </c>
      <c r="O14" s="6">
        <v>84041596</v>
      </c>
      <c r="P14" s="66">
        <v>0.69386583392899204</v>
      </c>
    </row>
    <row r="15" spans="1:16" x14ac:dyDescent="0.25">
      <c r="A15" s="18"/>
      <c r="B15" s="38">
        <v>9</v>
      </c>
      <c r="C15" s="20" t="s">
        <v>90</v>
      </c>
      <c r="D15" s="21">
        <v>127071136</v>
      </c>
      <c r="E15" s="22">
        <v>121120816</v>
      </c>
      <c r="F15" s="22">
        <f t="shared" si="0"/>
        <v>84041596</v>
      </c>
      <c r="G15" s="22">
        <v>72641768.400000006</v>
      </c>
      <c r="H15" s="22">
        <v>10186221.6</v>
      </c>
      <c r="I15" s="22">
        <v>1213606</v>
      </c>
      <c r="J15" s="23">
        <f t="shared" si="1"/>
        <v>0.59974635904038165</v>
      </c>
      <c r="K15" s="23">
        <f t="shared" si="2"/>
        <v>0.68384603683647571</v>
      </c>
      <c r="L15" s="24">
        <f t="shared" si="3"/>
        <v>0.69386583392899204</v>
      </c>
      <c r="M15" s="5"/>
      <c r="N15" t="s">
        <v>83</v>
      </c>
      <c r="O15" s="6">
        <v>127068957.2</v>
      </c>
      <c r="P15" s="66">
        <v>0.6809716721819733</v>
      </c>
    </row>
    <row r="16" spans="1:16" x14ac:dyDescent="0.25">
      <c r="A16" s="18"/>
      <c r="B16" s="38">
        <v>10</v>
      </c>
      <c r="C16" s="20" t="s">
        <v>91</v>
      </c>
      <c r="D16" s="21">
        <v>164716763</v>
      </c>
      <c r="E16" s="22">
        <v>180103327</v>
      </c>
      <c r="F16" s="22">
        <f t="shared" si="0"/>
        <v>107417975</v>
      </c>
      <c r="G16" s="22">
        <v>96068680.599999994</v>
      </c>
      <c r="H16" s="22">
        <v>10208788.4</v>
      </c>
      <c r="I16" s="22">
        <v>1140506</v>
      </c>
      <c r="J16" s="23">
        <f t="shared" si="1"/>
        <v>0.53340869488768516</v>
      </c>
      <c r="K16" s="23">
        <f t="shared" si="2"/>
        <v>0.59009164777949941</v>
      </c>
      <c r="L16" s="24">
        <f t="shared" si="3"/>
        <v>0.59642415711731966</v>
      </c>
      <c r="M16" s="5"/>
      <c r="N16" t="s">
        <v>92</v>
      </c>
      <c r="O16" s="6">
        <v>57805829.899999999</v>
      </c>
      <c r="P16" s="66">
        <v>0.67925564591055487</v>
      </c>
    </row>
    <row r="17" spans="1:16" x14ac:dyDescent="0.25">
      <c r="A17" s="18"/>
      <c r="B17" s="38">
        <v>11</v>
      </c>
      <c r="C17" s="20" t="s">
        <v>92</v>
      </c>
      <c r="D17" s="21">
        <v>92557103</v>
      </c>
      <c r="E17" s="22">
        <v>85101729</v>
      </c>
      <c r="F17" s="22">
        <f t="shared" si="0"/>
        <v>57805829.899999999</v>
      </c>
      <c r="G17" s="22">
        <v>51362907.100000001</v>
      </c>
      <c r="H17" s="22">
        <v>5950704.9000000004</v>
      </c>
      <c r="I17" s="22">
        <v>492217.9</v>
      </c>
      <c r="J17" s="23">
        <f t="shared" si="1"/>
        <v>0.6035471629489455</v>
      </c>
      <c r="K17" s="23">
        <f t="shared" si="2"/>
        <v>0.67347176929860031</v>
      </c>
      <c r="L17" s="24">
        <f t="shared" si="3"/>
        <v>0.67925564591055487</v>
      </c>
      <c r="M17" s="5"/>
      <c r="N17" t="s">
        <v>101</v>
      </c>
      <c r="O17" s="6">
        <v>165553492.69999999</v>
      </c>
      <c r="P17" s="66">
        <v>0.6719490831065652</v>
      </c>
    </row>
    <row r="18" spans="1:16" x14ac:dyDescent="0.25">
      <c r="A18" s="18"/>
      <c r="B18" s="38">
        <v>12</v>
      </c>
      <c r="C18" s="20" t="s">
        <v>93</v>
      </c>
      <c r="D18" s="21">
        <v>235140090</v>
      </c>
      <c r="E18" s="22">
        <v>187053885</v>
      </c>
      <c r="F18" s="22">
        <f t="shared" si="0"/>
        <v>118718066.5</v>
      </c>
      <c r="G18" s="22">
        <v>105005240.3</v>
      </c>
      <c r="H18" s="22">
        <v>12642549.9</v>
      </c>
      <c r="I18" s="22">
        <v>1070276.3</v>
      </c>
      <c r="J18" s="23">
        <f t="shared" si="1"/>
        <v>0.56136358942772024</v>
      </c>
      <c r="K18" s="23">
        <f t="shared" si="2"/>
        <v>0.62895133239280221</v>
      </c>
      <c r="L18" s="24">
        <f t="shared" si="3"/>
        <v>0.63467308631413888</v>
      </c>
      <c r="M18" s="5"/>
      <c r="N18" t="s">
        <v>87</v>
      </c>
      <c r="O18" s="6">
        <v>207107772</v>
      </c>
      <c r="P18" s="66">
        <v>0.65626304951174719</v>
      </c>
    </row>
    <row r="19" spans="1:16" x14ac:dyDescent="0.25">
      <c r="A19" s="18"/>
      <c r="B19" s="38">
        <v>13</v>
      </c>
      <c r="C19" s="20" t="s">
        <v>94</v>
      </c>
      <c r="D19" s="21">
        <v>276417638</v>
      </c>
      <c r="E19" s="22">
        <v>287715562</v>
      </c>
      <c r="F19" s="22">
        <f t="shared" si="0"/>
        <v>165127211.80000001</v>
      </c>
      <c r="G19" s="22">
        <v>136182958.69999999</v>
      </c>
      <c r="H19" s="22">
        <v>20834068.800000001</v>
      </c>
      <c r="I19" s="22">
        <v>8110184.2999999998</v>
      </c>
      <c r="J19" s="23">
        <f t="shared" si="1"/>
        <v>0.4733249663429745</v>
      </c>
      <c r="K19" s="23">
        <f t="shared" si="2"/>
        <v>0.54573699944669662</v>
      </c>
      <c r="L19" s="24">
        <f t="shared" si="3"/>
        <v>0.57392520116795076</v>
      </c>
      <c r="M19" s="5"/>
      <c r="N19" t="s">
        <v>103</v>
      </c>
      <c r="O19" s="6">
        <v>95165381.799999997</v>
      </c>
      <c r="P19" s="66">
        <v>0.65086830298170351</v>
      </c>
    </row>
    <row r="20" spans="1:16" x14ac:dyDescent="0.25">
      <c r="A20" s="18"/>
      <c r="B20" s="38">
        <v>14</v>
      </c>
      <c r="C20" s="20" t="s">
        <v>95</v>
      </c>
      <c r="D20" s="21">
        <v>141050373</v>
      </c>
      <c r="E20" s="22">
        <v>126371371</v>
      </c>
      <c r="F20" s="22">
        <f t="shared" si="0"/>
        <v>80260407.200000003</v>
      </c>
      <c r="G20" s="22">
        <v>71347115.200000003</v>
      </c>
      <c r="H20" s="22">
        <v>8427987.5999999996</v>
      </c>
      <c r="I20" s="22">
        <v>485304.4</v>
      </c>
      <c r="J20" s="23">
        <f t="shared" si="1"/>
        <v>0.56458290066347383</v>
      </c>
      <c r="K20" s="23">
        <f t="shared" si="2"/>
        <v>0.63127512322391433</v>
      </c>
      <c r="L20" s="24">
        <f t="shared" si="3"/>
        <v>0.63511542657869879</v>
      </c>
      <c r="M20" s="5"/>
      <c r="N20" t="s">
        <v>82</v>
      </c>
      <c r="O20" s="6">
        <v>61673734.300000004</v>
      </c>
      <c r="P20" s="66">
        <v>0.64291003031949834</v>
      </c>
    </row>
    <row r="21" spans="1:16" x14ac:dyDescent="0.25">
      <c r="A21" s="18"/>
      <c r="B21" s="38">
        <v>15</v>
      </c>
      <c r="C21" s="20" t="s">
        <v>96</v>
      </c>
      <c r="D21" s="21">
        <v>762042099</v>
      </c>
      <c r="E21" s="22">
        <v>1023243920</v>
      </c>
      <c r="F21" s="22">
        <f t="shared" si="0"/>
        <v>477196799.89999998</v>
      </c>
      <c r="G21" s="22">
        <v>401771531.39999998</v>
      </c>
      <c r="H21" s="22">
        <v>61415846.600000001</v>
      </c>
      <c r="I21" s="22">
        <v>14009421.9</v>
      </c>
      <c r="J21" s="23">
        <f t="shared" si="1"/>
        <v>0.392644924193637</v>
      </c>
      <c r="K21" s="23">
        <f t="shared" si="2"/>
        <v>0.45266565375731721</v>
      </c>
      <c r="L21" s="24">
        <f t="shared" si="3"/>
        <v>0.46635683884640133</v>
      </c>
      <c r="M21" s="5"/>
      <c r="N21" t="s">
        <v>95</v>
      </c>
      <c r="O21" s="6">
        <v>80260407.200000003</v>
      </c>
      <c r="P21" s="66">
        <v>0.63511542657869879</v>
      </c>
    </row>
    <row r="22" spans="1:16" x14ac:dyDescent="0.25">
      <c r="A22" s="18"/>
      <c r="B22" s="38">
        <v>16</v>
      </c>
      <c r="C22" s="20" t="s">
        <v>97</v>
      </c>
      <c r="D22" s="21">
        <v>207874437</v>
      </c>
      <c r="E22" s="22">
        <v>176904646</v>
      </c>
      <c r="F22" s="22">
        <f t="shared" si="0"/>
        <v>142153665.90000001</v>
      </c>
      <c r="G22" s="22">
        <v>125020369.8</v>
      </c>
      <c r="H22" s="22">
        <v>17025836.300000001</v>
      </c>
      <c r="I22" s="22">
        <v>107459.8</v>
      </c>
      <c r="J22" s="23">
        <f t="shared" si="1"/>
        <v>0.70671049419470866</v>
      </c>
      <c r="K22" s="23">
        <f t="shared" si="2"/>
        <v>0.80295350807236565</v>
      </c>
      <c r="L22" s="24">
        <f t="shared" si="3"/>
        <v>0.80356095283105233</v>
      </c>
      <c r="M22" s="5"/>
      <c r="N22" t="s">
        <v>93</v>
      </c>
      <c r="O22" s="6">
        <v>118718066.5</v>
      </c>
      <c r="P22" s="66">
        <v>0.63467308631413888</v>
      </c>
    </row>
    <row r="23" spans="1:16" x14ac:dyDescent="0.25">
      <c r="A23" s="18"/>
      <c r="B23" s="38">
        <v>17</v>
      </c>
      <c r="C23" s="20" t="s">
        <v>98</v>
      </c>
      <c r="D23" s="21">
        <v>21790492</v>
      </c>
      <c r="E23" s="22">
        <v>30813114</v>
      </c>
      <c r="F23" s="22">
        <f t="shared" si="0"/>
        <v>16477325.4</v>
      </c>
      <c r="G23" s="22">
        <v>14264919.300000001</v>
      </c>
      <c r="H23" s="22">
        <v>1013448.1</v>
      </c>
      <c r="I23" s="22">
        <v>1198958</v>
      </c>
      <c r="J23" s="23">
        <f t="shared" si="1"/>
        <v>0.46294961619263802</v>
      </c>
      <c r="K23" s="23">
        <f t="shared" si="2"/>
        <v>0.4958397713389176</v>
      </c>
      <c r="L23" s="24">
        <f t="shared" si="3"/>
        <v>0.53475041178895455</v>
      </c>
      <c r="M23" s="5"/>
      <c r="N23" t="s">
        <v>86</v>
      </c>
      <c r="O23" s="6">
        <v>106366768.09999999</v>
      </c>
      <c r="P23" s="66">
        <v>0.61671605772913674</v>
      </c>
    </row>
    <row r="24" spans="1:16" x14ac:dyDescent="0.25">
      <c r="A24" s="18"/>
      <c r="B24" s="38">
        <v>18</v>
      </c>
      <c r="C24" s="20" t="s">
        <v>99</v>
      </c>
      <c r="D24" s="21">
        <v>32909061</v>
      </c>
      <c r="E24" s="22">
        <v>39950415</v>
      </c>
      <c r="F24" s="22">
        <f t="shared" si="0"/>
        <v>21454100.999999996</v>
      </c>
      <c r="G24" s="22">
        <v>18331509.899999999</v>
      </c>
      <c r="H24" s="22">
        <v>2283514.7000000002</v>
      </c>
      <c r="I24" s="22">
        <v>839076.4</v>
      </c>
      <c r="J24" s="23">
        <f t="shared" si="1"/>
        <v>0.45885655756016547</v>
      </c>
      <c r="K24" s="23">
        <f t="shared" si="2"/>
        <v>0.51601528044201783</v>
      </c>
      <c r="L24" s="24">
        <f t="shared" si="3"/>
        <v>0.53701822621867623</v>
      </c>
      <c r="M24" s="5"/>
      <c r="N24" t="s">
        <v>85</v>
      </c>
      <c r="O24" s="6">
        <v>90133839.499999985</v>
      </c>
      <c r="P24" s="66">
        <v>0.60407073048589832</v>
      </c>
    </row>
    <row r="25" spans="1:16" x14ac:dyDescent="0.25">
      <c r="A25" s="18"/>
      <c r="B25" s="38">
        <v>19</v>
      </c>
      <c r="C25" s="20" t="s">
        <v>100</v>
      </c>
      <c r="D25" s="21">
        <v>60867167</v>
      </c>
      <c r="E25" s="22">
        <v>69127068</v>
      </c>
      <c r="F25" s="22">
        <f t="shared" si="0"/>
        <v>41309596</v>
      </c>
      <c r="G25" s="22">
        <v>36002630.5</v>
      </c>
      <c r="H25" s="22">
        <v>4579891.0999999996</v>
      </c>
      <c r="I25" s="22">
        <v>727074.4</v>
      </c>
      <c r="J25" s="23">
        <f t="shared" si="1"/>
        <v>0.52081813306474967</v>
      </c>
      <c r="K25" s="23">
        <f t="shared" si="2"/>
        <v>0.58707135676577515</v>
      </c>
      <c r="L25" s="24">
        <f t="shared" si="3"/>
        <v>0.59758929743700395</v>
      </c>
      <c r="M25" s="5"/>
      <c r="N25" t="s">
        <v>100</v>
      </c>
      <c r="O25" s="6">
        <v>41309596</v>
      </c>
      <c r="P25" s="66">
        <v>0.59758929743700395</v>
      </c>
    </row>
    <row r="26" spans="1:16" x14ac:dyDescent="0.25">
      <c r="A26" s="18"/>
      <c r="B26" s="38">
        <v>20</v>
      </c>
      <c r="C26" s="20" t="s">
        <v>101</v>
      </c>
      <c r="D26" s="21">
        <v>262334006</v>
      </c>
      <c r="E26" s="22">
        <v>246378032</v>
      </c>
      <c r="F26" s="22">
        <f t="shared" si="0"/>
        <v>165553492.69999999</v>
      </c>
      <c r="G26" s="22">
        <v>141858920.69999999</v>
      </c>
      <c r="H26" s="22">
        <v>15505362.1</v>
      </c>
      <c r="I26" s="22">
        <v>8189209.9000000004</v>
      </c>
      <c r="J26" s="23">
        <f t="shared" si="1"/>
        <v>0.57577747313120831</v>
      </c>
      <c r="K26" s="23">
        <f t="shared" si="2"/>
        <v>0.63871068992060132</v>
      </c>
      <c r="L26" s="24">
        <f t="shared" si="3"/>
        <v>0.6719490831065652</v>
      </c>
      <c r="M26" s="5"/>
      <c r="N26" t="s">
        <v>91</v>
      </c>
      <c r="O26" s="6">
        <v>107417975</v>
      </c>
      <c r="P26" s="66">
        <v>0.59642415711731966</v>
      </c>
    </row>
    <row r="27" spans="1:16" x14ac:dyDescent="0.25">
      <c r="A27" s="18"/>
      <c r="B27" s="38">
        <v>21</v>
      </c>
      <c r="C27" s="20" t="s">
        <v>102</v>
      </c>
      <c r="D27" s="21">
        <v>273045314</v>
      </c>
      <c r="E27" s="22">
        <v>227643379</v>
      </c>
      <c r="F27" s="22">
        <f t="shared" si="0"/>
        <v>158794786.60000002</v>
      </c>
      <c r="G27" s="22">
        <v>138715526.40000001</v>
      </c>
      <c r="H27" s="22">
        <v>18537955.399999999</v>
      </c>
      <c r="I27" s="22">
        <v>1541304.8</v>
      </c>
      <c r="J27" s="23">
        <f t="shared" si="1"/>
        <v>0.60935453958447883</v>
      </c>
      <c r="K27" s="23">
        <f t="shared" si="2"/>
        <v>0.69078873495371906</v>
      </c>
      <c r="L27" s="24">
        <f t="shared" si="3"/>
        <v>0.69755943396008024</v>
      </c>
      <c r="M27" s="5"/>
      <c r="N27" t="s">
        <v>94</v>
      </c>
      <c r="O27" s="6">
        <v>165127211.80000001</v>
      </c>
      <c r="P27" s="66">
        <v>0.57392520116795076</v>
      </c>
    </row>
    <row r="28" spans="1:16" x14ac:dyDescent="0.25">
      <c r="A28" s="18"/>
      <c r="B28" s="38">
        <v>22</v>
      </c>
      <c r="C28" s="20" t="s">
        <v>103</v>
      </c>
      <c r="D28" s="21">
        <v>158745298</v>
      </c>
      <c r="E28" s="22">
        <v>146212961</v>
      </c>
      <c r="F28" s="22">
        <f t="shared" si="0"/>
        <v>95165381.799999997</v>
      </c>
      <c r="G28" s="22">
        <v>81442797.5</v>
      </c>
      <c r="H28" s="22">
        <v>12040289.5</v>
      </c>
      <c r="I28" s="22">
        <v>1682294.8</v>
      </c>
      <c r="J28" s="23">
        <f t="shared" si="1"/>
        <v>0.55701489760541811</v>
      </c>
      <c r="K28" s="23">
        <f t="shared" si="2"/>
        <v>0.63936251862104077</v>
      </c>
      <c r="L28" s="24">
        <f t="shared" si="3"/>
        <v>0.65086830298170351</v>
      </c>
      <c r="M28" s="5"/>
      <c r="N28" t="s">
        <v>106</v>
      </c>
      <c r="O28" s="6">
        <v>58422607.399999999</v>
      </c>
      <c r="P28" s="66">
        <v>0.56625346643941166</v>
      </c>
    </row>
    <row r="29" spans="1:16" x14ac:dyDescent="0.25">
      <c r="A29" s="18"/>
      <c r="B29" s="38">
        <v>23</v>
      </c>
      <c r="C29" s="20" t="s">
        <v>104</v>
      </c>
      <c r="D29" s="21">
        <v>39301655</v>
      </c>
      <c r="E29" s="22">
        <v>33558063</v>
      </c>
      <c r="F29" s="22">
        <f t="shared" si="0"/>
        <v>23584848.599999998</v>
      </c>
      <c r="G29" s="22">
        <v>20669725.699999999</v>
      </c>
      <c r="H29" s="22">
        <v>2633652.9</v>
      </c>
      <c r="I29" s="22">
        <v>281470</v>
      </c>
      <c r="J29" s="23">
        <f t="shared" si="1"/>
        <v>0.61593917682316768</v>
      </c>
      <c r="K29" s="23">
        <f t="shared" si="2"/>
        <v>0.69441965705827535</v>
      </c>
      <c r="L29" s="24">
        <f t="shared" si="3"/>
        <v>0.70280720910500694</v>
      </c>
      <c r="M29" s="5"/>
      <c r="N29" t="s">
        <v>99</v>
      </c>
      <c r="O29" s="6">
        <v>21454100.999999996</v>
      </c>
      <c r="P29" s="66">
        <v>0.53701822621867623</v>
      </c>
    </row>
    <row r="30" spans="1:16" x14ac:dyDescent="0.25">
      <c r="A30" s="18"/>
      <c r="B30" s="38">
        <v>24</v>
      </c>
      <c r="C30" s="20" t="s">
        <v>105</v>
      </c>
      <c r="D30" s="21">
        <v>37246603</v>
      </c>
      <c r="E30" s="22">
        <v>33219936</v>
      </c>
      <c r="F30" s="22">
        <f t="shared" si="0"/>
        <v>23949869.899999999</v>
      </c>
      <c r="G30" s="22">
        <v>22050836.899999999</v>
      </c>
      <c r="H30" s="22">
        <v>1763525.9</v>
      </c>
      <c r="I30" s="22">
        <v>135507.1</v>
      </c>
      <c r="J30" s="23">
        <f t="shared" si="1"/>
        <v>0.66378324449511272</v>
      </c>
      <c r="K30" s="23">
        <f t="shared" si="2"/>
        <v>0.71686961708776309</v>
      </c>
      <c r="L30" s="24">
        <f t="shared" si="3"/>
        <v>0.72094870682472112</v>
      </c>
      <c r="M30" s="5"/>
      <c r="N30" t="s">
        <v>98</v>
      </c>
      <c r="O30" s="6">
        <v>16477325.4</v>
      </c>
      <c r="P30" s="66">
        <v>0.53475041178895455</v>
      </c>
    </row>
    <row r="31" spans="1:16" ht="15.75" thickBot="1" x14ac:dyDescent="0.3">
      <c r="A31" s="25"/>
      <c r="B31" s="39">
        <v>25</v>
      </c>
      <c r="C31" s="27" t="s">
        <v>106</v>
      </c>
      <c r="D31" s="28">
        <v>97604795</v>
      </c>
      <c r="E31" s="29">
        <v>103173951</v>
      </c>
      <c r="F31" s="29">
        <f t="shared" si="0"/>
        <v>58422607.399999999</v>
      </c>
      <c r="G31" s="29">
        <v>45181433.799999997</v>
      </c>
      <c r="H31" s="29">
        <v>9158791.6999999993</v>
      </c>
      <c r="I31" s="29">
        <v>4082381.9</v>
      </c>
      <c r="J31" s="30">
        <f t="shared" si="1"/>
        <v>0.43791512646443093</v>
      </c>
      <c r="K31" s="30">
        <f t="shared" si="2"/>
        <v>0.52668551483503812</v>
      </c>
      <c r="L31" s="31">
        <f t="shared" si="3"/>
        <v>0.56625346643941166</v>
      </c>
      <c r="M31" s="5"/>
      <c r="N31" t="s">
        <v>96</v>
      </c>
      <c r="O31" s="6">
        <v>477196799.89999998</v>
      </c>
      <c r="P31" s="66">
        <v>0.46635683884640133</v>
      </c>
    </row>
    <row r="32" spans="1:16" x14ac:dyDescent="0.25">
      <c r="O32" s="6"/>
      <c r="P32" s="66"/>
    </row>
    <row r="33" spans="15:16" x14ac:dyDescent="0.25">
      <c r="O33" s="6"/>
      <c r="P33" s="66"/>
    </row>
    <row r="34" spans="15:16" x14ac:dyDescent="0.25">
      <c r="O34" s="6"/>
      <c r="P34" s="66"/>
    </row>
    <row r="35" spans="15:16" x14ac:dyDescent="0.25">
      <c r="O35" s="6"/>
      <c r="P35" s="66"/>
    </row>
    <row r="36" spans="15:16" x14ac:dyDescent="0.25">
      <c r="O36" s="6"/>
      <c r="P36" s="66"/>
    </row>
    <row r="37" spans="15:16" x14ac:dyDescent="0.25">
      <c r="O37" s="6"/>
      <c r="P37" s="66"/>
    </row>
    <row r="38" spans="15:16" x14ac:dyDescent="0.25">
      <c r="O38" s="6"/>
      <c r="P38" s="66"/>
    </row>
    <row r="39" spans="15:16" x14ac:dyDescent="0.25">
      <c r="O39" s="6"/>
      <c r="P39" s="66"/>
    </row>
    <row r="40" spans="15:16" x14ac:dyDescent="0.25">
      <c r="O40" s="6"/>
      <c r="P40" s="66"/>
    </row>
    <row r="41" spans="15:16" x14ac:dyDescent="0.25">
      <c r="O41" s="6"/>
      <c r="P41" s="66"/>
    </row>
    <row r="42" spans="15:16" x14ac:dyDescent="0.25">
      <c r="O42" s="6"/>
      <c r="P42" s="66"/>
    </row>
    <row r="43" spans="15:16" x14ac:dyDescent="0.25">
      <c r="O43" s="6"/>
      <c r="P43" s="66"/>
    </row>
    <row r="44" spans="15:16" x14ac:dyDescent="0.25">
      <c r="O44" s="6"/>
      <c r="P44" s="66"/>
    </row>
    <row r="45" spans="15:16" x14ac:dyDescent="0.25">
      <c r="O45" s="6"/>
      <c r="P45" s="66"/>
    </row>
    <row r="46" spans="15:16" x14ac:dyDescent="0.25">
      <c r="O46" s="6"/>
      <c r="P46" s="66"/>
    </row>
    <row r="47" spans="15:16" x14ac:dyDescent="0.25">
      <c r="O47" s="6"/>
      <c r="P47" s="66"/>
    </row>
    <row r="48" spans="15:16" x14ac:dyDescent="0.25">
      <c r="O48" s="6"/>
      <c r="P48" s="66"/>
    </row>
    <row r="49" spans="15:16" x14ac:dyDescent="0.25">
      <c r="O49" s="6"/>
      <c r="P49" s="66"/>
    </row>
    <row r="50" spans="15:16" x14ac:dyDescent="0.25">
      <c r="O50" s="6"/>
      <c r="P50" s="66"/>
    </row>
    <row r="51" spans="15:16" x14ac:dyDescent="0.25">
      <c r="O51" s="6"/>
      <c r="P51" s="66"/>
    </row>
    <row r="52" spans="15:16" x14ac:dyDescent="0.25">
      <c r="O52" s="6"/>
      <c r="P52" s="66"/>
    </row>
    <row r="53" spans="15:16" x14ac:dyDescent="0.25">
      <c r="O53" s="6"/>
      <c r="P53" s="66"/>
    </row>
    <row r="54" spans="15:16" x14ac:dyDescent="0.25">
      <c r="O54" s="6"/>
      <c r="P54" s="66"/>
    </row>
    <row r="55" spans="15:16" x14ac:dyDescent="0.25">
      <c r="O55" s="6"/>
      <c r="P55" s="66"/>
    </row>
    <row r="56" spans="15:16" x14ac:dyDescent="0.25">
      <c r="O56" s="6"/>
      <c r="P56" s="66"/>
    </row>
    <row r="57" spans="15:16" x14ac:dyDescent="0.25">
      <c r="O57" s="6"/>
      <c r="P57" s="66"/>
    </row>
    <row r="58" spans="15:16" x14ac:dyDescent="0.25">
      <c r="O58" s="6"/>
      <c r="P58" s="66"/>
    </row>
    <row r="59" spans="15:16" x14ac:dyDescent="0.25">
      <c r="O59" s="6"/>
      <c r="P59" s="66"/>
    </row>
    <row r="60" spans="15:16" x14ac:dyDescent="0.25">
      <c r="O60" s="6"/>
      <c r="P60" s="66"/>
    </row>
    <row r="61" spans="15:16" x14ac:dyDescent="0.25">
      <c r="O61" s="6"/>
      <c r="P61" s="66"/>
    </row>
    <row r="62" spans="15:16" x14ac:dyDescent="0.25">
      <c r="O62" s="6"/>
      <c r="P62" s="66"/>
    </row>
    <row r="63" spans="15:16" x14ac:dyDescent="0.25">
      <c r="O63" s="6"/>
      <c r="P63" s="66"/>
    </row>
    <row r="64" spans="15:16" x14ac:dyDescent="0.25">
      <c r="O64" s="6"/>
      <c r="P64" s="66"/>
    </row>
    <row r="65" spans="15:16" x14ac:dyDescent="0.25">
      <c r="O65" s="6"/>
      <c r="P65" s="66"/>
    </row>
    <row r="66" spans="15:16" x14ac:dyDescent="0.25">
      <c r="O66" s="6"/>
      <c r="P66" s="66"/>
    </row>
    <row r="67" spans="15:16" x14ac:dyDescent="0.25">
      <c r="O67" s="6"/>
      <c r="P67" s="66"/>
    </row>
    <row r="68" spans="15:16" x14ac:dyDescent="0.25">
      <c r="O68" s="6"/>
      <c r="P68" s="66"/>
    </row>
    <row r="69" spans="15:16" x14ac:dyDescent="0.25">
      <c r="O69" s="6"/>
      <c r="P69" s="66"/>
    </row>
    <row r="70" spans="15:16" x14ac:dyDescent="0.25">
      <c r="O70" s="6"/>
      <c r="P70" s="66"/>
    </row>
    <row r="71" spans="15:16" x14ac:dyDescent="0.25">
      <c r="O71" s="6"/>
      <c r="P71" s="66"/>
    </row>
    <row r="72" spans="15:16" x14ac:dyDescent="0.25">
      <c r="O72" s="6"/>
      <c r="P72" s="66"/>
    </row>
    <row r="73" spans="15:16" x14ac:dyDescent="0.25">
      <c r="O73" s="6"/>
      <c r="P73" s="66"/>
    </row>
    <row r="74" spans="15:16" x14ac:dyDescent="0.25">
      <c r="O74" s="6"/>
      <c r="P74" s="66"/>
    </row>
    <row r="75" spans="15:16" x14ac:dyDescent="0.25">
      <c r="O75" s="6"/>
      <c r="P75" s="66"/>
    </row>
    <row r="76" spans="15:16" x14ac:dyDescent="0.25">
      <c r="O76" s="6"/>
      <c r="P76" s="66"/>
    </row>
    <row r="77" spans="15:16" x14ac:dyDescent="0.25">
      <c r="O77" s="6"/>
      <c r="P77" s="66"/>
    </row>
    <row r="78" spans="15:16" x14ac:dyDescent="0.25">
      <c r="O78" s="6"/>
      <c r="P78" s="66"/>
    </row>
    <row r="79" spans="15:16" x14ac:dyDescent="0.25">
      <c r="O79" s="6"/>
      <c r="P79" s="66"/>
    </row>
    <row r="80" spans="15:16" x14ac:dyDescent="0.25">
      <c r="O80" s="6"/>
      <c r="P80" s="66"/>
    </row>
    <row r="81" spans="15:16" x14ac:dyDescent="0.25">
      <c r="O81" s="6"/>
      <c r="P81" s="66"/>
    </row>
    <row r="82" spans="15:16" x14ac:dyDescent="0.25">
      <c r="O82" s="6"/>
      <c r="P82" s="66"/>
    </row>
    <row r="83" spans="15:16" x14ac:dyDescent="0.25">
      <c r="O83" s="6"/>
      <c r="P83" s="66"/>
    </row>
    <row r="84" spans="15:16" x14ac:dyDescent="0.25">
      <c r="O84" s="6"/>
      <c r="P84" s="66"/>
    </row>
    <row r="85" spans="15:16" x14ac:dyDescent="0.25">
      <c r="O85" s="6"/>
      <c r="P85" s="66"/>
    </row>
    <row r="86" spans="15:16" x14ac:dyDescent="0.25">
      <c r="O86" s="6"/>
      <c r="P86" s="66"/>
    </row>
    <row r="87" spans="15:16" x14ac:dyDescent="0.25">
      <c r="O87" s="6"/>
      <c r="P87" s="66"/>
    </row>
    <row r="88" spans="15:16" x14ac:dyDescent="0.25">
      <c r="O88" s="6"/>
      <c r="P88" s="66"/>
    </row>
    <row r="89" spans="15:16" x14ac:dyDescent="0.25">
      <c r="O89" s="6"/>
      <c r="P89" s="66"/>
    </row>
    <row r="90" spans="15:16" x14ac:dyDescent="0.25">
      <c r="O90" s="6"/>
      <c r="P90" s="66"/>
    </row>
    <row r="91" spans="15:16" x14ac:dyDescent="0.25">
      <c r="O91" s="6"/>
      <c r="P91" s="66"/>
    </row>
    <row r="92" spans="15:16" x14ac:dyDescent="0.25">
      <c r="O92" s="6"/>
      <c r="P92" s="66"/>
    </row>
    <row r="93" spans="15:16" x14ac:dyDescent="0.25">
      <c r="O93" s="6"/>
      <c r="P93" s="66"/>
    </row>
    <row r="94" spans="15:16" x14ac:dyDescent="0.25">
      <c r="O94" s="6"/>
      <c r="P94" s="66"/>
    </row>
    <row r="95" spans="15:16" x14ac:dyDescent="0.25">
      <c r="O95" s="6"/>
      <c r="P95" s="66"/>
    </row>
    <row r="96" spans="15:16" x14ac:dyDescent="0.25">
      <c r="O96" s="6"/>
      <c r="P96" s="66"/>
    </row>
    <row r="97" spans="15:16" x14ac:dyDescent="0.25">
      <c r="O97" s="6"/>
      <c r="P97" s="66"/>
    </row>
    <row r="98" spans="15:16" x14ac:dyDescent="0.25">
      <c r="O98" s="6"/>
      <c r="P98" s="66"/>
    </row>
    <row r="99" spans="15:16" x14ac:dyDescent="0.25">
      <c r="O99" s="6"/>
      <c r="P99" s="66"/>
    </row>
    <row r="100" spans="15:16" x14ac:dyDescent="0.25">
      <c r="O100" s="6"/>
      <c r="P100" s="66"/>
    </row>
  </sheetData>
  <sortState ref="N6:P100">
    <sortCondition descending="1" ref="P5:P100"/>
  </sortState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  <drawing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7"/>
  <dimension ref="A1:M22"/>
  <sheetViews>
    <sheetView topLeftCell="A17" workbookViewId="0">
      <selection activeCell="A22" sqref="A22:D22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44</v>
      </c>
      <c r="B1" s="33" t="s">
        <v>72</v>
      </c>
      <c r="C1" s="33" t="s">
        <v>608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611</v>
      </c>
    </row>
    <row r="3" spans="1:13" ht="15.75" thickBot="1" x14ac:dyDescent="0.3">
      <c r="A3" s="76" t="s">
        <v>81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3"/>
      <c r="C6" s="13"/>
      <c r="D6" s="14">
        <v>4449548468</v>
      </c>
      <c r="E6" s="15">
        <v>4402334869</v>
      </c>
      <c r="F6" s="15">
        <v>2697768768.4000001</v>
      </c>
      <c r="G6" s="15">
        <v>2312631208.5999999</v>
      </c>
      <c r="H6" s="15">
        <v>312431844.99999994</v>
      </c>
      <c r="I6" s="15">
        <v>72705714.799999982</v>
      </c>
      <c r="J6" s="16">
        <v>0.52531924022520327</v>
      </c>
      <c r="K6" s="16">
        <v>0.59628881757381824</v>
      </c>
      <c r="L6" s="17">
        <v>0.6128040798070421</v>
      </c>
      <c r="M6" s="5"/>
    </row>
    <row r="7" spans="1:13" x14ac:dyDescent="0.25">
      <c r="A7" s="40" t="s">
        <v>139</v>
      </c>
      <c r="B7" s="42"/>
      <c r="C7" s="42"/>
      <c r="D7" s="43">
        <f ca="1">SUM(D8:OFFSET(D6,MATCH("PROYECTOS",$A$8:$A$50,0),0))</f>
        <v>3535747891</v>
      </c>
      <c r="E7" s="44">
        <f ca="1">SUM(E8:OFFSET(E6,MATCH("PROYECTOS",$A$8:$A$50,0),0))</f>
        <v>3634050038</v>
      </c>
      <c r="F7" s="44">
        <f ca="1">SUM(F8:OFFSET(F6,MATCH("PROYECTOS",$A$8:$A$50,0),0))</f>
        <v>2472065245.500001</v>
      </c>
      <c r="G7" s="44">
        <f ca="1">SUM(G8:OFFSET(G6,MATCH("PROYECTOS",$A$8:$A$50,0),0))</f>
        <v>2153168531</v>
      </c>
      <c r="H7" s="44">
        <f ca="1">SUM(H8:OFFSET(H6,MATCH("PROYECTOS",$A$8:$A$50,0),0))</f>
        <v>273944052</v>
      </c>
      <c r="I7" s="44">
        <f ca="1">SUM(I8:OFFSET(I6,MATCH("PROYECTOS",$A$8:$A$50,0),0))</f>
        <v>44952662.5</v>
      </c>
      <c r="J7" s="45">
        <f ca="1">IFERROR(G7/E7,0)</f>
        <v>0.59249831688751231</v>
      </c>
      <c r="K7" s="45">
        <f ca="1">IFERROR(SUM(G7,H7)/E7,0)</f>
        <v>0.66788089256353822</v>
      </c>
      <c r="L7" s="46">
        <f ca="1">IFERROR(SUM(G7,H7,I7)/E7,0)</f>
        <v>0.68025074494034798</v>
      </c>
      <c r="M7" s="5"/>
    </row>
    <row r="8" spans="1:13" x14ac:dyDescent="0.25">
      <c r="A8" s="18"/>
      <c r="B8" s="20">
        <v>3000001</v>
      </c>
      <c r="C8" s="20" t="s">
        <v>366</v>
      </c>
      <c r="D8" s="21">
        <v>14816527</v>
      </c>
      <c r="E8" s="22">
        <v>27103654</v>
      </c>
      <c r="F8" s="22">
        <f t="shared" ref="F8:F12" si="0">SUM(G8,H8,I8)</f>
        <v>15716471.299999999</v>
      </c>
      <c r="G8" s="22">
        <v>12700272.699999999</v>
      </c>
      <c r="H8" s="22">
        <v>2415885.1</v>
      </c>
      <c r="I8" s="22">
        <v>600313.5</v>
      </c>
      <c r="J8" s="23">
        <f t="shared" ref="J8:J13" si="1">IFERROR(G8/E8,0)</f>
        <v>0.46858156837450771</v>
      </c>
      <c r="K8" s="23">
        <f t="shared" ref="K8:K13" si="2">IFERROR(SUM(G8,H8)/E8,0)</f>
        <v>0.55771660160655823</v>
      </c>
      <c r="L8" s="24">
        <f t="shared" ref="L8:L13" si="3">IFERROR(SUM(G8,H8,I8)/E8,0)</f>
        <v>0.57986540486386073</v>
      </c>
      <c r="M8" s="5"/>
    </row>
    <row r="9" spans="1:13" ht="76.5" x14ac:dyDescent="0.25">
      <c r="A9" s="18"/>
      <c r="B9" s="20">
        <v>3000073</v>
      </c>
      <c r="C9" s="20" t="s">
        <v>612</v>
      </c>
      <c r="D9" s="21">
        <v>2961615433</v>
      </c>
      <c r="E9" s="22">
        <v>3243015650</v>
      </c>
      <c r="F9" s="22">
        <f t="shared" si="0"/>
        <v>2413055314.0000005</v>
      </c>
      <c r="G9" s="22">
        <v>2113581035.9000001</v>
      </c>
      <c r="H9" s="22">
        <v>256088828.30000001</v>
      </c>
      <c r="I9" s="22">
        <v>43385449.799999997</v>
      </c>
      <c r="J9" s="23">
        <f t="shared" si="1"/>
        <v>0.6517332211764072</v>
      </c>
      <c r="K9" s="23">
        <f t="shared" si="2"/>
        <v>0.73069948466021128</v>
      </c>
      <c r="L9" s="24">
        <f t="shared" si="3"/>
        <v>0.74407760381914911</v>
      </c>
      <c r="M9" s="5"/>
    </row>
    <row r="10" spans="1:13" ht="63.75" x14ac:dyDescent="0.25">
      <c r="A10" s="18"/>
      <c r="B10" s="20">
        <v>3000074</v>
      </c>
      <c r="C10" s="20" t="s">
        <v>613</v>
      </c>
      <c r="D10" s="21">
        <v>340331302</v>
      </c>
      <c r="E10" s="22">
        <v>288479866</v>
      </c>
      <c r="F10" s="22">
        <f t="shared" si="0"/>
        <v>19168378.300000001</v>
      </c>
      <c r="G10" s="22">
        <v>16415125.300000001</v>
      </c>
      <c r="H10" s="22">
        <v>2140265.2999999998</v>
      </c>
      <c r="I10" s="22">
        <v>612987.69999999995</v>
      </c>
      <c r="J10" s="23">
        <f t="shared" si="1"/>
        <v>5.6902152401859481E-2</v>
      </c>
      <c r="K10" s="23">
        <f t="shared" si="2"/>
        <v>6.432126739825926E-2</v>
      </c>
      <c r="L10" s="24">
        <f t="shared" si="3"/>
        <v>6.6446156419110378E-2</v>
      </c>
      <c r="M10" s="5"/>
    </row>
    <row r="11" spans="1:13" ht="38.25" x14ac:dyDescent="0.25">
      <c r="A11" s="18"/>
      <c r="B11" s="20">
        <v>3000076</v>
      </c>
      <c r="C11" s="20" t="s">
        <v>614</v>
      </c>
      <c r="D11" s="21">
        <v>49580580</v>
      </c>
      <c r="E11" s="22">
        <v>48808137</v>
      </c>
      <c r="F11" s="22">
        <f t="shared" si="0"/>
        <v>18025617</v>
      </c>
      <c r="G11" s="22">
        <v>5115943.5999999996</v>
      </c>
      <c r="H11" s="22">
        <v>12729420.4</v>
      </c>
      <c r="I11" s="22">
        <v>180253</v>
      </c>
      <c r="J11" s="23">
        <f t="shared" si="1"/>
        <v>0.10481743238837408</v>
      </c>
      <c r="K11" s="23">
        <f t="shared" si="2"/>
        <v>0.36562272393228201</v>
      </c>
      <c r="L11" s="24">
        <f t="shared" si="3"/>
        <v>0.3693158171556517</v>
      </c>
      <c r="M11" s="5"/>
    </row>
    <row r="12" spans="1:13" x14ac:dyDescent="0.25">
      <c r="A12" s="18"/>
      <c r="B12" s="20">
        <v>9000000</v>
      </c>
      <c r="C12" s="20" t="s">
        <v>160</v>
      </c>
      <c r="D12" s="21">
        <v>169404049</v>
      </c>
      <c r="E12" s="22">
        <v>26642731</v>
      </c>
      <c r="F12" s="22">
        <f t="shared" si="0"/>
        <v>6099464.9000000004</v>
      </c>
      <c r="G12" s="22">
        <v>5356153.5</v>
      </c>
      <c r="H12" s="22">
        <v>569652.9</v>
      </c>
      <c r="I12" s="22">
        <v>173658.5</v>
      </c>
      <c r="J12" s="23">
        <f t="shared" si="1"/>
        <v>0.20103620383360851</v>
      </c>
      <c r="K12" s="23">
        <f t="shared" si="2"/>
        <v>0.22241737905922634</v>
      </c>
      <c r="L12" s="24">
        <f t="shared" si="3"/>
        <v>0.2289354233242831</v>
      </c>
      <c r="M12" s="5"/>
    </row>
    <row r="13" spans="1:13" ht="15.75" thickBot="1" x14ac:dyDescent="0.3">
      <c r="A13" s="47" t="s">
        <v>161</v>
      </c>
      <c r="B13" s="49"/>
      <c r="C13" s="49"/>
      <c r="D13" s="50">
        <f ca="1">OFFSET(D13,-MATCH("PROYECTOS",$A$8:$A$50,0)-1,0)-(OFFSET(D13,-MATCH("PROYECTOS",$A$8:$A$50,0),0))</f>
        <v>913800577</v>
      </c>
      <c r="E13" s="51">
        <f t="shared" ref="E13:I13" ca="1" si="4">OFFSET(E13,-MATCH("PROYECTOS",$A$8:$A$50,0)-1,0)-(OFFSET(E13,-MATCH("PROYECTOS",$A$8:$A$50,0),0))</f>
        <v>768284831</v>
      </c>
      <c r="F13" s="51">
        <f t="shared" ca="1" si="4"/>
        <v>225703522.89999914</v>
      </c>
      <c r="G13" s="51">
        <f t="shared" ca="1" si="4"/>
        <v>159462677.5999999</v>
      </c>
      <c r="H13" s="51">
        <f t="shared" ca="1" si="4"/>
        <v>38487792.99999994</v>
      </c>
      <c r="I13" s="51">
        <f t="shared" ca="1" si="4"/>
        <v>27753052.299999982</v>
      </c>
      <c r="J13" s="52">
        <f t="shared" ca="1" si="1"/>
        <v>0.2075567174643331</v>
      </c>
      <c r="K13" s="52">
        <f t="shared" ca="1" si="2"/>
        <v>0.25765245207607107</v>
      </c>
      <c r="L13" s="53">
        <f t="shared" ca="1" si="3"/>
        <v>0.29377584170993454</v>
      </c>
      <c r="M13" s="5"/>
    </row>
    <row r="14" spans="1:13" ht="15.75" thickBot="1" x14ac:dyDescent="0.3"/>
    <row r="15" spans="1:13" ht="15.75" thickBot="1" x14ac:dyDescent="0.3">
      <c r="A15" s="82" t="s">
        <v>209</v>
      </c>
      <c r="B15" s="83"/>
      <c r="C15" s="83"/>
      <c r="D15" s="84"/>
    </row>
    <row r="16" spans="1:13" ht="15.75" thickBot="1" x14ac:dyDescent="0.3">
      <c r="A16" s="2" t="s">
        <v>623</v>
      </c>
    </row>
    <row r="17" spans="1:4" ht="45" customHeight="1" x14ac:dyDescent="0.25">
      <c r="A17" s="76" t="s">
        <v>211</v>
      </c>
      <c r="B17" s="77"/>
      <c r="C17" s="77"/>
      <c r="D17" s="87" t="s">
        <v>212</v>
      </c>
    </row>
    <row r="18" spans="1:4" ht="15.75" thickBot="1" x14ac:dyDescent="0.3">
      <c r="A18" s="85"/>
      <c r="B18" s="86"/>
      <c r="C18" s="86"/>
      <c r="D18" s="88"/>
    </row>
    <row r="19" spans="1:4" x14ac:dyDescent="0.25">
      <c r="A19" s="18"/>
      <c r="B19" s="20">
        <v>3000001</v>
      </c>
      <c r="C19" s="20" t="s">
        <v>366</v>
      </c>
      <c r="D19" s="24">
        <v>0.57986540486386073</v>
      </c>
    </row>
    <row r="20" spans="1:4" ht="63.75" x14ac:dyDescent="0.25">
      <c r="A20" s="18"/>
      <c r="B20" s="20">
        <v>3000074</v>
      </c>
      <c r="C20" s="20" t="s">
        <v>613</v>
      </c>
      <c r="D20" s="24">
        <v>6.6446156419110378E-2</v>
      </c>
    </row>
    <row r="21" spans="1:4" ht="38.25" x14ac:dyDescent="0.25">
      <c r="A21" s="18"/>
      <c r="B21" s="20">
        <v>3000076</v>
      </c>
      <c r="C21" s="20" t="s">
        <v>614</v>
      </c>
      <c r="D21" s="24">
        <v>0.3693158171556517</v>
      </c>
    </row>
    <row r="22" spans="1:4" ht="15.75" thickBot="1" x14ac:dyDescent="0.3">
      <c r="A22" s="25"/>
      <c r="B22" s="27">
        <v>9000000</v>
      </c>
      <c r="C22" s="27" t="s">
        <v>160</v>
      </c>
      <c r="D22" s="31">
        <v>0.2289354233242831</v>
      </c>
    </row>
  </sheetData>
  <mergeCells count="10">
    <mergeCell ref="A15:D15"/>
    <mergeCell ref="A17:C18"/>
    <mergeCell ref="D17:D18"/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8"/>
  <dimension ref="A1:S17"/>
  <sheetViews>
    <sheetView topLeftCell="A10" workbookViewId="0">
      <selection activeCell="A16" sqref="A16:S16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4" width="7.7109375" customWidth="1"/>
    <col min="5" max="5" width="31.42578125" customWidth="1"/>
    <col min="6" max="6" width="4.28515625" style="4" customWidth="1"/>
    <col min="7" max="7" width="11.42578125" customWidth="1"/>
    <col min="8" max="10" width="13.5703125" customWidth="1"/>
    <col min="11" max="13" width="0" hidden="1" customWidth="1"/>
    <col min="17" max="18" width="14" hidden="1" customWidth="1"/>
    <col min="19" max="19" width="0" hidden="1" customWidth="1"/>
  </cols>
  <sheetData>
    <row r="1" spans="1:19" ht="15.75" x14ac:dyDescent="0.25">
      <c r="A1" s="32">
        <v>44</v>
      </c>
      <c r="B1" s="33" t="s">
        <v>72</v>
      </c>
      <c r="C1" s="33" t="s">
        <v>608</v>
      </c>
      <c r="D1" s="33"/>
      <c r="E1" s="33"/>
      <c r="F1" s="36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15.75" thickBot="1" x14ac:dyDescent="0.3">
      <c r="A2" s="2" t="s">
        <v>615</v>
      </c>
    </row>
    <row r="3" spans="1:19" ht="15.75" thickBot="1" x14ac:dyDescent="0.3">
      <c r="A3" s="76" t="s">
        <v>163</v>
      </c>
      <c r="B3" s="77"/>
      <c r="C3" s="77"/>
      <c r="D3" s="77"/>
      <c r="E3" s="77"/>
      <c r="F3" s="77"/>
      <c r="G3" s="77"/>
      <c r="H3" s="76" t="s">
        <v>1</v>
      </c>
      <c r="I3" s="77"/>
      <c r="J3" s="77"/>
      <c r="K3" s="77"/>
      <c r="L3" s="77"/>
      <c r="M3" s="77"/>
      <c r="N3" s="77"/>
      <c r="O3" s="77"/>
      <c r="P3" s="78"/>
      <c r="Q3" s="77" t="s">
        <v>167</v>
      </c>
      <c r="R3" s="77"/>
      <c r="S3" s="78"/>
    </row>
    <row r="4" spans="1:19" ht="45" customHeight="1" x14ac:dyDescent="0.25">
      <c r="A4" s="96" t="s">
        <v>164</v>
      </c>
      <c r="B4" s="92"/>
      <c r="C4" s="92"/>
      <c r="D4" s="92" t="s">
        <v>165</v>
      </c>
      <c r="E4" s="92"/>
      <c r="F4" s="92" t="s">
        <v>166</v>
      </c>
      <c r="G4" s="93"/>
      <c r="H4" s="74" t="s">
        <v>2</v>
      </c>
      <c r="I4" s="72" t="s">
        <v>3</v>
      </c>
      <c r="J4" s="72" t="s">
        <v>76</v>
      </c>
      <c r="K4" s="72" t="s">
        <v>5</v>
      </c>
      <c r="L4" s="72"/>
      <c r="M4" s="72"/>
      <c r="N4" s="72" t="s">
        <v>9</v>
      </c>
      <c r="O4" s="72"/>
      <c r="P4" s="81"/>
      <c r="Q4" s="90" t="s">
        <v>168</v>
      </c>
      <c r="R4" s="72" t="s">
        <v>169</v>
      </c>
      <c r="S4" s="81" t="s">
        <v>170</v>
      </c>
    </row>
    <row r="5" spans="1:19" ht="15.75" thickBot="1" x14ac:dyDescent="0.3">
      <c r="A5" s="97"/>
      <c r="B5" s="94"/>
      <c r="C5" s="94"/>
      <c r="D5" s="94"/>
      <c r="E5" s="94"/>
      <c r="F5" s="94"/>
      <c r="G5" s="95"/>
      <c r="H5" s="75"/>
      <c r="I5" s="73"/>
      <c r="J5" s="73"/>
      <c r="K5" s="9" t="s">
        <v>6</v>
      </c>
      <c r="L5" s="9" t="s">
        <v>7</v>
      </c>
      <c r="M5" s="9" t="s">
        <v>77</v>
      </c>
      <c r="N5" s="9" t="s">
        <v>10</v>
      </c>
      <c r="O5" s="9" t="s">
        <v>7</v>
      </c>
      <c r="P5" s="10" t="s">
        <v>77</v>
      </c>
      <c r="Q5" s="91"/>
      <c r="R5" s="73"/>
      <c r="S5" s="89"/>
    </row>
    <row r="6" spans="1:19" x14ac:dyDescent="0.25">
      <c r="A6" s="11" t="s">
        <v>11</v>
      </c>
      <c r="B6" s="13"/>
      <c r="C6" s="13"/>
      <c r="D6" s="54"/>
      <c r="E6" s="13"/>
      <c r="F6" s="55"/>
      <c r="G6" s="13"/>
      <c r="H6" s="14">
        <v>4449548468</v>
      </c>
      <c r="I6" s="15">
        <v>4402334869</v>
      </c>
      <c r="J6" s="15">
        <v>2697768768.4000001</v>
      </c>
      <c r="K6" s="15">
        <v>2312631208.5999999</v>
      </c>
      <c r="L6" s="15">
        <v>312431844.99999994</v>
      </c>
      <c r="M6" s="15">
        <v>72705714.799999982</v>
      </c>
      <c r="N6" s="16">
        <v>0.52531924022520327</v>
      </c>
      <c r="O6" s="16">
        <v>0.59628881757381824</v>
      </c>
      <c r="P6" s="17">
        <v>0.6128040798070421</v>
      </c>
      <c r="Q6" s="56"/>
      <c r="R6" s="15"/>
      <c r="S6" s="17"/>
    </row>
    <row r="7" spans="1:19" x14ac:dyDescent="0.25">
      <c r="A7" s="40" t="s">
        <v>171</v>
      </c>
      <c r="B7" s="42"/>
      <c r="C7" s="42"/>
      <c r="D7" s="57"/>
      <c r="E7" s="42"/>
      <c r="F7" s="58"/>
      <c r="G7" s="42"/>
      <c r="H7" s="43">
        <f ca="1">SUM(H8:OFFSET(H6,MATCH("PROYECTOS",$A$8:$A$50,0),0))</f>
        <v>3535747891</v>
      </c>
      <c r="I7" s="44">
        <f ca="1">SUM(I8:OFFSET(I6,MATCH("PROYECTOS",$A$8:$A$50,0),0))</f>
        <v>3634050038</v>
      </c>
      <c r="J7" s="44">
        <f ca="1">SUM(J8:OFFSET(J6,MATCH("PROYECTOS",$A$8:$A$50,0),0))</f>
        <v>2472065245.6000009</v>
      </c>
      <c r="K7" s="44">
        <f ca="1">SUM(K8:OFFSET(K6,MATCH("PROYECTOS",$A$8:$A$50,0),0))</f>
        <v>2153168531.0999999</v>
      </c>
      <c r="L7" s="44">
        <f ca="1">SUM(L8:OFFSET(L6,MATCH("PROYECTOS",$A$8:$A$50,0),0))</f>
        <v>273944051.89999998</v>
      </c>
      <c r="M7" s="44">
        <f ca="1">SUM(M8:OFFSET(M6,MATCH("PROYECTOS",$A$8:$A$50,0),0))</f>
        <v>44952662.599999994</v>
      </c>
      <c r="N7" s="45">
        <f ca="1">IFERROR(K7/I7,0)</f>
        <v>0.59249831691502974</v>
      </c>
      <c r="O7" s="45">
        <f ca="1">IFERROR(SUM(K7,L7)/I7,0)</f>
        <v>0.66788089256353822</v>
      </c>
      <c r="P7" s="46">
        <f ca="1">IFERROR(SUM(K7,L7,M7)/I7,0)</f>
        <v>0.68025074496786553</v>
      </c>
      <c r="Q7" s="59"/>
      <c r="R7" s="44"/>
      <c r="S7" s="46"/>
    </row>
    <row r="8" spans="1:19" ht="76.5" x14ac:dyDescent="0.25">
      <c r="A8" s="18"/>
      <c r="B8" s="20">
        <v>5000139</v>
      </c>
      <c r="C8" s="20" t="s">
        <v>616</v>
      </c>
      <c r="D8" s="63">
        <v>3000073</v>
      </c>
      <c r="E8" s="20" t="s">
        <v>612</v>
      </c>
      <c r="F8" s="64">
        <v>474</v>
      </c>
      <c r="G8" s="20" t="s">
        <v>602</v>
      </c>
      <c r="H8" s="21">
        <v>67518526</v>
      </c>
      <c r="I8" s="22">
        <v>65425435</v>
      </c>
      <c r="J8" s="22">
        <f t="shared" ref="J8:J16" si="0">SUM(K8,L8,M8)</f>
        <v>43373510.800000004</v>
      </c>
      <c r="K8" s="22">
        <v>35639329.200000003</v>
      </c>
      <c r="L8" s="22">
        <v>6156088.5999999996</v>
      </c>
      <c r="M8" s="22">
        <v>1578093</v>
      </c>
      <c r="N8" s="23">
        <f t="shared" ref="N8:N17" si="1">IFERROR(K8/I8,0)</f>
        <v>0.5447320174485657</v>
      </c>
      <c r="O8" s="23">
        <f t="shared" ref="O8:O17" si="2">IFERROR(SUM(K8,L8)/I8,0)</f>
        <v>0.63882521835735606</v>
      </c>
      <c r="P8" s="24">
        <f t="shared" ref="P8:P17" si="3">IFERROR(SUM(K8,L8,M8)/I8,0)</f>
        <v>0.66294569994070351</v>
      </c>
      <c r="Q8" s="65">
        <v>0</v>
      </c>
      <c r="R8" s="22">
        <v>0</v>
      </c>
      <c r="S8" s="24">
        <f>IFERROR(R8/Q8,0)</f>
        <v>0</v>
      </c>
    </row>
    <row r="9" spans="1:19" ht="76.5" x14ac:dyDescent="0.25">
      <c r="A9" s="18"/>
      <c r="B9" s="20">
        <v>5000192</v>
      </c>
      <c r="C9" s="20" t="s">
        <v>598</v>
      </c>
      <c r="D9" s="63">
        <v>3000073</v>
      </c>
      <c r="E9" s="20" t="s">
        <v>612</v>
      </c>
      <c r="F9" s="64">
        <v>236</v>
      </c>
      <c r="G9" s="20" t="s">
        <v>603</v>
      </c>
      <c r="H9" s="21">
        <v>2776666147</v>
      </c>
      <c r="I9" s="22">
        <v>3052148247</v>
      </c>
      <c r="J9" s="22">
        <f t="shared" si="0"/>
        <v>2345382225.2000003</v>
      </c>
      <c r="K9" s="22">
        <v>2062043594.8</v>
      </c>
      <c r="L9" s="22">
        <v>242508870</v>
      </c>
      <c r="M9" s="22">
        <v>40829760.399999999</v>
      </c>
      <c r="N9" s="23">
        <f t="shared" si="1"/>
        <v>0.67560401000403958</v>
      </c>
      <c r="O9" s="23">
        <f t="shared" si="2"/>
        <v>0.75505915122739453</v>
      </c>
      <c r="P9" s="24">
        <f t="shared" si="3"/>
        <v>0.76843653564511816</v>
      </c>
      <c r="Q9" s="65">
        <v>0</v>
      </c>
      <c r="R9" s="22">
        <v>0</v>
      </c>
      <c r="S9" s="24">
        <f t="shared" ref="S9:S16" si="4">IFERROR(R9/Q9,0)</f>
        <v>0</v>
      </c>
    </row>
    <row r="10" spans="1:19" ht="63.75" x14ac:dyDescent="0.25">
      <c r="A10" s="18"/>
      <c r="B10" s="20">
        <v>5000216</v>
      </c>
      <c r="C10" s="20" t="s">
        <v>599</v>
      </c>
      <c r="D10" s="63">
        <v>3000074</v>
      </c>
      <c r="E10" s="20" t="s">
        <v>613</v>
      </c>
      <c r="F10" s="64">
        <v>7</v>
      </c>
      <c r="G10" s="20" t="s">
        <v>604</v>
      </c>
      <c r="H10" s="21">
        <v>168675387</v>
      </c>
      <c r="I10" s="22">
        <v>128924332</v>
      </c>
      <c r="J10" s="22">
        <f t="shared" si="0"/>
        <v>1595664.3</v>
      </c>
      <c r="K10" s="22">
        <v>1351889.1</v>
      </c>
      <c r="L10" s="22">
        <v>218786.2</v>
      </c>
      <c r="M10" s="22">
        <v>24989</v>
      </c>
      <c r="N10" s="23">
        <f t="shared" si="1"/>
        <v>1.0485911224267581E-2</v>
      </c>
      <c r="O10" s="23">
        <f t="shared" si="2"/>
        <v>1.2182923701322727E-2</v>
      </c>
      <c r="P10" s="24">
        <f t="shared" si="3"/>
        <v>1.2376750573351818E-2</v>
      </c>
      <c r="Q10" s="65">
        <v>0</v>
      </c>
      <c r="R10" s="22">
        <v>0</v>
      </c>
      <c r="S10" s="24">
        <f t="shared" si="4"/>
        <v>0</v>
      </c>
    </row>
    <row r="11" spans="1:19" ht="63.75" x14ac:dyDescent="0.25">
      <c r="A11" s="18"/>
      <c r="B11" s="20">
        <v>5000218</v>
      </c>
      <c r="C11" s="20" t="s">
        <v>600</v>
      </c>
      <c r="D11" s="63">
        <v>3000074</v>
      </c>
      <c r="E11" s="20" t="s">
        <v>613</v>
      </c>
      <c r="F11" s="64">
        <v>3</v>
      </c>
      <c r="G11" s="20" t="s">
        <v>605</v>
      </c>
      <c r="H11" s="21">
        <v>128141021</v>
      </c>
      <c r="I11" s="22">
        <v>140012476</v>
      </c>
      <c r="J11" s="22">
        <f t="shared" si="0"/>
        <v>11005762.5</v>
      </c>
      <c r="K11" s="22">
        <v>10246239</v>
      </c>
      <c r="L11" s="22">
        <v>570654.69999999995</v>
      </c>
      <c r="M11" s="22">
        <v>188868.8</v>
      </c>
      <c r="N11" s="23">
        <f t="shared" si="1"/>
        <v>7.3180899964943119E-2</v>
      </c>
      <c r="O11" s="23">
        <f t="shared" si="2"/>
        <v>7.7256641758124467E-2</v>
      </c>
      <c r="P11" s="24">
        <f t="shared" si="3"/>
        <v>7.860558440520686E-2</v>
      </c>
      <c r="Q11" s="65">
        <v>0</v>
      </c>
      <c r="R11" s="22">
        <v>0</v>
      </c>
      <c r="S11" s="24">
        <f t="shared" si="4"/>
        <v>0</v>
      </c>
    </row>
    <row r="12" spans="1:19" ht="76.5" x14ac:dyDescent="0.25">
      <c r="A12" s="18"/>
      <c r="B12" s="20">
        <v>5000236</v>
      </c>
      <c r="C12" s="20" t="s">
        <v>617</v>
      </c>
      <c r="D12" s="63">
        <v>3000073</v>
      </c>
      <c r="E12" s="20" t="s">
        <v>612</v>
      </c>
      <c r="F12" s="64">
        <v>291</v>
      </c>
      <c r="G12" s="20" t="s">
        <v>620</v>
      </c>
      <c r="H12" s="21">
        <v>11262303</v>
      </c>
      <c r="I12" s="22">
        <v>10458070</v>
      </c>
      <c r="J12" s="22">
        <f t="shared" si="0"/>
        <v>5480496.7000000002</v>
      </c>
      <c r="K12" s="22">
        <v>3055147.1</v>
      </c>
      <c r="L12" s="22">
        <v>1711956.7</v>
      </c>
      <c r="M12" s="22">
        <v>713392.9</v>
      </c>
      <c r="N12" s="23">
        <f t="shared" si="1"/>
        <v>0.29213297482231426</v>
      </c>
      <c r="O12" s="23">
        <f t="shared" si="2"/>
        <v>0.45583016751656852</v>
      </c>
      <c r="P12" s="24">
        <f t="shared" si="3"/>
        <v>0.52404475204315903</v>
      </c>
      <c r="Q12" s="65">
        <v>0</v>
      </c>
      <c r="R12" s="22">
        <v>0</v>
      </c>
      <c r="S12" s="24">
        <f t="shared" si="4"/>
        <v>0</v>
      </c>
    </row>
    <row r="13" spans="1:19" ht="76.5" x14ac:dyDescent="0.25">
      <c r="A13" s="18"/>
      <c r="B13" s="20">
        <v>5000239</v>
      </c>
      <c r="C13" s="20" t="s">
        <v>618</v>
      </c>
      <c r="D13" s="63">
        <v>3000073</v>
      </c>
      <c r="E13" s="20" t="s">
        <v>612</v>
      </c>
      <c r="F13" s="64">
        <v>291</v>
      </c>
      <c r="G13" s="20" t="s">
        <v>620</v>
      </c>
      <c r="H13" s="21">
        <v>30000000</v>
      </c>
      <c r="I13" s="22">
        <v>13643744</v>
      </c>
      <c r="J13" s="22">
        <f t="shared" si="0"/>
        <v>8186241.7999999998</v>
      </c>
      <c r="K13" s="22">
        <v>4697522.5</v>
      </c>
      <c r="L13" s="22">
        <v>3488719.3</v>
      </c>
      <c r="M13" s="22">
        <v>0</v>
      </c>
      <c r="N13" s="23">
        <f t="shared" si="1"/>
        <v>0.34429863972821534</v>
      </c>
      <c r="O13" s="23">
        <f t="shared" si="2"/>
        <v>0.59999966284914164</v>
      </c>
      <c r="P13" s="24">
        <f t="shared" si="3"/>
        <v>0.59999966284914164</v>
      </c>
      <c r="Q13" s="65">
        <v>0</v>
      </c>
      <c r="R13" s="22">
        <v>0</v>
      </c>
      <c r="S13" s="24">
        <f t="shared" si="4"/>
        <v>0</v>
      </c>
    </row>
    <row r="14" spans="1:19" ht="38.25" x14ac:dyDescent="0.25">
      <c r="A14" s="18"/>
      <c r="B14" s="20">
        <v>5000244</v>
      </c>
      <c r="C14" s="20" t="s">
        <v>619</v>
      </c>
      <c r="D14" s="63">
        <v>3000076</v>
      </c>
      <c r="E14" s="20" t="s">
        <v>614</v>
      </c>
      <c r="F14" s="64">
        <v>199</v>
      </c>
      <c r="G14" s="20" t="s">
        <v>621</v>
      </c>
      <c r="H14" s="21">
        <v>35965119</v>
      </c>
      <c r="I14" s="22">
        <v>42048726</v>
      </c>
      <c r="J14" s="22">
        <f t="shared" si="0"/>
        <v>16680838.5</v>
      </c>
      <c r="K14" s="22">
        <v>4006286.8</v>
      </c>
      <c r="L14" s="22">
        <v>12533955.4</v>
      </c>
      <c r="M14" s="22">
        <v>140596.29999999999</v>
      </c>
      <c r="N14" s="23">
        <f t="shared" si="1"/>
        <v>9.5277245736291746E-2</v>
      </c>
      <c r="O14" s="23">
        <f t="shared" si="2"/>
        <v>0.39335893791407617</v>
      </c>
      <c r="P14" s="24">
        <f t="shared" si="3"/>
        <v>0.39670258975265982</v>
      </c>
      <c r="Q14" s="65">
        <v>0</v>
      </c>
      <c r="R14" s="22">
        <v>0</v>
      </c>
      <c r="S14" s="24">
        <f t="shared" si="4"/>
        <v>0</v>
      </c>
    </row>
    <row r="15" spans="1:19" x14ac:dyDescent="0.25">
      <c r="A15" s="18"/>
      <c r="B15" s="20">
        <v>5000276</v>
      </c>
      <c r="C15" s="20" t="s">
        <v>510</v>
      </c>
      <c r="D15" s="63">
        <v>3000001</v>
      </c>
      <c r="E15" s="20" t="s">
        <v>366</v>
      </c>
      <c r="F15" s="64">
        <v>1</v>
      </c>
      <c r="G15" s="20" t="s">
        <v>413</v>
      </c>
      <c r="H15" s="21">
        <v>14816527</v>
      </c>
      <c r="I15" s="22">
        <v>27103654</v>
      </c>
      <c r="J15" s="22">
        <f t="shared" si="0"/>
        <v>15716471.299999999</v>
      </c>
      <c r="K15" s="22">
        <v>12700272.699999999</v>
      </c>
      <c r="L15" s="22">
        <v>2415885.1</v>
      </c>
      <c r="M15" s="22">
        <v>600313.5</v>
      </c>
      <c r="N15" s="23">
        <f t="shared" si="1"/>
        <v>0.46858156837450771</v>
      </c>
      <c r="O15" s="23">
        <f t="shared" si="2"/>
        <v>0.55771660160655823</v>
      </c>
      <c r="P15" s="24">
        <f t="shared" si="3"/>
        <v>0.57986540486386073</v>
      </c>
      <c r="Q15" s="65">
        <v>0</v>
      </c>
      <c r="R15" s="22">
        <v>0</v>
      </c>
      <c r="S15" s="24">
        <f t="shared" si="4"/>
        <v>0</v>
      </c>
    </row>
    <row r="16" spans="1:19" x14ac:dyDescent="0.25">
      <c r="A16" s="18"/>
      <c r="B16" s="20">
        <v>9000000</v>
      </c>
      <c r="C16" s="20" t="s">
        <v>192</v>
      </c>
      <c r="D16" s="63">
        <v>9000000</v>
      </c>
      <c r="E16" s="20" t="s">
        <v>193</v>
      </c>
      <c r="F16" s="64"/>
      <c r="G16" s="20" t="s">
        <v>205</v>
      </c>
      <c r="H16" s="21">
        <v>302702861</v>
      </c>
      <c r="I16" s="22">
        <v>154285354</v>
      </c>
      <c r="J16" s="22">
        <f t="shared" si="0"/>
        <v>24644034.499999996</v>
      </c>
      <c r="K16" s="22">
        <v>19428249.899999999</v>
      </c>
      <c r="L16" s="22">
        <v>4339135.9000000004</v>
      </c>
      <c r="M16" s="22">
        <v>876648.7</v>
      </c>
      <c r="N16" s="23">
        <f t="shared" si="1"/>
        <v>0.12592413600062127</v>
      </c>
      <c r="O16" s="23">
        <f t="shared" si="2"/>
        <v>0.15404823065707193</v>
      </c>
      <c r="P16" s="24">
        <f t="shared" si="3"/>
        <v>0.15973022624039865</v>
      </c>
      <c r="Q16" s="65">
        <v>0</v>
      </c>
      <c r="R16" s="22">
        <v>0</v>
      </c>
      <c r="S16" s="24">
        <f t="shared" si="4"/>
        <v>0</v>
      </c>
    </row>
    <row r="17" spans="1:19" ht="15.75" thickBot="1" x14ac:dyDescent="0.3">
      <c r="A17" s="47" t="s">
        <v>161</v>
      </c>
      <c r="B17" s="49"/>
      <c r="C17" s="49"/>
      <c r="D17" s="60"/>
      <c r="E17" s="49"/>
      <c r="F17" s="61"/>
      <c r="G17" s="49"/>
      <c r="H17" s="50">
        <f ca="1">OFFSET(H17,-MATCH("PROYECTOS",$A$8:$A$50,0)-1,0)-(OFFSET(H17,-MATCH("PROYECTOS",$A$8:$A$50,0),0))</f>
        <v>913800577</v>
      </c>
      <c r="I17" s="51">
        <f t="shared" ref="I17:M17" ca="1" si="5">OFFSET(I17,-MATCH("PROYECTOS",$A$8:$A$50,0)-1,0)-(OFFSET(I17,-MATCH("PROYECTOS",$A$8:$A$50,0),0))</f>
        <v>768284831</v>
      </c>
      <c r="J17" s="51">
        <f t="shared" ca="1" si="5"/>
        <v>225703522.79999924</v>
      </c>
      <c r="K17" s="51">
        <f t="shared" ca="1" si="5"/>
        <v>159462677.5</v>
      </c>
      <c r="L17" s="51">
        <f t="shared" ca="1" si="5"/>
        <v>38487793.099999964</v>
      </c>
      <c r="M17" s="51">
        <f t="shared" ca="1" si="5"/>
        <v>27753052.199999988</v>
      </c>
      <c r="N17" s="52">
        <f t="shared" ca="1" si="1"/>
        <v>0.20755671733417316</v>
      </c>
      <c r="O17" s="52">
        <f t="shared" ca="1" si="2"/>
        <v>0.25765245207607118</v>
      </c>
      <c r="P17" s="53">
        <f t="shared" ca="1" si="3"/>
        <v>0.29377584157977465</v>
      </c>
      <c r="Q17" s="62"/>
      <c r="R17" s="51"/>
      <c r="S17" s="53"/>
    </row>
  </sheetData>
  <mergeCells count="14">
    <mergeCell ref="F4:G5"/>
    <mergeCell ref="D4:E5"/>
    <mergeCell ref="A4:C5"/>
    <mergeCell ref="A3:G3"/>
    <mergeCell ref="H3:P3"/>
    <mergeCell ref="J4:J5"/>
    <mergeCell ref="I4:I5"/>
    <mergeCell ref="H4:H5"/>
    <mergeCell ref="Q3:S3"/>
    <mergeCell ref="K4:M4"/>
    <mergeCell ref="N4:P4"/>
    <mergeCell ref="S4:S5"/>
    <mergeCell ref="R4:R5"/>
    <mergeCell ref="Q4:Q5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9"/>
  <dimension ref="A1:M36"/>
  <sheetViews>
    <sheetView topLeftCell="A12" workbookViewId="0">
      <selection activeCell="A34" sqref="A34:L34"/>
    </sheetView>
  </sheetViews>
  <sheetFormatPr baseColWidth="10" defaultColWidth="11.7109375" defaultRowHeight="15" x14ac:dyDescent="0.25"/>
  <cols>
    <col min="1" max="1" width="4.28515625" customWidth="1"/>
    <col min="2" max="2" width="4.28515625" style="4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45</v>
      </c>
      <c r="B1" s="36" t="s">
        <v>72</v>
      </c>
      <c r="C1" s="33" t="s">
        <v>33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624</v>
      </c>
    </row>
    <row r="3" spans="1:13" ht="15.75" thickBot="1" x14ac:dyDescent="0.3">
      <c r="A3" s="76" t="s">
        <v>75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2"/>
      <c r="C6" s="13"/>
      <c r="D6" s="14">
        <v>3000125258</v>
      </c>
      <c r="E6" s="15">
        <v>3365347912</v>
      </c>
      <c r="F6" s="15">
        <v>2238786542.2000003</v>
      </c>
      <c r="G6" s="15">
        <v>1927530337.8000004</v>
      </c>
      <c r="H6" s="15">
        <v>245138825.5</v>
      </c>
      <c r="I6" s="15">
        <v>66117378.900000006</v>
      </c>
      <c r="J6" s="16">
        <v>0.57275811838856339</v>
      </c>
      <c r="K6" s="16">
        <v>0.64560016382044727</v>
      </c>
      <c r="L6" s="17">
        <v>0.66524668496146866</v>
      </c>
      <c r="M6" s="5"/>
    </row>
    <row r="7" spans="1:13" x14ac:dyDescent="0.25">
      <c r="A7" s="40" t="s">
        <v>107</v>
      </c>
      <c r="B7" s="41"/>
      <c r="C7" s="42"/>
      <c r="D7" s="43">
        <f ca="1">SUM(D8:OFFSET(D6,MATCH("GOBIERNOS REGIONALES",$A$8:$A$50,0),0))</f>
        <v>897317092</v>
      </c>
      <c r="E7" s="44">
        <f ca="1">SUM(E8:OFFSET(E6,MATCH("GOBIERNOS REGIONALES",$A$8:$A$50,0),0))</f>
        <v>810952726</v>
      </c>
      <c r="F7" s="44">
        <f ca="1">SUM(F8:OFFSET(F6,MATCH("GOBIERNOS REGIONALES",$A$8:$A$50,0),0))</f>
        <v>512091122.90000004</v>
      </c>
      <c r="G7" s="44">
        <f ca="1">SUM(G8:OFFSET(G6,MATCH("GOBIERNOS REGIONALES",$A$8:$A$50,0),0))</f>
        <v>446547299.30000001</v>
      </c>
      <c r="H7" s="44">
        <f ca="1">SUM(H8:OFFSET(H6,MATCH("GOBIERNOS REGIONALES",$A$8:$A$50,0),0))</f>
        <v>45923657.100000001</v>
      </c>
      <c r="I7" s="44">
        <f ca="1">SUM(I8:OFFSET(I6,MATCH("GOBIERNOS REGIONALES",$A$8:$A$50,0),0))</f>
        <v>19620166.5</v>
      </c>
      <c r="J7" s="45">
        <f ca="1">IFERROR(G7/E7,0)</f>
        <v>0.55064529038897392</v>
      </c>
      <c r="K7" s="45">
        <f ca="1">IFERROR(SUM(G7,H7)/E7,0)</f>
        <v>0.60727455573039169</v>
      </c>
      <c r="L7" s="46">
        <f ca="1">IFERROR(SUM(G7,H7,I7)/E7,0)</f>
        <v>0.63146852644034401</v>
      </c>
      <c r="M7" s="5"/>
    </row>
    <row r="8" spans="1:13" x14ac:dyDescent="0.25">
      <c r="A8" s="18"/>
      <c r="B8" s="19">
        <v>10</v>
      </c>
      <c r="C8" s="20" t="s">
        <v>593</v>
      </c>
      <c r="D8" s="21">
        <v>897317092</v>
      </c>
      <c r="E8" s="22">
        <v>810952726</v>
      </c>
      <c r="F8" s="22">
        <f t="shared" ref="F8:F35" si="0">SUM(G8,H8,I8)</f>
        <v>512091122.90000004</v>
      </c>
      <c r="G8" s="22">
        <v>446547299.30000001</v>
      </c>
      <c r="H8" s="22">
        <v>45923657.100000001</v>
      </c>
      <c r="I8" s="22">
        <v>19620166.5</v>
      </c>
      <c r="J8" s="23">
        <f t="shared" ref="J8:J35" si="1">IFERROR(G8/E8,0)</f>
        <v>0.55064529038897392</v>
      </c>
      <c r="K8" s="23">
        <f t="shared" ref="K8:K35" si="2">IFERROR(SUM(G8,H8)/E8,0)</f>
        <v>0.60727455573039169</v>
      </c>
      <c r="L8" s="24">
        <f t="shared" ref="L8:L35" si="3">IFERROR(SUM(G8,H8,I8)/E8,0)</f>
        <v>0.63146852644034401</v>
      </c>
      <c r="M8" s="5"/>
    </row>
    <row r="9" spans="1:13" x14ac:dyDescent="0.25">
      <c r="A9" s="40" t="s">
        <v>112</v>
      </c>
      <c r="B9" s="41"/>
      <c r="C9" s="42"/>
      <c r="D9" s="43">
        <f ca="1">SUM(D10:OFFSET(D8,(MATCH("GOBIERNOS LOCALES",$A$8:$A$50,0)-MATCH("GOBIERNOS REGIONALES",$A$8:$A$50,0)),0))</f>
        <v>1943997993</v>
      </c>
      <c r="E9" s="44">
        <f ca="1">SUM(E10:OFFSET(E8,(MATCH("GOBIERNOS LOCALES",$A$8:$A$50,0)-MATCH("GOBIERNOS REGIONALES",$A$8:$A$50,0)),0))</f>
        <v>2289642224</v>
      </c>
      <c r="F9" s="44">
        <f ca="1">SUM(F10:OFFSET(F8,(MATCH("GOBIERNOS LOCALES",$A$8:$A$50,0)-MATCH("GOBIERNOS REGIONALES",$A$8:$A$50,0)),0))</f>
        <v>1678568169.2</v>
      </c>
      <c r="G9" s="44">
        <f ca="1">SUM(G10:OFFSET(G8,(MATCH("GOBIERNOS LOCALES",$A$8:$A$50,0)-MATCH("GOBIERNOS REGIONALES",$A$8:$A$50,0)),0))</f>
        <v>1458958074.1000001</v>
      </c>
      <c r="H9" s="44">
        <f ca="1">SUM(H10:OFFSET(H8,(MATCH("GOBIERNOS LOCALES",$A$8:$A$50,0)-MATCH("GOBIERNOS REGIONALES",$A$8:$A$50,0)),0))</f>
        <v>185278962.10000002</v>
      </c>
      <c r="I9" s="44">
        <f ca="1">SUM(I10:OFFSET(I8,(MATCH("GOBIERNOS LOCALES",$A$8:$A$50,0)-MATCH("GOBIERNOS REGIONALES",$A$8:$A$50,0)),0))</f>
        <v>34331132.999999993</v>
      </c>
      <c r="J9" s="45">
        <f t="shared" ca="1" si="1"/>
        <v>0.63719914788748244</v>
      </c>
      <c r="K9" s="45">
        <f t="shared" ca="1" si="2"/>
        <v>0.71811963413546842</v>
      </c>
      <c r="L9" s="46">
        <f t="shared" ca="1" si="3"/>
        <v>0.73311373786055767</v>
      </c>
      <c r="M9" s="5"/>
    </row>
    <row r="10" spans="1:13" x14ac:dyDescent="0.25">
      <c r="A10" s="18"/>
      <c r="B10" s="19">
        <v>440</v>
      </c>
      <c r="C10" s="20" t="s">
        <v>113</v>
      </c>
      <c r="D10" s="21">
        <v>45916380</v>
      </c>
      <c r="E10" s="22">
        <v>51533337</v>
      </c>
      <c r="F10" s="22">
        <f t="shared" si="0"/>
        <v>40402166.900000006</v>
      </c>
      <c r="G10" s="22">
        <v>35800460</v>
      </c>
      <c r="H10" s="22">
        <v>4502744.2</v>
      </c>
      <c r="I10" s="22">
        <v>98962.7</v>
      </c>
      <c r="J10" s="23">
        <f t="shared" si="1"/>
        <v>0.69470486648283614</v>
      </c>
      <c r="K10" s="23">
        <f t="shared" si="2"/>
        <v>0.78208023284034567</v>
      </c>
      <c r="L10" s="24">
        <f t="shared" si="3"/>
        <v>0.78400059557563695</v>
      </c>
      <c r="M10" s="5"/>
    </row>
    <row r="11" spans="1:13" x14ac:dyDescent="0.25">
      <c r="A11" s="18"/>
      <c r="B11" s="19">
        <v>441</v>
      </c>
      <c r="C11" s="20" t="s">
        <v>114</v>
      </c>
      <c r="D11" s="21">
        <v>108467117</v>
      </c>
      <c r="E11" s="22">
        <v>127105797</v>
      </c>
      <c r="F11" s="22">
        <f t="shared" si="0"/>
        <v>104616644.39999999</v>
      </c>
      <c r="G11" s="22">
        <v>89591771.5</v>
      </c>
      <c r="H11" s="22">
        <v>11378133.6</v>
      </c>
      <c r="I11" s="22">
        <v>3646739.3</v>
      </c>
      <c r="J11" s="23">
        <f t="shared" si="1"/>
        <v>0.70485983813940445</v>
      </c>
      <c r="K11" s="23">
        <f t="shared" si="2"/>
        <v>0.79437686937284213</v>
      </c>
      <c r="L11" s="24">
        <f t="shared" si="3"/>
        <v>0.82306745143968529</v>
      </c>
      <c r="M11" s="5"/>
    </row>
    <row r="12" spans="1:13" x14ac:dyDescent="0.25">
      <c r="A12" s="18"/>
      <c r="B12" s="19">
        <v>442</v>
      </c>
      <c r="C12" s="20" t="s">
        <v>115</v>
      </c>
      <c r="D12" s="21">
        <v>57860852</v>
      </c>
      <c r="E12" s="22">
        <v>73234961</v>
      </c>
      <c r="F12" s="22">
        <f t="shared" si="0"/>
        <v>57468347.600000001</v>
      </c>
      <c r="G12" s="22">
        <v>49540568.100000001</v>
      </c>
      <c r="H12" s="22">
        <v>5493945.9000000004</v>
      </c>
      <c r="I12" s="22">
        <v>2433833.6</v>
      </c>
      <c r="J12" s="23">
        <f t="shared" si="1"/>
        <v>0.6764606333305756</v>
      </c>
      <c r="K12" s="23">
        <f t="shared" si="2"/>
        <v>0.75147870973809905</v>
      </c>
      <c r="L12" s="24">
        <f t="shared" si="3"/>
        <v>0.78471193013948626</v>
      </c>
      <c r="M12" s="5"/>
    </row>
    <row r="13" spans="1:13" x14ac:dyDescent="0.25">
      <c r="A13" s="18"/>
      <c r="B13" s="19">
        <v>443</v>
      </c>
      <c r="C13" s="20" t="s">
        <v>116</v>
      </c>
      <c r="D13" s="21">
        <v>104834366</v>
      </c>
      <c r="E13" s="22">
        <v>121647717</v>
      </c>
      <c r="F13" s="22">
        <f t="shared" si="0"/>
        <v>95815808.399999991</v>
      </c>
      <c r="G13" s="22">
        <v>76831131.599999994</v>
      </c>
      <c r="H13" s="22">
        <v>10338000.199999999</v>
      </c>
      <c r="I13" s="22">
        <v>8646676.5999999996</v>
      </c>
      <c r="J13" s="23">
        <f t="shared" si="1"/>
        <v>0.631587123003714</v>
      </c>
      <c r="K13" s="23">
        <f t="shared" si="2"/>
        <v>0.71657022383741076</v>
      </c>
      <c r="L13" s="24">
        <f t="shared" si="3"/>
        <v>0.78764986933540226</v>
      </c>
      <c r="M13" s="5"/>
    </row>
    <row r="14" spans="1:13" x14ac:dyDescent="0.25">
      <c r="A14" s="18"/>
      <c r="B14" s="19">
        <v>444</v>
      </c>
      <c r="C14" s="20" t="s">
        <v>117</v>
      </c>
      <c r="D14" s="21">
        <v>76375265</v>
      </c>
      <c r="E14" s="22">
        <v>105641039</v>
      </c>
      <c r="F14" s="22">
        <f t="shared" si="0"/>
        <v>70814050.299999997</v>
      </c>
      <c r="G14" s="22">
        <v>62802764.200000003</v>
      </c>
      <c r="H14" s="22">
        <v>7494406.5999999996</v>
      </c>
      <c r="I14" s="22">
        <v>516879.5</v>
      </c>
      <c r="J14" s="23">
        <f t="shared" si="1"/>
        <v>0.59449211021107051</v>
      </c>
      <c r="K14" s="23">
        <f t="shared" si="2"/>
        <v>0.66543429963804124</v>
      </c>
      <c r="L14" s="24">
        <f t="shared" si="3"/>
        <v>0.67032709040281213</v>
      </c>
      <c r="M14" s="5"/>
    </row>
    <row r="15" spans="1:13" x14ac:dyDescent="0.25">
      <c r="A15" s="18"/>
      <c r="B15" s="19">
        <v>445</v>
      </c>
      <c r="C15" s="20" t="s">
        <v>118</v>
      </c>
      <c r="D15" s="21">
        <v>125477283</v>
      </c>
      <c r="E15" s="22">
        <v>134218622</v>
      </c>
      <c r="F15" s="22">
        <f t="shared" si="0"/>
        <v>99223900.200000003</v>
      </c>
      <c r="G15" s="22">
        <v>88169766.400000006</v>
      </c>
      <c r="H15" s="22">
        <v>10931669.199999999</v>
      </c>
      <c r="I15" s="22">
        <v>122464.6</v>
      </c>
      <c r="J15" s="23">
        <f t="shared" si="1"/>
        <v>0.65691157520600985</v>
      </c>
      <c r="K15" s="23">
        <f t="shared" si="2"/>
        <v>0.73835831513752248</v>
      </c>
      <c r="L15" s="24">
        <f t="shared" si="3"/>
        <v>0.73927074143258598</v>
      </c>
      <c r="M15" s="5"/>
    </row>
    <row r="16" spans="1:13" x14ac:dyDescent="0.25">
      <c r="A16" s="18"/>
      <c r="B16" s="19">
        <v>446</v>
      </c>
      <c r="C16" s="20" t="s">
        <v>119</v>
      </c>
      <c r="D16" s="21">
        <v>114619442</v>
      </c>
      <c r="E16" s="22">
        <v>127739383</v>
      </c>
      <c r="F16" s="22">
        <f t="shared" si="0"/>
        <v>90133523.400000006</v>
      </c>
      <c r="G16" s="22">
        <v>79992477.400000006</v>
      </c>
      <c r="H16" s="22">
        <v>10081803.5</v>
      </c>
      <c r="I16" s="22">
        <v>59242.5</v>
      </c>
      <c r="J16" s="23">
        <f t="shared" si="1"/>
        <v>0.62621625000333692</v>
      </c>
      <c r="K16" s="23">
        <f t="shared" si="2"/>
        <v>0.7051410362613072</v>
      </c>
      <c r="L16" s="24">
        <f t="shared" si="3"/>
        <v>0.70560481257373853</v>
      </c>
      <c r="M16" s="5"/>
    </row>
    <row r="17" spans="1:13" x14ac:dyDescent="0.25">
      <c r="A17" s="18"/>
      <c r="B17" s="19">
        <v>447</v>
      </c>
      <c r="C17" s="20" t="s">
        <v>120</v>
      </c>
      <c r="D17" s="21">
        <v>63973814</v>
      </c>
      <c r="E17" s="22">
        <v>72686021</v>
      </c>
      <c r="F17" s="22">
        <f t="shared" si="0"/>
        <v>54595554.600000001</v>
      </c>
      <c r="G17" s="22">
        <v>47458965.600000001</v>
      </c>
      <c r="H17" s="22">
        <v>5815281.5</v>
      </c>
      <c r="I17" s="22">
        <v>1321307.5</v>
      </c>
      <c r="J17" s="23">
        <f t="shared" si="1"/>
        <v>0.65293112688064192</v>
      </c>
      <c r="K17" s="23">
        <f t="shared" si="2"/>
        <v>0.73293662752566968</v>
      </c>
      <c r="L17" s="24">
        <f t="shared" si="3"/>
        <v>0.75111491658072738</v>
      </c>
      <c r="M17" s="5"/>
    </row>
    <row r="18" spans="1:13" x14ac:dyDescent="0.25">
      <c r="A18" s="18"/>
      <c r="B18" s="19">
        <v>448</v>
      </c>
      <c r="C18" s="20" t="s">
        <v>121</v>
      </c>
      <c r="D18" s="21">
        <v>52089312</v>
      </c>
      <c r="E18" s="22">
        <v>74284890</v>
      </c>
      <c r="F18" s="22">
        <f t="shared" si="0"/>
        <v>50262639.200000003</v>
      </c>
      <c r="G18" s="22">
        <v>44211947.600000001</v>
      </c>
      <c r="H18" s="22">
        <v>5656709.2000000002</v>
      </c>
      <c r="I18" s="22">
        <v>393982.4</v>
      </c>
      <c r="J18" s="23">
        <f t="shared" si="1"/>
        <v>0.59516743714636988</v>
      </c>
      <c r="K18" s="23">
        <f t="shared" si="2"/>
        <v>0.67131629056730113</v>
      </c>
      <c r="L18" s="24">
        <f t="shared" si="3"/>
        <v>0.67661995864838731</v>
      </c>
      <c r="M18" s="5"/>
    </row>
    <row r="19" spans="1:13" x14ac:dyDescent="0.25">
      <c r="A19" s="18"/>
      <c r="B19" s="19">
        <v>449</v>
      </c>
      <c r="C19" s="20" t="s">
        <v>122</v>
      </c>
      <c r="D19" s="21">
        <v>59200734</v>
      </c>
      <c r="E19" s="22">
        <v>73501171</v>
      </c>
      <c r="F19" s="22">
        <f t="shared" si="0"/>
        <v>55986567.399999999</v>
      </c>
      <c r="G19" s="22">
        <v>49987468</v>
      </c>
      <c r="H19" s="22">
        <v>5986078.7999999998</v>
      </c>
      <c r="I19" s="22">
        <v>13020.6</v>
      </c>
      <c r="J19" s="23">
        <f t="shared" si="1"/>
        <v>0.68009077025453102</v>
      </c>
      <c r="K19" s="23">
        <f t="shared" si="2"/>
        <v>0.76153272170316844</v>
      </c>
      <c r="L19" s="24">
        <f t="shared" si="3"/>
        <v>0.76170986990125633</v>
      </c>
      <c r="M19" s="5"/>
    </row>
    <row r="20" spans="1:13" x14ac:dyDescent="0.25">
      <c r="A20" s="18"/>
      <c r="B20" s="19">
        <v>450</v>
      </c>
      <c r="C20" s="20" t="s">
        <v>123</v>
      </c>
      <c r="D20" s="21">
        <v>127123751</v>
      </c>
      <c r="E20" s="22">
        <v>143495628</v>
      </c>
      <c r="F20" s="22">
        <f t="shared" si="0"/>
        <v>99319028.599999994</v>
      </c>
      <c r="G20" s="22">
        <v>88465070</v>
      </c>
      <c r="H20" s="22">
        <v>10712220.1</v>
      </c>
      <c r="I20" s="22">
        <v>141738.5</v>
      </c>
      <c r="J20" s="23">
        <f t="shared" si="1"/>
        <v>0.61650010688827395</v>
      </c>
      <c r="K20" s="23">
        <f t="shared" si="2"/>
        <v>0.691151998721522</v>
      </c>
      <c r="L20" s="24">
        <f t="shared" si="3"/>
        <v>0.69213975355402457</v>
      </c>
      <c r="M20" s="5"/>
    </row>
    <row r="21" spans="1:13" x14ac:dyDescent="0.25">
      <c r="A21" s="18"/>
      <c r="B21" s="19">
        <v>451</v>
      </c>
      <c r="C21" s="20" t="s">
        <v>124</v>
      </c>
      <c r="D21" s="21">
        <v>129030213</v>
      </c>
      <c r="E21" s="22">
        <v>141821266</v>
      </c>
      <c r="F21" s="22">
        <f t="shared" si="0"/>
        <v>107418256.40000001</v>
      </c>
      <c r="G21" s="22">
        <v>94489714.900000006</v>
      </c>
      <c r="H21" s="22">
        <v>11466023.1</v>
      </c>
      <c r="I21" s="22">
        <v>1462518.4</v>
      </c>
      <c r="J21" s="23">
        <f t="shared" si="1"/>
        <v>0.66625914127716224</v>
      </c>
      <c r="K21" s="23">
        <f t="shared" si="2"/>
        <v>0.74710754591628026</v>
      </c>
      <c r="L21" s="24">
        <f t="shared" si="3"/>
        <v>0.7574199513914931</v>
      </c>
      <c r="M21" s="5"/>
    </row>
    <row r="22" spans="1:13" x14ac:dyDescent="0.25">
      <c r="A22" s="18"/>
      <c r="B22" s="19">
        <v>452</v>
      </c>
      <c r="C22" s="20" t="s">
        <v>125</v>
      </c>
      <c r="D22" s="21">
        <v>83108015</v>
      </c>
      <c r="E22" s="22">
        <v>93472515</v>
      </c>
      <c r="F22" s="22">
        <f t="shared" si="0"/>
        <v>69414951.599999994</v>
      </c>
      <c r="G22" s="22">
        <v>61926536.700000003</v>
      </c>
      <c r="H22" s="22">
        <v>7401642.2999999998</v>
      </c>
      <c r="I22" s="22">
        <v>86772.6</v>
      </c>
      <c r="J22" s="23">
        <f t="shared" si="1"/>
        <v>0.66251065032325285</v>
      </c>
      <c r="K22" s="23">
        <f t="shared" si="2"/>
        <v>0.74169587712494955</v>
      </c>
      <c r="L22" s="24">
        <f t="shared" si="3"/>
        <v>0.74262419920978906</v>
      </c>
      <c r="M22" s="5"/>
    </row>
    <row r="23" spans="1:13" x14ac:dyDescent="0.25">
      <c r="A23" s="18"/>
      <c r="B23" s="19">
        <v>453</v>
      </c>
      <c r="C23" s="20" t="s">
        <v>126</v>
      </c>
      <c r="D23" s="21">
        <v>82939181</v>
      </c>
      <c r="E23" s="22">
        <v>102154969</v>
      </c>
      <c r="F23" s="22">
        <f t="shared" si="0"/>
        <v>83408125.000000015</v>
      </c>
      <c r="G23" s="22">
        <v>72318477.400000006</v>
      </c>
      <c r="H23" s="22">
        <v>11394315.199999999</v>
      </c>
      <c r="I23" s="22">
        <v>-304667.59999999998</v>
      </c>
      <c r="J23" s="23">
        <f t="shared" si="1"/>
        <v>0.70792912090257698</v>
      </c>
      <c r="K23" s="23">
        <f t="shared" si="2"/>
        <v>0.81946863103644041</v>
      </c>
      <c r="L23" s="24">
        <f t="shared" si="3"/>
        <v>0.81648622496278189</v>
      </c>
      <c r="M23" s="5"/>
    </row>
    <row r="24" spans="1:13" x14ac:dyDescent="0.25">
      <c r="A24" s="18"/>
      <c r="B24" s="19">
        <v>454</v>
      </c>
      <c r="C24" s="20" t="s">
        <v>127</v>
      </c>
      <c r="D24" s="21">
        <v>14445530</v>
      </c>
      <c r="E24" s="22">
        <v>22671432</v>
      </c>
      <c r="F24" s="22">
        <f t="shared" si="0"/>
        <v>14690913.5</v>
      </c>
      <c r="G24" s="22">
        <v>10035694.5</v>
      </c>
      <c r="H24" s="22">
        <v>2132299.9</v>
      </c>
      <c r="I24" s="22">
        <v>2522919.1</v>
      </c>
      <c r="J24" s="23">
        <f t="shared" si="1"/>
        <v>0.44265816557154397</v>
      </c>
      <c r="K24" s="23">
        <f t="shared" si="2"/>
        <v>0.5367104468742866</v>
      </c>
      <c r="L24" s="24">
        <f t="shared" si="3"/>
        <v>0.64799230591168655</v>
      </c>
      <c r="M24" s="5"/>
    </row>
    <row r="25" spans="1:13" x14ac:dyDescent="0.25">
      <c r="A25" s="18"/>
      <c r="B25" s="19">
        <v>455</v>
      </c>
      <c r="C25" s="20" t="s">
        <v>128</v>
      </c>
      <c r="D25" s="21">
        <v>27177842</v>
      </c>
      <c r="E25" s="22">
        <v>30991278</v>
      </c>
      <c r="F25" s="22">
        <f t="shared" si="0"/>
        <v>20219863.5</v>
      </c>
      <c r="G25" s="22">
        <v>16831445.399999999</v>
      </c>
      <c r="H25" s="22">
        <v>3054269.6</v>
      </c>
      <c r="I25" s="22">
        <v>334148.5</v>
      </c>
      <c r="J25" s="23">
        <f t="shared" si="1"/>
        <v>0.54310265617313358</v>
      </c>
      <c r="K25" s="23">
        <f t="shared" si="2"/>
        <v>0.6416552102175328</v>
      </c>
      <c r="L25" s="24">
        <f t="shared" si="3"/>
        <v>0.65243722766127943</v>
      </c>
      <c r="M25" s="5"/>
    </row>
    <row r="26" spans="1:13" x14ac:dyDescent="0.25">
      <c r="A26" s="18"/>
      <c r="B26" s="19">
        <v>456</v>
      </c>
      <c r="C26" s="20" t="s">
        <v>129</v>
      </c>
      <c r="D26" s="21">
        <v>34662618</v>
      </c>
      <c r="E26" s="22">
        <v>48928615</v>
      </c>
      <c r="F26" s="22">
        <f t="shared" si="0"/>
        <v>29512180.299999997</v>
      </c>
      <c r="G26" s="22">
        <v>26069578</v>
      </c>
      <c r="H26" s="22">
        <v>2948491.9</v>
      </c>
      <c r="I26" s="22">
        <v>494110.4</v>
      </c>
      <c r="J26" s="23">
        <f t="shared" si="1"/>
        <v>0.53280841895892617</v>
      </c>
      <c r="K26" s="23">
        <f t="shared" si="2"/>
        <v>0.5930695136169295</v>
      </c>
      <c r="L26" s="24">
        <f t="shared" si="3"/>
        <v>0.603168111339346</v>
      </c>
      <c r="M26" s="5"/>
    </row>
    <row r="27" spans="1:13" x14ac:dyDescent="0.25">
      <c r="A27" s="18"/>
      <c r="B27" s="19">
        <v>457</v>
      </c>
      <c r="C27" s="20" t="s">
        <v>130</v>
      </c>
      <c r="D27" s="21">
        <v>145883494</v>
      </c>
      <c r="E27" s="22">
        <v>169676961</v>
      </c>
      <c r="F27" s="22">
        <f t="shared" si="0"/>
        <v>123454930.10000001</v>
      </c>
      <c r="G27" s="22">
        <v>103012812.2</v>
      </c>
      <c r="H27" s="22">
        <v>12254372.9</v>
      </c>
      <c r="I27" s="22">
        <v>8187745</v>
      </c>
      <c r="J27" s="23">
        <f t="shared" si="1"/>
        <v>0.60711136970445856</v>
      </c>
      <c r="K27" s="23">
        <f t="shared" si="2"/>
        <v>0.67933315413398998</v>
      </c>
      <c r="L27" s="24">
        <f t="shared" si="3"/>
        <v>0.72758805539898852</v>
      </c>
      <c r="M27" s="5"/>
    </row>
    <row r="28" spans="1:13" x14ac:dyDescent="0.25">
      <c r="A28" s="18"/>
      <c r="B28" s="19">
        <v>458</v>
      </c>
      <c r="C28" s="20" t="s">
        <v>131</v>
      </c>
      <c r="D28" s="21">
        <v>152050285</v>
      </c>
      <c r="E28" s="22">
        <v>161774643</v>
      </c>
      <c r="F28" s="22">
        <f t="shared" si="0"/>
        <v>118630572.7</v>
      </c>
      <c r="G28" s="22">
        <v>105720860</v>
      </c>
      <c r="H28" s="22">
        <v>12787148.300000001</v>
      </c>
      <c r="I28" s="22">
        <v>122564.4</v>
      </c>
      <c r="J28" s="23">
        <f t="shared" si="1"/>
        <v>0.65350698996751921</v>
      </c>
      <c r="K28" s="23">
        <f t="shared" si="2"/>
        <v>0.73254996025551422</v>
      </c>
      <c r="L28" s="24">
        <f t="shared" si="3"/>
        <v>0.73330758455143064</v>
      </c>
      <c r="M28" s="5"/>
    </row>
    <row r="29" spans="1:13" x14ac:dyDescent="0.25">
      <c r="A29" s="18"/>
      <c r="B29" s="19">
        <v>459</v>
      </c>
      <c r="C29" s="20" t="s">
        <v>132</v>
      </c>
      <c r="D29" s="21">
        <v>75595156</v>
      </c>
      <c r="E29" s="22">
        <v>98438976</v>
      </c>
      <c r="F29" s="22">
        <f t="shared" si="0"/>
        <v>63211488.600000001</v>
      </c>
      <c r="G29" s="22">
        <v>54563233.5</v>
      </c>
      <c r="H29" s="22">
        <v>8541361.1999999993</v>
      </c>
      <c r="I29" s="22">
        <v>106893.9</v>
      </c>
      <c r="J29" s="23">
        <f t="shared" si="1"/>
        <v>0.55428485460880861</v>
      </c>
      <c r="K29" s="23">
        <f t="shared" si="2"/>
        <v>0.64105293720243495</v>
      </c>
      <c r="L29" s="24">
        <f t="shared" si="3"/>
        <v>0.64213882720600424</v>
      </c>
      <c r="M29" s="5"/>
    </row>
    <row r="30" spans="1:13" x14ac:dyDescent="0.25">
      <c r="A30" s="18"/>
      <c r="B30" s="19">
        <v>460</v>
      </c>
      <c r="C30" s="20" t="s">
        <v>133</v>
      </c>
      <c r="D30" s="21">
        <v>33625376</v>
      </c>
      <c r="E30" s="22">
        <v>35047270</v>
      </c>
      <c r="F30" s="22">
        <f t="shared" si="0"/>
        <v>27491714.699999999</v>
      </c>
      <c r="G30" s="22">
        <v>24454818</v>
      </c>
      <c r="H30" s="22">
        <v>2964154.3</v>
      </c>
      <c r="I30" s="22">
        <v>72742.399999999994</v>
      </c>
      <c r="J30" s="23">
        <f t="shared" si="1"/>
        <v>0.69776670194283319</v>
      </c>
      <c r="K30" s="23">
        <f t="shared" si="2"/>
        <v>0.78234259900985159</v>
      </c>
      <c r="L30" s="24">
        <f t="shared" si="3"/>
        <v>0.78441815011554394</v>
      </c>
      <c r="M30" s="5"/>
    </row>
    <row r="31" spans="1:13" x14ac:dyDescent="0.25">
      <c r="A31" s="18"/>
      <c r="B31" s="19">
        <v>461</v>
      </c>
      <c r="C31" s="20" t="s">
        <v>134</v>
      </c>
      <c r="D31" s="21">
        <v>22990987</v>
      </c>
      <c r="E31" s="22">
        <v>29707263</v>
      </c>
      <c r="F31" s="22">
        <f t="shared" si="0"/>
        <v>22203624.300000001</v>
      </c>
      <c r="G31" s="22">
        <v>20100083.300000001</v>
      </c>
      <c r="H31" s="22">
        <v>2092136.9</v>
      </c>
      <c r="I31" s="22">
        <v>11404.1</v>
      </c>
      <c r="J31" s="23">
        <f t="shared" si="1"/>
        <v>0.67660502079912244</v>
      </c>
      <c r="K31" s="23">
        <f t="shared" si="2"/>
        <v>0.74703011852690704</v>
      </c>
      <c r="L31" s="24">
        <f t="shared" si="3"/>
        <v>0.74741400108114975</v>
      </c>
      <c r="M31" s="5"/>
    </row>
    <row r="32" spans="1:13" x14ac:dyDescent="0.25">
      <c r="A32" s="18"/>
      <c r="B32" s="19">
        <v>462</v>
      </c>
      <c r="C32" s="20" t="s">
        <v>135</v>
      </c>
      <c r="D32" s="21">
        <v>49389360</v>
      </c>
      <c r="E32" s="22">
        <v>69981442</v>
      </c>
      <c r="F32" s="22">
        <f t="shared" si="0"/>
        <v>48302079.200000003</v>
      </c>
      <c r="G32" s="22">
        <v>40035596</v>
      </c>
      <c r="H32" s="22">
        <v>6289136.5</v>
      </c>
      <c r="I32" s="22">
        <v>1977346.7</v>
      </c>
      <c r="J32" s="23">
        <f t="shared" si="1"/>
        <v>0.57208875461583086</v>
      </c>
      <c r="K32" s="23">
        <f t="shared" si="2"/>
        <v>0.66195738721702824</v>
      </c>
      <c r="L32" s="24">
        <f t="shared" si="3"/>
        <v>0.69021268810093972</v>
      </c>
      <c r="M32" s="5"/>
    </row>
    <row r="33" spans="1:13" x14ac:dyDescent="0.25">
      <c r="A33" s="18"/>
      <c r="B33" s="19">
        <v>463</v>
      </c>
      <c r="C33" s="20" t="s">
        <v>136</v>
      </c>
      <c r="D33" s="21">
        <v>101047532</v>
      </c>
      <c r="E33" s="22">
        <v>113360158</v>
      </c>
      <c r="F33" s="22">
        <f t="shared" si="0"/>
        <v>82623317.700000018</v>
      </c>
      <c r="G33" s="22">
        <v>72721076.900000006</v>
      </c>
      <c r="H33" s="22">
        <v>8343147.4000000004</v>
      </c>
      <c r="I33" s="22">
        <v>1559093.4</v>
      </c>
      <c r="J33" s="23">
        <f t="shared" si="1"/>
        <v>0.64150472426123473</v>
      </c>
      <c r="K33" s="23">
        <f t="shared" si="2"/>
        <v>0.7151033108122522</v>
      </c>
      <c r="L33" s="24">
        <f t="shared" si="3"/>
        <v>0.72885676200274896</v>
      </c>
      <c r="M33" s="5"/>
    </row>
    <row r="34" spans="1:13" ht="25.5" x14ac:dyDescent="0.25">
      <c r="A34" s="18"/>
      <c r="B34" s="19">
        <v>464</v>
      </c>
      <c r="C34" s="20" t="s">
        <v>137</v>
      </c>
      <c r="D34" s="21">
        <v>56114088</v>
      </c>
      <c r="E34" s="22">
        <v>66526870</v>
      </c>
      <c r="F34" s="22">
        <f t="shared" si="0"/>
        <v>49347920.599999994</v>
      </c>
      <c r="G34" s="22">
        <v>43825756.899999999</v>
      </c>
      <c r="H34" s="22">
        <v>5219469.8</v>
      </c>
      <c r="I34" s="22">
        <v>302693.90000000002</v>
      </c>
      <c r="J34" s="23">
        <f t="shared" si="1"/>
        <v>0.65876775654709141</v>
      </c>
      <c r="K34" s="23">
        <f t="shared" si="2"/>
        <v>0.73722432304420749</v>
      </c>
      <c r="L34" s="24">
        <f t="shared" si="3"/>
        <v>0.74177427256084638</v>
      </c>
      <c r="M34" s="5"/>
    </row>
    <row r="35" spans="1:13" ht="15.75" thickBot="1" x14ac:dyDescent="0.3">
      <c r="A35" s="47" t="s">
        <v>138</v>
      </c>
      <c r="B35" s="48"/>
      <c r="C35" s="49"/>
      <c r="D35" s="50">
        <v>158810173</v>
      </c>
      <c r="E35" s="51">
        <v>264752962</v>
      </c>
      <c r="F35" s="51">
        <f t="shared" si="0"/>
        <v>48127250</v>
      </c>
      <c r="G35" s="51">
        <v>22024964.399999999</v>
      </c>
      <c r="H35" s="51">
        <v>13936206.300000001</v>
      </c>
      <c r="I35" s="51">
        <v>12166079.300000001</v>
      </c>
      <c r="J35" s="52">
        <f t="shared" si="1"/>
        <v>8.3190625077879193E-2</v>
      </c>
      <c r="K35" s="52">
        <f t="shared" si="2"/>
        <v>0.13582915344305008</v>
      </c>
      <c r="L35" s="53">
        <f t="shared" si="3"/>
        <v>0.18178172450437022</v>
      </c>
      <c r="M35" s="5"/>
    </row>
    <row r="36" spans="1:13" x14ac:dyDescent="0.25">
      <c r="D36" s="6"/>
      <c r="E36" s="6"/>
      <c r="F36" s="6"/>
      <c r="G36" s="6"/>
      <c r="H36" s="6"/>
      <c r="I36" s="6"/>
      <c r="J36" s="5"/>
      <c r="K36" s="5"/>
      <c r="L36" s="5"/>
      <c r="M36" s="5"/>
    </row>
  </sheetData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0"/>
  <dimension ref="A1:P100"/>
  <sheetViews>
    <sheetView workbookViewId="0">
      <selection activeCell="N2" sqref="N2"/>
    </sheetView>
  </sheetViews>
  <sheetFormatPr baseColWidth="10" defaultColWidth="11.7109375" defaultRowHeight="15" x14ac:dyDescent="0.25"/>
  <cols>
    <col min="1" max="1" width="4.28515625" customWidth="1"/>
    <col min="2" max="2" width="4.28515625" style="35" customWidth="1"/>
    <col min="3" max="3" width="31.42578125" customWidth="1"/>
    <col min="4" max="6" width="13.5703125" customWidth="1"/>
    <col min="7" max="9" width="0" hidden="1" customWidth="1"/>
  </cols>
  <sheetData>
    <row r="1" spans="1:16" ht="15.75" x14ac:dyDescent="0.25">
      <c r="A1" s="32">
        <v>45</v>
      </c>
      <c r="B1" s="34" t="s">
        <v>72</v>
      </c>
      <c r="C1" s="33" t="s">
        <v>33</v>
      </c>
      <c r="D1" s="33"/>
      <c r="E1" s="33"/>
      <c r="F1" s="33"/>
      <c r="G1" s="33"/>
      <c r="H1" s="33"/>
      <c r="I1" s="33"/>
      <c r="J1" s="33"/>
      <c r="K1" s="33"/>
      <c r="L1" s="33"/>
    </row>
    <row r="2" spans="1:16" ht="15.75" thickBot="1" x14ac:dyDescent="0.3">
      <c r="A2" s="2" t="s">
        <v>625</v>
      </c>
      <c r="N2" s="1" t="s">
        <v>634</v>
      </c>
    </row>
    <row r="3" spans="1:16" ht="15.75" thickBot="1" x14ac:dyDescent="0.3">
      <c r="A3" s="76" t="s">
        <v>79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6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6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  <c r="O5" s="6"/>
      <c r="P5" s="66"/>
    </row>
    <row r="6" spans="1:16" x14ac:dyDescent="0.25">
      <c r="A6" s="11" t="s">
        <v>11</v>
      </c>
      <c r="B6" s="37"/>
      <c r="C6" s="13"/>
      <c r="D6" s="14">
        <f ca="1">SUM(D7:OFFSET(D7,50,0))</f>
        <v>3000125258</v>
      </c>
      <c r="E6" s="15">
        <f ca="1">SUM(E7:OFFSET(E7,50,0))</f>
        <v>3365347912</v>
      </c>
      <c r="F6" s="15">
        <f ca="1">SUM(F7:OFFSET(F7,50,0))</f>
        <v>2238786542.2000003</v>
      </c>
      <c r="G6" s="15">
        <f ca="1">SUM(G7:OFFSET(G7,50,0))</f>
        <v>1927530337.8000004</v>
      </c>
      <c r="H6" s="15">
        <f ca="1">SUM(H7:OFFSET(H7,50,0))</f>
        <v>245138825.5</v>
      </c>
      <c r="I6" s="15">
        <f ca="1">SUM(I7:OFFSET(I7,50,0))</f>
        <v>66117378.900000006</v>
      </c>
      <c r="J6" s="16">
        <f ca="1">IFERROR(G6/E6,0)</f>
        <v>0.57275811838856339</v>
      </c>
      <c r="K6" s="16">
        <f ca="1">IFERROR(SUM(G6,H6)/E6,0)</f>
        <v>0.64560016382044727</v>
      </c>
      <c r="L6" s="17">
        <f ca="1">IFERROR(SUM(G6,H6,I6)/E6,0)</f>
        <v>0.66524668496146866</v>
      </c>
      <c r="M6" s="5"/>
      <c r="O6" s="6" t="s">
        <v>206</v>
      </c>
      <c r="P6" s="66" t="s">
        <v>207</v>
      </c>
    </row>
    <row r="7" spans="1:16" x14ac:dyDescent="0.25">
      <c r="A7" s="18"/>
      <c r="B7" s="38">
        <v>1</v>
      </c>
      <c r="C7" s="20" t="s">
        <v>82</v>
      </c>
      <c r="D7" s="21">
        <v>51972872</v>
      </c>
      <c r="E7" s="22">
        <v>54889771</v>
      </c>
      <c r="F7" s="22">
        <f t="shared" ref="F7:F31" si="0">SUM(G7,H7,I7)</f>
        <v>41557016</v>
      </c>
      <c r="G7" s="22">
        <v>36228279</v>
      </c>
      <c r="H7" s="22">
        <v>5229774.3</v>
      </c>
      <c r="I7" s="22">
        <v>98962.7</v>
      </c>
      <c r="J7" s="23">
        <f t="shared" ref="J7:J31" si="1">IFERROR(G7/E7,0)</f>
        <v>0.66001876743118493</v>
      </c>
      <c r="K7" s="23">
        <f t="shared" ref="K7:K31" si="2">IFERROR(SUM(G7,H7)/E7,0)</f>
        <v>0.75529652510301049</v>
      </c>
      <c r="L7" s="24">
        <f t="shared" ref="L7:L31" si="3">IFERROR(SUM(G7,H7,I7)/E7,0)</f>
        <v>0.75709946029834962</v>
      </c>
      <c r="M7" s="5"/>
      <c r="N7" t="s">
        <v>83</v>
      </c>
      <c r="O7" s="6">
        <v>104691290.5</v>
      </c>
      <c r="P7" s="66">
        <v>0.7897951911065797</v>
      </c>
    </row>
    <row r="8" spans="1:16" x14ac:dyDescent="0.25">
      <c r="A8" s="18"/>
      <c r="B8" s="38">
        <v>2</v>
      </c>
      <c r="C8" s="20" t="s">
        <v>83</v>
      </c>
      <c r="D8" s="21">
        <v>133558950</v>
      </c>
      <c r="E8" s="22">
        <v>132554986</v>
      </c>
      <c r="F8" s="22">
        <f t="shared" si="0"/>
        <v>104691290.5</v>
      </c>
      <c r="G8" s="22">
        <v>89666417.5</v>
      </c>
      <c r="H8" s="22">
        <v>11378133.6</v>
      </c>
      <c r="I8" s="22">
        <v>3646739.4</v>
      </c>
      <c r="J8" s="23">
        <f t="shared" si="1"/>
        <v>0.67644696141418625</v>
      </c>
      <c r="K8" s="23">
        <f t="shared" si="2"/>
        <v>0.76228404641074754</v>
      </c>
      <c r="L8" s="24">
        <f t="shared" si="3"/>
        <v>0.7897951911065797</v>
      </c>
      <c r="M8" s="5"/>
      <c r="N8" t="s">
        <v>97</v>
      </c>
      <c r="O8" s="6">
        <v>83408125.000000015</v>
      </c>
      <c r="P8" s="66">
        <v>0.78494523262898619</v>
      </c>
    </row>
    <row r="9" spans="1:16" x14ac:dyDescent="0.25">
      <c r="A9" s="18"/>
      <c r="B9" s="38">
        <v>3</v>
      </c>
      <c r="C9" s="20" t="s">
        <v>84</v>
      </c>
      <c r="D9" s="21">
        <v>64424450</v>
      </c>
      <c r="E9" s="22">
        <v>76097342</v>
      </c>
      <c r="F9" s="22">
        <f t="shared" si="0"/>
        <v>57468347.600000001</v>
      </c>
      <c r="G9" s="22">
        <v>49540568.100000001</v>
      </c>
      <c r="H9" s="22">
        <v>5493945.9000000004</v>
      </c>
      <c r="I9" s="22">
        <v>2433833.6</v>
      </c>
      <c r="J9" s="23">
        <f t="shared" si="1"/>
        <v>0.65101574901262649</v>
      </c>
      <c r="K9" s="23">
        <f t="shared" si="2"/>
        <v>0.72321204070439149</v>
      </c>
      <c r="L9" s="24">
        <f t="shared" si="3"/>
        <v>0.75519520248157945</v>
      </c>
      <c r="M9" s="5"/>
      <c r="N9" t="s">
        <v>104</v>
      </c>
      <c r="O9" s="6">
        <v>27491714.699999999</v>
      </c>
      <c r="P9" s="66">
        <v>0.78441815011554394</v>
      </c>
    </row>
    <row r="10" spans="1:16" x14ac:dyDescent="0.25">
      <c r="A10" s="18"/>
      <c r="B10" s="38">
        <v>4</v>
      </c>
      <c r="C10" s="20" t="s">
        <v>85</v>
      </c>
      <c r="D10" s="21">
        <v>136239546</v>
      </c>
      <c r="E10" s="22">
        <v>126178409</v>
      </c>
      <c r="F10" s="22">
        <f t="shared" si="0"/>
        <v>97232674.900000006</v>
      </c>
      <c r="G10" s="22">
        <v>77468243.5</v>
      </c>
      <c r="H10" s="22">
        <v>11042995.4</v>
      </c>
      <c r="I10" s="22">
        <v>8721436</v>
      </c>
      <c r="J10" s="23">
        <f t="shared" si="1"/>
        <v>0.61395799894734759</v>
      </c>
      <c r="K10" s="23">
        <f t="shared" si="2"/>
        <v>0.70147689768381849</v>
      </c>
      <c r="L10" s="24">
        <f t="shared" si="3"/>
        <v>0.77059677381096159</v>
      </c>
      <c r="M10" s="5"/>
      <c r="N10" t="s">
        <v>85</v>
      </c>
      <c r="O10" s="6">
        <v>97232674.900000006</v>
      </c>
      <c r="P10" s="66">
        <v>0.77059677381096159</v>
      </c>
    </row>
    <row r="11" spans="1:16" x14ac:dyDescent="0.25">
      <c r="A11" s="18"/>
      <c r="B11" s="38">
        <v>5</v>
      </c>
      <c r="C11" s="20" t="s">
        <v>86</v>
      </c>
      <c r="D11" s="21">
        <v>88822502</v>
      </c>
      <c r="E11" s="22">
        <v>133286418</v>
      </c>
      <c r="F11" s="22">
        <f t="shared" si="0"/>
        <v>71688865.500000015</v>
      </c>
      <c r="G11" s="22">
        <v>63306844.700000003</v>
      </c>
      <c r="H11" s="22">
        <v>8283227.4000000004</v>
      </c>
      <c r="I11" s="22">
        <v>98793.4</v>
      </c>
      <c r="J11" s="23">
        <f t="shared" si="1"/>
        <v>0.47496846002718751</v>
      </c>
      <c r="K11" s="23">
        <f t="shared" si="2"/>
        <v>0.53711453255499753</v>
      </c>
      <c r="L11" s="24">
        <f t="shared" si="3"/>
        <v>0.53785574386131385</v>
      </c>
      <c r="M11" s="5"/>
      <c r="N11" t="s">
        <v>82</v>
      </c>
      <c r="O11" s="6">
        <v>41557016</v>
      </c>
      <c r="P11" s="66">
        <v>0.75709946029834962</v>
      </c>
    </row>
    <row r="12" spans="1:16" x14ac:dyDescent="0.25">
      <c r="A12" s="18"/>
      <c r="B12" s="38">
        <v>6</v>
      </c>
      <c r="C12" s="20" t="s">
        <v>87</v>
      </c>
      <c r="D12" s="21">
        <v>156841634</v>
      </c>
      <c r="E12" s="22">
        <v>161254638</v>
      </c>
      <c r="F12" s="22">
        <f t="shared" si="0"/>
        <v>106233845.40000001</v>
      </c>
      <c r="G12" s="22">
        <v>91561676.400000006</v>
      </c>
      <c r="H12" s="22">
        <v>13842542.699999999</v>
      </c>
      <c r="I12" s="22">
        <v>829626.3</v>
      </c>
      <c r="J12" s="23">
        <f t="shared" si="1"/>
        <v>0.56780801802426295</v>
      </c>
      <c r="K12" s="23">
        <f t="shared" si="2"/>
        <v>0.65365077499352309</v>
      </c>
      <c r="L12" s="24">
        <f t="shared" si="3"/>
        <v>0.6587955963164297</v>
      </c>
      <c r="M12" s="5"/>
      <c r="N12" t="s">
        <v>84</v>
      </c>
      <c r="O12" s="6">
        <v>57468347.600000001</v>
      </c>
      <c r="P12" s="66">
        <v>0.75519520248157945</v>
      </c>
    </row>
    <row r="13" spans="1:16" x14ac:dyDescent="0.25">
      <c r="A13" s="18"/>
      <c r="B13" s="38">
        <v>7</v>
      </c>
      <c r="C13" s="20" t="s">
        <v>88</v>
      </c>
      <c r="D13" s="21">
        <v>74596503</v>
      </c>
      <c r="E13" s="22">
        <v>68146760</v>
      </c>
      <c r="F13" s="22">
        <f t="shared" si="0"/>
        <v>49792340.099999994</v>
      </c>
      <c r="G13" s="22">
        <v>44270176.399999999</v>
      </c>
      <c r="H13" s="22">
        <v>5219469.8</v>
      </c>
      <c r="I13" s="22">
        <v>302693.90000000002</v>
      </c>
      <c r="J13" s="23">
        <f t="shared" si="1"/>
        <v>0.64962995159270964</v>
      </c>
      <c r="K13" s="23">
        <f t="shared" si="2"/>
        <v>0.72622155770868635</v>
      </c>
      <c r="L13" s="24">
        <f t="shared" si="3"/>
        <v>0.7306633521534992</v>
      </c>
      <c r="M13" s="5"/>
      <c r="N13" t="s">
        <v>92</v>
      </c>
      <c r="O13" s="6">
        <v>59413987.600000001</v>
      </c>
      <c r="P13" s="66">
        <v>0.74949740747563964</v>
      </c>
    </row>
    <row r="14" spans="1:16" x14ac:dyDescent="0.25">
      <c r="A14" s="18"/>
      <c r="B14" s="38">
        <v>8</v>
      </c>
      <c r="C14" s="20" t="s">
        <v>89</v>
      </c>
      <c r="D14" s="21">
        <v>136682138</v>
      </c>
      <c r="E14" s="22">
        <v>157026884</v>
      </c>
      <c r="F14" s="22">
        <f t="shared" si="0"/>
        <v>95283775.400000006</v>
      </c>
      <c r="G14" s="22">
        <v>83796745.900000006</v>
      </c>
      <c r="H14" s="22">
        <v>10845598</v>
      </c>
      <c r="I14" s="22">
        <v>641431.5</v>
      </c>
      <c r="J14" s="23">
        <f t="shared" si="1"/>
        <v>0.53364585582682778</v>
      </c>
      <c r="K14" s="23">
        <f t="shared" si="2"/>
        <v>0.60271427088879892</v>
      </c>
      <c r="L14" s="24">
        <f t="shared" si="3"/>
        <v>0.60679912237193734</v>
      </c>
      <c r="M14" s="5"/>
      <c r="N14" t="s">
        <v>105</v>
      </c>
      <c r="O14" s="6">
        <v>22203624.300000001</v>
      </c>
      <c r="P14" s="66">
        <v>0.74625359668289981</v>
      </c>
    </row>
    <row r="15" spans="1:16" x14ac:dyDescent="0.25">
      <c r="A15" s="18"/>
      <c r="B15" s="38">
        <v>9</v>
      </c>
      <c r="C15" s="20" t="s">
        <v>90</v>
      </c>
      <c r="D15" s="21">
        <v>74623626</v>
      </c>
      <c r="E15" s="22">
        <v>77500129</v>
      </c>
      <c r="F15" s="22">
        <f t="shared" si="0"/>
        <v>54967092.700000003</v>
      </c>
      <c r="G15" s="22">
        <v>47559729.600000001</v>
      </c>
      <c r="H15" s="22">
        <v>5828783.7000000002</v>
      </c>
      <c r="I15" s="22">
        <v>1578579.4</v>
      </c>
      <c r="J15" s="23">
        <f t="shared" si="1"/>
        <v>0.61367290885412595</v>
      </c>
      <c r="K15" s="23">
        <f t="shared" si="2"/>
        <v>0.68888289592395391</v>
      </c>
      <c r="L15" s="24">
        <f t="shared" si="3"/>
        <v>0.70925162847148293</v>
      </c>
      <c r="M15" s="5"/>
      <c r="N15" t="s">
        <v>94</v>
      </c>
      <c r="O15" s="6">
        <v>113893215.19999999</v>
      </c>
      <c r="P15" s="66">
        <v>0.74192420130310099</v>
      </c>
    </row>
    <row r="16" spans="1:16" x14ac:dyDescent="0.25">
      <c r="A16" s="18"/>
      <c r="B16" s="38">
        <v>10</v>
      </c>
      <c r="C16" s="20" t="s">
        <v>91</v>
      </c>
      <c r="D16" s="21">
        <v>75148994</v>
      </c>
      <c r="E16" s="22">
        <v>121726355</v>
      </c>
      <c r="F16" s="22">
        <f t="shared" si="0"/>
        <v>51209279.800000004</v>
      </c>
      <c r="G16" s="22">
        <v>44560482.100000001</v>
      </c>
      <c r="H16" s="22">
        <v>6011373.5</v>
      </c>
      <c r="I16" s="22">
        <v>637424.19999999995</v>
      </c>
      <c r="J16" s="23">
        <f t="shared" si="1"/>
        <v>0.36607094741315471</v>
      </c>
      <c r="K16" s="23">
        <f t="shared" si="2"/>
        <v>0.41545526932109322</v>
      </c>
      <c r="L16" s="24">
        <f t="shared" si="3"/>
        <v>0.42069180334858464</v>
      </c>
      <c r="M16" s="5"/>
      <c r="N16" t="s">
        <v>88</v>
      </c>
      <c r="O16" s="6">
        <v>49792340.099999994</v>
      </c>
      <c r="P16" s="66">
        <v>0.7306633521534992</v>
      </c>
    </row>
    <row r="17" spans="1:16" x14ac:dyDescent="0.25">
      <c r="A17" s="18"/>
      <c r="B17" s="38">
        <v>11</v>
      </c>
      <c r="C17" s="20" t="s">
        <v>92</v>
      </c>
      <c r="D17" s="21">
        <v>77502880</v>
      </c>
      <c r="E17" s="22">
        <v>79271772</v>
      </c>
      <c r="F17" s="22">
        <f t="shared" si="0"/>
        <v>59413987.600000001</v>
      </c>
      <c r="G17" s="22">
        <v>51821384.299999997</v>
      </c>
      <c r="H17" s="22">
        <v>7571382.7000000002</v>
      </c>
      <c r="I17" s="22">
        <v>21220.6</v>
      </c>
      <c r="J17" s="23">
        <f t="shared" si="1"/>
        <v>0.65371800065223717</v>
      </c>
      <c r="K17" s="23">
        <f t="shared" si="2"/>
        <v>0.74922971319475484</v>
      </c>
      <c r="L17" s="24">
        <f t="shared" si="3"/>
        <v>0.74949740747563964</v>
      </c>
      <c r="M17" s="5"/>
      <c r="N17" t="s">
        <v>102</v>
      </c>
      <c r="O17" s="6">
        <v>122061232.80000001</v>
      </c>
      <c r="P17" s="66">
        <v>0.71677245520719479</v>
      </c>
    </row>
    <row r="18" spans="1:16" x14ac:dyDescent="0.25">
      <c r="A18" s="18"/>
      <c r="B18" s="38">
        <v>12</v>
      </c>
      <c r="C18" s="20" t="s">
        <v>93</v>
      </c>
      <c r="D18" s="21">
        <v>161550507</v>
      </c>
      <c r="E18" s="22">
        <v>148450638</v>
      </c>
      <c r="F18" s="22">
        <f t="shared" si="0"/>
        <v>99600707.799999997</v>
      </c>
      <c r="G18" s="22">
        <v>88635856.299999997</v>
      </c>
      <c r="H18" s="22">
        <v>10768715.9</v>
      </c>
      <c r="I18" s="22">
        <v>196135.6</v>
      </c>
      <c r="J18" s="23">
        <f t="shared" si="1"/>
        <v>0.59707292265055811</v>
      </c>
      <c r="K18" s="23">
        <f t="shared" si="2"/>
        <v>0.66961364086559194</v>
      </c>
      <c r="L18" s="24">
        <f t="shared" si="3"/>
        <v>0.67093485849484857</v>
      </c>
      <c r="M18" s="5"/>
      <c r="N18" t="s">
        <v>90</v>
      </c>
      <c r="O18" s="6">
        <v>54967092.700000003</v>
      </c>
      <c r="P18" s="66">
        <v>0.70925162847148293</v>
      </c>
    </row>
    <row r="19" spans="1:16" x14ac:dyDescent="0.25">
      <c r="A19" s="18"/>
      <c r="B19" s="38">
        <v>13</v>
      </c>
      <c r="C19" s="20" t="s">
        <v>94</v>
      </c>
      <c r="D19" s="21">
        <v>158327727</v>
      </c>
      <c r="E19" s="22">
        <v>153510581</v>
      </c>
      <c r="F19" s="22">
        <f t="shared" si="0"/>
        <v>113893215.19999999</v>
      </c>
      <c r="G19" s="22">
        <v>99320705</v>
      </c>
      <c r="H19" s="22">
        <v>11874102.6</v>
      </c>
      <c r="I19" s="22">
        <v>2698407.6</v>
      </c>
      <c r="J19" s="23">
        <f t="shared" si="1"/>
        <v>0.64699582499788733</v>
      </c>
      <c r="K19" s="23">
        <f t="shared" si="2"/>
        <v>0.7243462103762085</v>
      </c>
      <c r="L19" s="24">
        <f t="shared" si="3"/>
        <v>0.74192420130310099</v>
      </c>
      <c r="M19" s="5"/>
      <c r="N19" t="s">
        <v>101</v>
      </c>
      <c r="O19" s="6">
        <v>126047684.7</v>
      </c>
      <c r="P19" s="66">
        <v>0.68744950800590154</v>
      </c>
    </row>
    <row r="20" spans="1:16" x14ac:dyDescent="0.25">
      <c r="A20" s="18"/>
      <c r="B20" s="38">
        <v>14</v>
      </c>
      <c r="C20" s="20" t="s">
        <v>95</v>
      </c>
      <c r="D20" s="21">
        <v>104693552</v>
      </c>
      <c r="E20" s="22">
        <v>113169842</v>
      </c>
      <c r="F20" s="22">
        <f t="shared" si="0"/>
        <v>74008705</v>
      </c>
      <c r="G20" s="22">
        <v>63736998.200000003</v>
      </c>
      <c r="H20" s="22">
        <v>9288327.8000000007</v>
      </c>
      <c r="I20" s="22">
        <v>983379</v>
      </c>
      <c r="J20" s="23">
        <f t="shared" si="1"/>
        <v>0.56319773071698731</v>
      </c>
      <c r="K20" s="23">
        <f t="shared" si="2"/>
        <v>0.64527196211867111</v>
      </c>
      <c r="L20" s="24">
        <f t="shared" si="3"/>
        <v>0.65396137073337968</v>
      </c>
      <c r="M20" s="5"/>
      <c r="N20" t="s">
        <v>106</v>
      </c>
      <c r="O20" s="6">
        <v>50648842.899999999</v>
      </c>
      <c r="P20" s="66">
        <v>0.67594065396410141</v>
      </c>
    </row>
    <row r="21" spans="1:16" x14ac:dyDescent="0.25">
      <c r="A21" s="18"/>
      <c r="B21" s="38">
        <v>15</v>
      </c>
      <c r="C21" s="20" t="s">
        <v>96</v>
      </c>
      <c r="D21" s="21">
        <v>730729165</v>
      </c>
      <c r="E21" s="22">
        <v>927064375</v>
      </c>
      <c r="F21" s="22">
        <f t="shared" si="0"/>
        <v>592153570.89999998</v>
      </c>
      <c r="G21" s="22">
        <v>516120277.39999998</v>
      </c>
      <c r="H21" s="22">
        <v>51327391.299999997</v>
      </c>
      <c r="I21" s="22">
        <v>24705902.199999999</v>
      </c>
      <c r="J21" s="23">
        <f t="shared" si="1"/>
        <v>0.55672539180464142</v>
      </c>
      <c r="K21" s="23">
        <f t="shared" si="2"/>
        <v>0.61209090113078712</v>
      </c>
      <c r="L21" s="24">
        <f t="shared" si="3"/>
        <v>0.63874050914749037</v>
      </c>
      <c r="M21" s="5"/>
      <c r="N21" t="s">
        <v>93</v>
      </c>
      <c r="O21" s="6">
        <v>99600707.799999997</v>
      </c>
      <c r="P21" s="66">
        <v>0.67093485849484857</v>
      </c>
    </row>
    <row r="22" spans="1:16" x14ac:dyDescent="0.25">
      <c r="A22" s="18"/>
      <c r="B22" s="38">
        <v>16</v>
      </c>
      <c r="C22" s="20" t="s">
        <v>97</v>
      </c>
      <c r="D22" s="21">
        <v>112539107</v>
      </c>
      <c r="E22" s="22">
        <v>106259802</v>
      </c>
      <c r="F22" s="22">
        <f t="shared" si="0"/>
        <v>83408125.000000015</v>
      </c>
      <c r="G22" s="22">
        <v>72318477.400000006</v>
      </c>
      <c r="H22" s="22">
        <v>11394315.199999999</v>
      </c>
      <c r="I22" s="22">
        <v>-304667.59999999998</v>
      </c>
      <c r="J22" s="23">
        <f t="shared" si="1"/>
        <v>0.68058170671163121</v>
      </c>
      <c r="K22" s="23">
        <f t="shared" si="2"/>
        <v>0.78781242788312378</v>
      </c>
      <c r="L22" s="24">
        <f t="shared" si="3"/>
        <v>0.78494523262898619</v>
      </c>
      <c r="M22" s="5"/>
      <c r="N22" t="s">
        <v>87</v>
      </c>
      <c r="O22" s="6">
        <v>106233845.40000001</v>
      </c>
      <c r="P22" s="66">
        <v>0.6587955963164297</v>
      </c>
    </row>
    <row r="23" spans="1:16" x14ac:dyDescent="0.25">
      <c r="A23" s="18"/>
      <c r="B23" s="38">
        <v>17</v>
      </c>
      <c r="C23" s="20" t="s">
        <v>98</v>
      </c>
      <c r="D23" s="21">
        <v>16963813</v>
      </c>
      <c r="E23" s="22">
        <v>22671432</v>
      </c>
      <c r="F23" s="22">
        <f t="shared" si="0"/>
        <v>14690913.5</v>
      </c>
      <c r="G23" s="22">
        <v>10035694.5</v>
      </c>
      <c r="H23" s="22">
        <v>2132299.9</v>
      </c>
      <c r="I23" s="22">
        <v>2522919.1</v>
      </c>
      <c r="J23" s="23">
        <f t="shared" si="1"/>
        <v>0.44265816557154397</v>
      </c>
      <c r="K23" s="23">
        <f t="shared" si="2"/>
        <v>0.5367104468742866</v>
      </c>
      <c r="L23" s="24">
        <f t="shared" si="3"/>
        <v>0.64799230591168655</v>
      </c>
      <c r="M23" s="5"/>
      <c r="N23" t="s">
        <v>95</v>
      </c>
      <c r="O23" s="6">
        <v>74008705</v>
      </c>
      <c r="P23" s="66">
        <v>0.65396137073337968</v>
      </c>
    </row>
    <row r="24" spans="1:16" x14ac:dyDescent="0.25">
      <c r="A24" s="18"/>
      <c r="B24" s="38">
        <v>18</v>
      </c>
      <c r="C24" s="20" t="s">
        <v>99</v>
      </c>
      <c r="D24" s="21">
        <v>28919501</v>
      </c>
      <c r="E24" s="22">
        <v>30991278</v>
      </c>
      <c r="F24" s="22">
        <f t="shared" si="0"/>
        <v>20219863.5</v>
      </c>
      <c r="G24" s="22">
        <v>16831445.399999999</v>
      </c>
      <c r="H24" s="22">
        <v>3054269.6</v>
      </c>
      <c r="I24" s="22">
        <v>334148.5</v>
      </c>
      <c r="J24" s="23">
        <f t="shared" si="1"/>
        <v>0.54310265617313358</v>
      </c>
      <c r="K24" s="23">
        <f t="shared" si="2"/>
        <v>0.6416552102175328</v>
      </c>
      <c r="L24" s="24">
        <f t="shared" si="3"/>
        <v>0.65243722766127943</v>
      </c>
      <c r="M24" s="5"/>
      <c r="N24" t="s">
        <v>99</v>
      </c>
      <c r="O24" s="6">
        <v>20219863.5</v>
      </c>
      <c r="P24" s="66">
        <v>0.65243722766127943</v>
      </c>
    </row>
    <row r="25" spans="1:16" x14ac:dyDescent="0.25">
      <c r="A25" s="18"/>
      <c r="B25" s="38">
        <v>19</v>
      </c>
      <c r="C25" s="20" t="s">
        <v>100</v>
      </c>
      <c r="D25" s="21">
        <v>42202738</v>
      </c>
      <c r="E25" s="22">
        <v>54484459</v>
      </c>
      <c r="F25" s="22">
        <f t="shared" si="0"/>
        <v>31038446</v>
      </c>
      <c r="G25" s="22">
        <v>27583355.5</v>
      </c>
      <c r="H25" s="22">
        <v>2960980.1</v>
      </c>
      <c r="I25" s="22">
        <v>494110.4</v>
      </c>
      <c r="J25" s="23">
        <f t="shared" si="1"/>
        <v>0.50626097801576775</v>
      </c>
      <c r="K25" s="23">
        <f t="shared" si="2"/>
        <v>0.56060638502439752</v>
      </c>
      <c r="L25" s="24">
        <f t="shared" si="3"/>
        <v>0.56967521692745449</v>
      </c>
      <c r="M25" s="5"/>
      <c r="N25" t="s">
        <v>98</v>
      </c>
      <c r="O25" s="6">
        <v>14690913.5</v>
      </c>
      <c r="P25" s="66">
        <v>0.64799230591168655</v>
      </c>
    </row>
    <row r="26" spans="1:16" x14ac:dyDescent="0.25">
      <c r="A26" s="18"/>
      <c r="B26" s="38">
        <v>20</v>
      </c>
      <c r="C26" s="20" t="s">
        <v>101</v>
      </c>
      <c r="D26" s="21">
        <v>175995757</v>
      </c>
      <c r="E26" s="22">
        <v>183355553</v>
      </c>
      <c r="F26" s="22">
        <f t="shared" si="0"/>
        <v>126047684.7</v>
      </c>
      <c r="G26" s="22">
        <v>103073642.2</v>
      </c>
      <c r="H26" s="22">
        <v>14786297.5</v>
      </c>
      <c r="I26" s="22">
        <v>8187745</v>
      </c>
      <c r="J26" s="23">
        <f t="shared" si="1"/>
        <v>0.56215173477729363</v>
      </c>
      <c r="K26" s="23">
        <f t="shared" si="2"/>
        <v>0.64279449283982149</v>
      </c>
      <c r="L26" s="24">
        <f t="shared" si="3"/>
        <v>0.68744950800590154</v>
      </c>
      <c r="M26" s="5"/>
      <c r="N26" t="s">
        <v>96</v>
      </c>
      <c r="O26" s="6">
        <v>592153570.89999998</v>
      </c>
      <c r="P26" s="66">
        <v>0.63874050914749037</v>
      </c>
    </row>
    <row r="27" spans="1:16" x14ac:dyDescent="0.25">
      <c r="A27" s="18"/>
      <c r="B27" s="38">
        <v>21</v>
      </c>
      <c r="C27" s="20" t="s">
        <v>102</v>
      </c>
      <c r="D27" s="21">
        <v>170559854</v>
      </c>
      <c r="E27" s="22">
        <v>170292862</v>
      </c>
      <c r="F27" s="22">
        <f t="shared" si="0"/>
        <v>122061232.80000001</v>
      </c>
      <c r="G27" s="22">
        <v>108193120.7</v>
      </c>
      <c r="H27" s="22">
        <v>13312648.4</v>
      </c>
      <c r="I27" s="22">
        <v>555463.69999999995</v>
      </c>
      <c r="J27" s="23">
        <f t="shared" si="1"/>
        <v>0.63533561788397219</v>
      </c>
      <c r="K27" s="23">
        <f t="shared" si="2"/>
        <v>0.71351064086291538</v>
      </c>
      <c r="L27" s="24">
        <f t="shared" si="3"/>
        <v>0.71677245520719479</v>
      </c>
      <c r="M27" s="5"/>
      <c r="N27" t="s">
        <v>89</v>
      </c>
      <c r="O27" s="6">
        <v>95283775.400000006</v>
      </c>
      <c r="P27" s="66">
        <v>0.60679912237193734</v>
      </c>
    </row>
    <row r="28" spans="1:16" x14ac:dyDescent="0.25">
      <c r="A28" s="18"/>
      <c r="B28" s="38">
        <v>22</v>
      </c>
      <c r="C28" s="20" t="s">
        <v>103</v>
      </c>
      <c r="D28" s="21">
        <v>92479828</v>
      </c>
      <c r="E28" s="22">
        <v>127431997</v>
      </c>
      <c r="F28" s="22">
        <f t="shared" si="0"/>
        <v>71781380.400000006</v>
      </c>
      <c r="G28" s="22">
        <v>57249403.5</v>
      </c>
      <c r="H28" s="22">
        <v>9942119.5</v>
      </c>
      <c r="I28" s="22">
        <v>4589857.4000000004</v>
      </c>
      <c r="J28" s="23">
        <f t="shared" si="1"/>
        <v>0.44925454240507584</v>
      </c>
      <c r="K28" s="23">
        <f t="shared" si="2"/>
        <v>0.52727356222786026</v>
      </c>
      <c r="L28" s="24">
        <f t="shared" si="3"/>
        <v>0.56329165429307371</v>
      </c>
      <c r="M28" s="5"/>
      <c r="N28" t="s">
        <v>100</v>
      </c>
      <c r="O28" s="6">
        <v>31038446</v>
      </c>
      <c r="P28" s="66">
        <v>0.56967521692745449</v>
      </c>
    </row>
    <row r="29" spans="1:16" x14ac:dyDescent="0.25">
      <c r="A29" s="18"/>
      <c r="B29" s="38">
        <v>23</v>
      </c>
      <c r="C29" s="20" t="s">
        <v>104</v>
      </c>
      <c r="D29" s="21">
        <v>36034932</v>
      </c>
      <c r="E29" s="22">
        <v>35047270</v>
      </c>
      <c r="F29" s="22">
        <f t="shared" si="0"/>
        <v>27491714.699999999</v>
      </c>
      <c r="G29" s="22">
        <v>24454818</v>
      </c>
      <c r="H29" s="22">
        <v>2964154.3</v>
      </c>
      <c r="I29" s="22">
        <v>72742.399999999994</v>
      </c>
      <c r="J29" s="23">
        <f t="shared" si="1"/>
        <v>0.69776670194283319</v>
      </c>
      <c r="K29" s="23">
        <f t="shared" si="2"/>
        <v>0.78234259900985159</v>
      </c>
      <c r="L29" s="24">
        <f t="shared" si="3"/>
        <v>0.78441815011554394</v>
      </c>
      <c r="M29" s="5"/>
      <c r="N29" t="s">
        <v>103</v>
      </c>
      <c r="O29" s="6">
        <v>71781380.400000006</v>
      </c>
      <c r="P29" s="66">
        <v>0.56329165429307371</v>
      </c>
    </row>
    <row r="30" spans="1:16" x14ac:dyDescent="0.25">
      <c r="A30" s="18"/>
      <c r="B30" s="38">
        <v>24</v>
      </c>
      <c r="C30" s="20" t="s">
        <v>105</v>
      </c>
      <c r="D30" s="21">
        <v>30725612</v>
      </c>
      <c r="E30" s="22">
        <v>29753457</v>
      </c>
      <c r="F30" s="22">
        <f t="shared" si="0"/>
        <v>22203624.300000001</v>
      </c>
      <c r="G30" s="22">
        <v>20100083.300000001</v>
      </c>
      <c r="H30" s="22">
        <v>2092136.9</v>
      </c>
      <c r="I30" s="22">
        <v>11404.1</v>
      </c>
      <c r="J30" s="23">
        <f t="shared" si="1"/>
        <v>0.67555455152656718</v>
      </c>
      <c r="K30" s="23">
        <f t="shared" si="2"/>
        <v>0.74587031012900451</v>
      </c>
      <c r="L30" s="24">
        <f t="shared" si="3"/>
        <v>0.74625359668289981</v>
      </c>
      <c r="M30" s="5"/>
      <c r="N30" t="s">
        <v>86</v>
      </c>
      <c r="O30" s="6">
        <v>71688865.500000015</v>
      </c>
      <c r="P30" s="66">
        <v>0.53785574386131385</v>
      </c>
    </row>
    <row r="31" spans="1:16" ht="15.75" thickBot="1" x14ac:dyDescent="0.3">
      <c r="A31" s="25"/>
      <c r="B31" s="39">
        <v>25</v>
      </c>
      <c r="C31" s="27" t="s">
        <v>106</v>
      </c>
      <c r="D31" s="28">
        <v>67989070</v>
      </c>
      <c r="E31" s="29">
        <v>74930902</v>
      </c>
      <c r="F31" s="29">
        <f t="shared" si="0"/>
        <v>50648842.899999999</v>
      </c>
      <c r="G31" s="29">
        <v>40095912.899999999</v>
      </c>
      <c r="H31" s="29">
        <v>8493839.5</v>
      </c>
      <c r="I31" s="29">
        <v>2059090.5</v>
      </c>
      <c r="J31" s="30">
        <f t="shared" si="1"/>
        <v>0.53510516795860807</v>
      </c>
      <c r="K31" s="30">
        <f t="shared" si="2"/>
        <v>0.64846079658830214</v>
      </c>
      <c r="L31" s="31">
        <f t="shared" si="3"/>
        <v>0.67594065396410141</v>
      </c>
      <c r="M31" s="5"/>
      <c r="N31" t="s">
        <v>91</v>
      </c>
      <c r="O31" s="6">
        <v>51209279.800000004</v>
      </c>
      <c r="P31" s="66">
        <v>0.42069180334858464</v>
      </c>
    </row>
    <row r="32" spans="1:16" x14ac:dyDescent="0.25">
      <c r="O32" s="6"/>
      <c r="P32" s="66"/>
    </row>
    <row r="33" spans="15:16" x14ac:dyDescent="0.25">
      <c r="O33" s="6"/>
      <c r="P33" s="66"/>
    </row>
    <row r="34" spans="15:16" x14ac:dyDescent="0.25">
      <c r="O34" s="6"/>
      <c r="P34" s="66"/>
    </row>
    <row r="35" spans="15:16" x14ac:dyDescent="0.25">
      <c r="O35" s="6"/>
      <c r="P35" s="66"/>
    </row>
    <row r="36" spans="15:16" x14ac:dyDescent="0.25">
      <c r="O36" s="6"/>
      <c r="P36" s="66"/>
    </row>
    <row r="37" spans="15:16" x14ac:dyDescent="0.25">
      <c r="O37" s="6"/>
      <c r="P37" s="66"/>
    </row>
    <row r="38" spans="15:16" x14ac:dyDescent="0.25">
      <c r="O38" s="6"/>
      <c r="P38" s="66"/>
    </row>
    <row r="39" spans="15:16" x14ac:dyDescent="0.25">
      <c r="O39" s="6"/>
      <c r="P39" s="66"/>
    </row>
    <row r="40" spans="15:16" x14ac:dyDescent="0.25">
      <c r="O40" s="6"/>
      <c r="P40" s="66"/>
    </row>
    <row r="41" spans="15:16" x14ac:dyDescent="0.25">
      <c r="O41" s="6"/>
      <c r="P41" s="66"/>
    </row>
    <row r="42" spans="15:16" x14ac:dyDescent="0.25">
      <c r="O42" s="6"/>
      <c r="P42" s="66"/>
    </row>
    <row r="43" spans="15:16" x14ac:dyDescent="0.25">
      <c r="O43" s="6"/>
      <c r="P43" s="66"/>
    </row>
    <row r="44" spans="15:16" x14ac:dyDescent="0.25">
      <c r="O44" s="6"/>
      <c r="P44" s="66"/>
    </row>
    <row r="45" spans="15:16" x14ac:dyDescent="0.25">
      <c r="O45" s="6"/>
      <c r="P45" s="66"/>
    </row>
    <row r="46" spans="15:16" x14ac:dyDescent="0.25">
      <c r="O46" s="6"/>
      <c r="P46" s="66"/>
    </row>
    <row r="47" spans="15:16" x14ac:dyDescent="0.25">
      <c r="O47" s="6"/>
      <c r="P47" s="66"/>
    </row>
    <row r="48" spans="15:16" x14ac:dyDescent="0.25">
      <c r="O48" s="6"/>
      <c r="P48" s="66"/>
    </row>
    <row r="49" spans="15:16" x14ac:dyDescent="0.25">
      <c r="O49" s="6"/>
      <c r="P49" s="66"/>
    </row>
    <row r="50" spans="15:16" x14ac:dyDescent="0.25">
      <c r="O50" s="6"/>
      <c r="P50" s="66"/>
    </row>
    <row r="51" spans="15:16" x14ac:dyDescent="0.25">
      <c r="O51" s="6"/>
      <c r="P51" s="66"/>
    </row>
    <row r="52" spans="15:16" x14ac:dyDescent="0.25">
      <c r="O52" s="6"/>
      <c r="P52" s="66"/>
    </row>
    <row r="53" spans="15:16" x14ac:dyDescent="0.25">
      <c r="O53" s="6"/>
      <c r="P53" s="66"/>
    </row>
    <row r="54" spans="15:16" x14ac:dyDescent="0.25">
      <c r="O54" s="6"/>
      <c r="P54" s="66"/>
    </row>
    <row r="55" spans="15:16" x14ac:dyDescent="0.25">
      <c r="O55" s="6"/>
      <c r="P55" s="66"/>
    </row>
    <row r="56" spans="15:16" x14ac:dyDescent="0.25">
      <c r="O56" s="6"/>
      <c r="P56" s="66"/>
    </row>
    <row r="57" spans="15:16" x14ac:dyDescent="0.25">
      <c r="O57" s="6"/>
      <c r="P57" s="66"/>
    </row>
    <row r="58" spans="15:16" x14ac:dyDescent="0.25">
      <c r="O58" s="6"/>
      <c r="P58" s="66"/>
    </row>
    <row r="59" spans="15:16" x14ac:dyDescent="0.25">
      <c r="O59" s="6"/>
      <c r="P59" s="66"/>
    </row>
    <row r="60" spans="15:16" x14ac:dyDescent="0.25">
      <c r="O60" s="6"/>
      <c r="P60" s="66"/>
    </row>
    <row r="61" spans="15:16" x14ac:dyDescent="0.25">
      <c r="O61" s="6"/>
      <c r="P61" s="66"/>
    </row>
    <row r="62" spans="15:16" x14ac:dyDescent="0.25">
      <c r="O62" s="6"/>
      <c r="P62" s="66"/>
    </row>
    <row r="63" spans="15:16" x14ac:dyDescent="0.25">
      <c r="O63" s="6"/>
      <c r="P63" s="66"/>
    </row>
    <row r="64" spans="15:16" x14ac:dyDescent="0.25">
      <c r="O64" s="6"/>
      <c r="P64" s="66"/>
    </row>
    <row r="65" spans="15:16" x14ac:dyDescent="0.25">
      <c r="O65" s="6"/>
      <c r="P65" s="66"/>
    </row>
    <row r="66" spans="15:16" x14ac:dyDescent="0.25">
      <c r="O66" s="6"/>
      <c r="P66" s="66"/>
    </row>
    <row r="67" spans="15:16" x14ac:dyDescent="0.25">
      <c r="O67" s="6"/>
      <c r="P67" s="66"/>
    </row>
    <row r="68" spans="15:16" x14ac:dyDescent="0.25">
      <c r="O68" s="6"/>
      <c r="P68" s="66"/>
    </row>
    <row r="69" spans="15:16" x14ac:dyDescent="0.25">
      <c r="O69" s="6"/>
      <c r="P69" s="66"/>
    </row>
    <row r="70" spans="15:16" x14ac:dyDescent="0.25">
      <c r="O70" s="6"/>
      <c r="P70" s="66"/>
    </row>
    <row r="71" spans="15:16" x14ac:dyDescent="0.25">
      <c r="O71" s="6"/>
      <c r="P71" s="66"/>
    </row>
    <row r="72" spans="15:16" x14ac:dyDescent="0.25">
      <c r="O72" s="6"/>
      <c r="P72" s="66"/>
    </row>
    <row r="73" spans="15:16" x14ac:dyDescent="0.25">
      <c r="O73" s="6"/>
      <c r="P73" s="66"/>
    </row>
    <row r="74" spans="15:16" x14ac:dyDescent="0.25">
      <c r="O74" s="6"/>
      <c r="P74" s="66"/>
    </row>
    <row r="75" spans="15:16" x14ac:dyDescent="0.25">
      <c r="O75" s="6"/>
      <c r="P75" s="66"/>
    </row>
    <row r="76" spans="15:16" x14ac:dyDescent="0.25">
      <c r="O76" s="6"/>
      <c r="P76" s="66"/>
    </row>
    <row r="77" spans="15:16" x14ac:dyDescent="0.25">
      <c r="O77" s="6"/>
      <c r="P77" s="66"/>
    </row>
    <row r="78" spans="15:16" x14ac:dyDescent="0.25">
      <c r="O78" s="6"/>
      <c r="P78" s="66"/>
    </row>
    <row r="79" spans="15:16" x14ac:dyDescent="0.25">
      <c r="O79" s="6"/>
      <c r="P79" s="66"/>
    </row>
    <row r="80" spans="15:16" x14ac:dyDescent="0.25">
      <c r="O80" s="6"/>
      <c r="P80" s="66"/>
    </row>
    <row r="81" spans="15:16" x14ac:dyDescent="0.25">
      <c r="O81" s="6"/>
      <c r="P81" s="66"/>
    </row>
    <row r="82" spans="15:16" x14ac:dyDescent="0.25">
      <c r="O82" s="6"/>
      <c r="P82" s="66"/>
    </row>
    <row r="83" spans="15:16" x14ac:dyDescent="0.25">
      <c r="O83" s="6"/>
      <c r="P83" s="66"/>
    </row>
    <row r="84" spans="15:16" x14ac:dyDescent="0.25">
      <c r="O84" s="6"/>
      <c r="P84" s="66"/>
    </row>
    <row r="85" spans="15:16" x14ac:dyDescent="0.25">
      <c r="O85" s="6"/>
      <c r="P85" s="66"/>
    </row>
    <row r="86" spans="15:16" x14ac:dyDescent="0.25">
      <c r="O86" s="6"/>
      <c r="P86" s="66"/>
    </row>
    <row r="87" spans="15:16" x14ac:dyDescent="0.25">
      <c r="O87" s="6"/>
      <c r="P87" s="66"/>
    </row>
    <row r="88" spans="15:16" x14ac:dyDescent="0.25">
      <c r="O88" s="6"/>
      <c r="P88" s="66"/>
    </row>
    <row r="89" spans="15:16" x14ac:dyDescent="0.25">
      <c r="O89" s="6"/>
      <c r="P89" s="66"/>
    </row>
    <row r="90" spans="15:16" x14ac:dyDescent="0.25">
      <c r="O90" s="6"/>
      <c r="P90" s="66"/>
    </row>
    <row r="91" spans="15:16" x14ac:dyDescent="0.25">
      <c r="O91" s="6"/>
      <c r="P91" s="66"/>
    </row>
    <row r="92" spans="15:16" x14ac:dyDescent="0.25">
      <c r="O92" s="6"/>
      <c r="P92" s="66"/>
    </row>
    <row r="93" spans="15:16" x14ac:dyDescent="0.25">
      <c r="O93" s="6"/>
      <c r="P93" s="66"/>
    </row>
    <row r="94" spans="15:16" x14ac:dyDescent="0.25">
      <c r="O94" s="6"/>
      <c r="P94" s="66"/>
    </row>
    <row r="95" spans="15:16" x14ac:dyDescent="0.25">
      <c r="O95" s="6"/>
      <c r="P95" s="66"/>
    </row>
    <row r="96" spans="15:16" x14ac:dyDescent="0.25">
      <c r="O96" s="6"/>
      <c r="P96" s="66"/>
    </row>
    <row r="97" spans="15:16" x14ac:dyDescent="0.25">
      <c r="O97" s="6"/>
      <c r="P97" s="66"/>
    </row>
    <row r="98" spans="15:16" x14ac:dyDescent="0.25">
      <c r="O98" s="6"/>
      <c r="P98" s="66"/>
    </row>
    <row r="99" spans="15:16" x14ac:dyDescent="0.25">
      <c r="O99" s="6"/>
      <c r="P99" s="66"/>
    </row>
    <row r="100" spans="15:16" x14ac:dyDescent="0.25">
      <c r="O100" s="6"/>
      <c r="P100" s="66"/>
    </row>
  </sheetData>
  <sortState ref="N6:P100">
    <sortCondition descending="1" ref="P5:P100"/>
  </sortState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  <drawing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1"/>
  <dimension ref="A1:M20"/>
  <sheetViews>
    <sheetView topLeftCell="A11" workbookViewId="0">
      <selection activeCell="A20" sqref="A20:D20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45</v>
      </c>
      <c r="B1" s="33" t="s">
        <v>72</v>
      </c>
      <c r="C1" s="33" t="s">
        <v>33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626</v>
      </c>
    </row>
    <row r="3" spans="1:13" ht="15.75" thickBot="1" x14ac:dyDescent="0.3">
      <c r="A3" s="76" t="s">
        <v>81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3"/>
      <c r="C6" s="13"/>
      <c r="D6" s="14">
        <v>3000125258</v>
      </c>
      <c r="E6" s="15">
        <v>3365347912</v>
      </c>
      <c r="F6" s="15">
        <v>2238786542.2000003</v>
      </c>
      <c r="G6" s="15">
        <v>1927530337.8000004</v>
      </c>
      <c r="H6" s="15">
        <v>245138825.5</v>
      </c>
      <c r="I6" s="15">
        <v>66117378.900000006</v>
      </c>
      <c r="J6" s="16">
        <v>0.57275811838856339</v>
      </c>
      <c r="K6" s="16">
        <v>0.64560016382044727</v>
      </c>
      <c r="L6" s="17">
        <v>0.66524668496146866</v>
      </c>
      <c r="M6" s="5"/>
    </row>
    <row r="7" spans="1:13" x14ac:dyDescent="0.25">
      <c r="A7" s="40" t="s">
        <v>139</v>
      </c>
      <c r="B7" s="42"/>
      <c r="C7" s="42"/>
      <c r="D7" s="43">
        <f ca="1">SUM(D8:OFFSET(D6,MATCH("PROYECTOS",$A$8:$A$50,0),0))</f>
        <v>2809613083</v>
      </c>
      <c r="E7" s="44">
        <f ca="1">SUM(E8:OFFSET(E6,MATCH("PROYECTOS",$A$8:$A$50,0),0))</f>
        <v>2940366052</v>
      </c>
      <c r="F7" s="44">
        <f ca="1">SUM(F8:OFFSET(F6,MATCH("PROYECTOS",$A$8:$A$50,0),0))</f>
        <v>2129534276.4000001</v>
      </c>
      <c r="G7" s="44">
        <f ca="1">SUM(G8:OFFSET(G6,MATCH("PROYECTOS",$A$8:$A$50,0),0))</f>
        <v>1862244215.3000002</v>
      </c>
      <c r="H7" s="44">
        <f ca="1">SUM(H8:OFFSET(H6,MATCH("PROYECTOS",$A$8:$A$50,0),0))</f>
        <v>221577169.29999998</v>
      </c>
      <c r="I7" s="44">
        <f ca="1">SUM(I8:OFFSET(I6,MATCH("PROYECTOS",$A$8:$A$50,0),0))</f>
        <v>45712891.799999997</v>
      </c>
      <c r="J7" s="45">
        <f ca="1">IFERROR(G7/E7,0)</f>
        <v>0.63333754449835422</v>
      </c>
      <c r="K7" s="45">
        <f ca="1">IFERROR(SUM(G7,H7)/E7,0)</f>
        <v>0.70869454610340477</v>
      </c>
      <c r="L7" s="46">
        <f ca="1">IFERROR(SUM(G7,H7,I7)/E7,0)</f>
        <v>0.72424121308009171</v>
      </c>
      <c r="M7" s="5"/>
    </row>
    <row r="8" spans="1:13" x14ac:dyDescent="0.25">
      <c r="A8" s="18"/>
      <c r="B8" s="20">
        <v>3000001</v>
      </c>
      <c r="C8" s="20" t="s">
        <v>366</v>
      </c>
      <c r="D8" s="21">
        <v>247652</v>
      </c>
      <c r="E8" s="22">
        <v>32447460</v>
      </c>
      <c r="F8" s="22">
        <f t="shared" ref="F8:F11" si="0">SUM(G8,H8,I8)</f>
        <v>602795</v>
      </c>
      <c r="G8" s="22">
        <v>439548.7</v>
      </c>
      <c r="H8" s="22">
        <v>112957.9</v>
      </c>
      <c r="I8" s="22">
        <v>50288.4</v>
      </c>
      <c r="J8" s="23">
        <f t="shared" ref="J8:J12" si="1">IFERROR(G8/E8,0)</f>
        <v>1.3546474824223529E-2</v>
      </c>
      <c r="K8" s="23">
        <f t="shared" ref="K8:K12" si="2">IFERROR(SUM(G8,H8)/E8,0)</f>
        <v>1.7027730367800746E-2</v>
      </c>
      <c r="L8" s="24">
        <f t="shared" ref="L8:L12" si="3">IFERROR(SUM(G8,H8,I8)/E8,0)</f>
        <v>1.8577571249028431E-2</v>
      </c>
      <c r="M8" s="5"/>
    </row>
    <row r="9" spans="1:13" ht="76.5" x14ac:dyDescent="0.25">
      <c r="A9" s="18"/>
      <c r="B9" s="20">
        <v>3000077</v>
      </c>
      <c r="C9" s="20" t="s">
        <v>627</v>
      </c>
      <c r="D9" s="21">
        <v>2355463910</v>
      </c>
      <c r="E9" s="22">
        <v>2668926154</v>
      </c>
      <c r="F9" s="22">
        <f t="shared" si="0"/>
        <v>2013938452.3</v>
      </c>
      <c r="G9" s="22">
        <v>1755541268.7</v>
      </c>
      <c r="H9" s="22">
        <v>220169580.09999999</v>
      </c>
      <c r="I9" s="22">
        <v>38227603.5</v>
      </c>
      <c r="J9" s="23">
        <f t="shared" si="1"/>
        <v>0.65777064160014975</v>
      </c>
      <c r="K9" s="23">
        <f t="shared" si="2"/>
        <v>0.74026433659055824</v>
      </c>
      <c r="L9" s="24">
        <f t="shared" si="3"/>
        <v>0.75458755173186409</v>
      </c>
      <c r="M9" s="5"/>
    </row>
    <row r="10" spans="1:13" ht="63.75" x14ac:dyDescent="0.25">
      <c r="A10" s="18"/>
      <c r="B10" s="20">
        <v>3000078</v>
      </c>
      <c r="C10" s="20" t="s">
        <v>628</v>
      </c>
      <c r="D10" s="21">
        <v>293313658</v>
      </c>
      <c r="E10" s="22">
        <v>214732005</v>
      </c>
      <c r="F10" s="22">
        <f t="shared" si="0"/>
        <v>108061734.2</v>
      </c>
      <c r="G10" s="22">
        <v>100202500.5</v>
      </c>
      <c r="H10" s="22">
        <v>706177.7</v>
      </c>
      <c r="I10" s="22">
        <v>7153056</v>
      </c>
      <c r="J10" s="23">
        <f t="shared" si="1"/>
        <v>0.46663980294879659</v>
      </c>
      <c r="K10" s="23">
        <f t="shared" si="2"/>
        <v>0.46992844965053071</v>
      </c>
      <c r="L10" s="24">
        <f t="shared" si="3"/>
        <v>0.50324000001769653</v>
      </c>
      <c r="M10" s="5"/>
    </row>
    <row r="11" spans="1:13" x14ac:dyDescent="0.25">
      <c r="A11" s="18"/>
      <c r="B11" s="20">
        <v>9000000</v>
      </c>
      <c r="C11" s="20" t="s">
        <v>160</v>
      </c>
      <c r="D11" s="21">
        <v>160587863</v>
      </c>
      <c r="E11" s="22">
        <v>24260433</v>
      </c>
      <c r="F11" s="22">
        <f t="shared" si="0"/>
        <v>6931294.9000000004</v>
      </c>
      <c r="G11" s="22">
        <v>6060897.4000000004</v>
      </c>
      <c r="H11" s="22">
        <v>588453.6</v>
      </c>
      <c r="I11" s="22">
        <v>281943.90000000002</v>
      </c>
      <c r="J11" s="23">
        <f t="shared" si="1"/>
        <v>0.24982643137490582</v>
      </c>
      <c r="K11" s="23">
        <f t="shared" si="2"/>
        <v>0.27408212376094027</v>
      </c>
      <c r="L11" s="24">
        <f t="shared" si="3"/>
        <v>0.28570367643479405</v>
      </c>
      <c r="M11" s="5"/>
    </row>
    <row r="12" spans="1:13" ht="15.75" thickBot="1" x14ac:dyDescent="0.3">
      <c r="A12" s="47" t="s">
        <v>161</v>
      </c>
      <c r="B12" s="49"/>
      <c r="C12" s="49"/>
      <c r="D12" s="50">
        <f ca="1">OFFSET(D12,-MATCH("PROYECTOS",$A$8:$A$50,0)-1,0)-(OFFSET(D12,-MATCH("PROYECTOS",$A$8:$A$50,0),0))</f>
        <v>190512175</v>
      </c>
      <c r="E12" s="51">
        <f t="shared" ref="E12:I12" ca="1" si="4">OFFSET(E12,-MATCH("PROYECTOS",$A$8:$A$50,0)-1,0)-(OFFSET(E12,-MATCH("PROYECTOS",$A$8:$A$50,0),0))</f>
        <v>424981860</v>
      </c>
      <c r="F12" s="51">
        <f t="shared" ca="1" si="4"/>
        <v>109252265.80000019</v>
      </c>
      <c r="G12" s="51">
        <f t="shared" ca="1" si="4"/>
        <v>65286122.500000238</v>
      </c>
      <c r="H12" s="51">
        <f t="shared" ca="1" si="4"/>
        <v>23561656.200000018</v>
      </c>
      <c r="I12" s="51">
        <f t="shared" ca="1" si="4"/>
        <v>20404487.100000009</v>
      </c>
      <c r="J12" s="52">
        <f t="shared" ca="1" si="1"/>
        <v>0.15362096278650633</v>
      </c>
      <c r="K12" s="52">
        <f t="shared" ca="1" si="2"/>
        <v>0.20906252022145194</v>
      </c>
      <c r="L12" s="53">
        <f t="shared" ca="1" si="3"/>
        <v>0.25707512739484989</v>
      </c>
      <c r="M12" s="5"/>
    </row>
    <row r="13" spans="1:13" ht="15.75" thickBot="1" x14ac:dyDescent="0.3"/>
    <row r="14" spans="1:13" ht="15.75" thickBot="1" x14ac:dyDescent="0.3">
      <c r="A14" s="82" t="s">
        <v>209</v>
      </c>
      <c r="B14" s="83"/>
      <c r="C14" s="83"/>
      <c r="D14" s="84"/>
    </row>
    <row r="15" spans="1:13" ht="15.75" thickBot="1" x14ac:dyDescent="0.3">
      <c r="A15" s="2" t="s">
        <v>635</v>
      </c>
    </row>
    <row r="16" spans="1:13" ht="45" customHeight="1" x14ac:dyDescent="0.25">
      <c r="A16" s="76" t="s">
        <v>211</v>
      </c>
      <c r="B16" s="77"/>
      <c r="C16" s="77"/>
      <c r="D16" s="87" t="s">
        <v>212</v>
      </c>
    </row>
    <row r="17" spans="1:4" ht="15.75" thickBot="1" x14ac:dyDescent="0.3">
      <c r="A17" s="85"/>
      <c r="B17" s="86"/>
      <c r="C17" s="86"/>
      <c r="D17" s="88"/>
    </row>
    <row r="18" spans="1:4" x14ac:dyDescent="0.25">
      <c r="A18" s="18"/>
      <c r="B18" s="20">
        <v>3000001</v>
      </c>
      <c r="C18" s="20" t="s">
        <v>366</v>
      </c>
      <c r="D18" s="24">
        <v>1.8577571249028431E-2</v>
      </c>
    </row>
    <row r="19" spans="1:4" ht="63.75" x14ac:dyDescent="0.25">
      <c r="A19" s="18"/>
      <c r="B19" s="20">
        <v>3000078</v>
      </c>
      <c r="C19" s="20" t="s">
        <v>628</v>
      </c>
      <c r="D19" s="24">
        <v>0.50324000001769653</v>
      </c>
    </row>
    <row r="20" spans="1:4" ht="15.75" thickBot="1" x14ac:dyDescent="0.3">
      <c r="A20" s="25"/>
      <c r="B20" s="27">
        <v>9000000</v>
      </c>
      <c r="C20" s="27" t="s">
        <v>160</v>
      </c>
      <c r="D20" s="31">
        <v>0.28570367643479405</v>
      </c>
    </row>
  </sheetData>
  <mergeCells count="10">
    <mergeCell ref="A14:D14"/>
    <mergeCell ref="A16:C17"/>
    <mergeCell ref="D16:D17"/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2"/>
  <dimension ref="A1:S14"/>
  <sheetViews>
    <sheetView topLeftCell="A10" workbookViewId="0">
      <selection activeCell="A13" sqref="A13:S13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4" width="7.7109375" customWidth="1"/>
    <col min="5" max="5" width="31.42578125" customWidth="1"/>
    <col min="6" max="6" width="4.28515625" style="4" customWidth="1"/>
    <col min="7" max="7" width="11.42578125" customWidth="1"/>
    <col min="8" max="10" width="13.5703125" customWidth="1"/>
    <col min="11" max="13" width="0" hidden="1" customWidth="1"/>
    <col min="17" max="18" width="14" hidden="1" customWidth="1"/>
    <col min="19" max="19" width="0" hidden="1" customWidth="1"/>
  </cols>
  <sheetData>
    <row r="1" spans="1:19" ht="15.75" x14ac:dyDescent="0.25">
      <c r="A1" s="32">
        <v>45</v>
      </c>
      <c r="B1" s="33" t="s">
        <v>72</v>
      </c>
      <c r="C1" s="33" t="s">
        <v>33</v>
      </c>
      <c r="D1" s="33"/>
      <c r="E1" s="33"/>
      <c r="F1" s="36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15.75" thickBot="1" x14ac:dyDescent="0.3">
      <c r="A2" s="2" t="s">
        <v>629</v>
      </c>
    </row>
    <row r="3" spans="1:19" ht="15.75" thickBot="1" x14ac:dyDescent="0.3">
      <c r="A3" s="76" t="s">
        <v>163</v>
      </c>
      <c r="B3" s="77"/>
      <c r="C3" s="77"/>
      <c r="D3" s="77"/>
      <c r="E3" s="77"/>
      <c r="F3" s="77"/>
      <c r="G3" s="77"/>
      <c r="H3" s="76" t="s">
        <v>1</v>
      </c>
      <c r="I3" s="77"/>
      <c r="J3" s="77"/>
      <c r="K3" s="77"/>
      <c r="L3" s="77"/>
      <c r="M3" s="77"/>
      <c r="N3" s="77"/>
      <c r="O3" s="77"/>
      <c r="P3" s="78"/>
      <c r="Q3" s="77" t="s">
        <v>167</v>
      </c>
      <c r="R3" s="77"/>
      <c r="S3" s="78"/>
    </row>
    <row r="4" spans="1:19" ht="45" customHeight="1" x14ac:dyDescent="0.25">
      <c r="A4" s="96" t="s">
        <v>164</v>
      </c>
      <c r="B4" s="92"/>
      <c r="C4" s="92"/>
      <c r="D4" s="92" t="s">
        <v>165</v>
      </c>
      <c r="E4" s="92"/>
      <c r="F4" s="92" t="s">
        <v>166</v>
      </c>
      <c r="G4" s="93"/>
      <c r="H4" s="74" t="s">
        <v>2</v>
      </c>
      <c r="I4" s="72" t="s">
        <v>3</v>
      </c>
      <c r="J4" s="72" t="s">
        <v>76</v>
      </c>
      <c r="K4" s="72" t="s">
        <v>5</v>
      </c>
      <c r="L4" s="72"/>
      <c r="M4" s="72"/>
      <c r="N4" s="72" t="s">
        <v>9</v>
      </c>
      <c r="O4" s="72"/>
      <c r="P4" s="81"/>
      <c r="Q4" s="90" t="s">
        <v>168</v>
      </c>
      <c r="R4" s="72" t="s">
        <v>169</v>
      </c>
      <c r="S4" s="81" t="s">
        <v>170</v>
      </c>
    </row>
    <row r="5" spans="1:19" ht="15.75" thickBot="1" x14ac:dyDescent="0.3">
      <c r="A5" s="97"/>
      <c r="B5" s="94"/>
      <c r="C5" s="94"/>
      <c r="D5" s="94"/>
      <c r="E5" s="94"/>
      <c r="F5" s="94"/>
      <c r="G5" s="95"/>
      <c r="H5" s="75"/>
      <c r="I5" s="73"/>
      <c r="J5" s="73"/>
      <c r="K5" s="9" t="s">
        <v>6</v>
      </c>
      <c r="L5" s="9" t="s">
        <v>7</v>
      </c>
      <c r="M5" s="9" t="s">
        <v>77</v>
      </c>
      <c r="N5" s="9" t="s">
        <v>10</v>
      </c>
      <c r="O5" s="9" t="s">
        <v>7</v>
      </c>
      <c r="P5" s="10" t="s">
        <v>77</v>
      </c>
      <c r="Q5" s="91"/>
      <c r="R5" s="73"/>
      <c r="S5" s="89"/>
    </row>
    <row r="6" spans="1:19" x14ac:dyDescent="0.25">
      <c r="A6" s="11" t="s">
        <v>11</v>
      </c>
      <c r="B6" s="13"/>
      <c r="C6" s="13"/>
      <c r="D6" s="54"/>
      <c r="E6" s="13"/>
      <c r="F6" s="55"/>
      <c r="G6" s="13"/>
      <c r="H6" s="14">
        <v>3000125258</v>
      </c>
      <c r="I6" s="15">
        <v>3365347912</v>
      </c>
      <c r="J6" s="15">
        <v>2238786542.2000003</v>
      </c>
      <c r="K6" s="15">
        <v>1927530337.8000004</v>
      </c>
      <c r="L6" s="15">
        <v>245138825.5</v>
      </c>
      <c r="M6" s="15">
        <v>66117378.900000006</v>
      </c>
      <c r="N6" s="16">
        <v>0.57275811838856339</v>
      </c>
      <c r="O6" s="16">
        <v>0.64560016382044727</v>
      </c>
      <c r="P6" s="17">
        <v>0.66524668496146866</v>
      </c>
      <c r="Q6" s="56"/>
      <c r="R6" s="15"/>
      <c r="S6" s="17"/>
    </row>
    <row r="7" spans="1:19" x14ac:dyDescent="0.25">
      <c r="A7" s="40" t="s">
        <v>171</v>
      </c>
      <c r="B7" s="42"/>
      <c r="C7" s="42"/>
      <c r="D7" s="57"/>
      <c r="E7" s="42"/>
      <c r="F7" s="58"/>
      <c r="G7" s="42"/>
      <c r="H7" s="43">
        <f ca="1">SUM(H8:OFFSET(H6,MATCH("PROYECTOS",$A$8:$A$50,0),0))</f>
        <v>2809613083</v>
      </c>
      <c r="I7" s="44">
        <f ca="1">SUM(I8:OFFSET(I6,MATCH("PROYECTOS",$A$8:$A$50,0),0))</f>
        <v>2940366052</v>
      </c>
      <c r="J7" s="44">
        <f ca="1">SUM(J8:OFFSET(J6,MATCH("PROYECTOS",$A$8:$A$50,0),0))</f>
        <v>2129534276.2</v>
      </c>
      <c r="K7" s="44">
        <f ca="1">SUM(K8:OFFSET(K6,MATCH("PROYECTOS",$A$8:$A$50,0),0))</f>
        <v>1862244215.3</v>
      </c>
      <c r="L7" s="44">
        <f ca="1">SUM(L8:OFFSET(L6,MATCH("PROYECTOS",$A$8:$A$50,0),0))</f>
        <v>221577169.19999999</v>
      </c>
      <c r="M7" s="44">
        <f ca="1">SUM(M8:OFFSET(M6,MATCH("PROYECTOS",$A$8:$A$50,0),0))</f>
        <v>45712891.699999996</v>
      </c>
      <c r="N7" s="45">
        <f ca="1">IFERROR(K7/I7,0)</f>
        <v>0.63333754449835411</v>
      </c>
      <c r="O7" s="45">
        <f ca="1">IFERROR(SUM(K7,L7)/I7,0)</f>
        <v>0.7086945460693953</v>
      </c>
      <c r="P7" s="46">
        <f ca="1">IFERROR(SUM(K7,L7,M7)/I7,0)</f>
        <v>0.724241213012073</v>
      </c>
      <c r="Q7" s="59"/>
      <c r="R7" s="44"/>
      <c r="S7" s="46"/>
    </row>
    <row r="8" spans="1:19" ht="76.5" x14ac:dyDescent="0.25">
      <c r="A8" s="18"/>
      <c r="B8" s="20">
        <v>5000193</v>
      </c>
      <c r="C8" s="20" t="s">
        <v>630</v>
      </c>
      <c r="D8" s="63">
        <v>3000077</v>
      </c>
      <c r="E8" s="20" t="s">
        <v>627</v>
      </c>
      <c r="F8" s="64">
        <v>236</v>
      </c>
      <c r="G8" s="20" t="s">
        <v>603</v>
      </c>
      <c r="H8" s="21">
        <v>2336270749</v>
      </c>
      <c r="I8" s="22">
        <v>2629033017</v>
      </c>
      <c r="J8" s="22">
        <f t="shared" ref="J8:J13" si="0">SUM(K8,L8,M8)</f>
        <v>2001914673.5</v>
      </c>
      <c r="K8" s="22">
        <v>1749383820.0999999</v>
      </c>
      <c r="L8" s="22">
        <v>215209794</v>
      </c>
      <c r="M8" s="22">
        <v>37321059.399999999</v>
      </c>
      <c r="N8" s="23">
        <f t="shared" ref="N8:N14" si="1">IFERROR(K8/I8,0)</f>
        <v>0.6654096045154384</v>
      </c>
      <c r="O8" s="23">
        <f t="shared" ref="O8:O14" si="2">IFERROR(SUM(K8,L8)/I8,0)</f>
        <v>0.74726852093390805</v>
      </c>
      <c r="P8" s="24">
        <f t="shared" ref="P8:P14" si="3">IFERROR(SUM(K8,L8,M8)/I8,0)</f>
        <v>0.76146425722123212</v>
      </c>
      <c r="Q8" s="65">
        <v>0</v>
      </c>
      <c r="R8" s="22">
        <v>0</v>
      </c>
      <c r="S8" s="24">
        <f>IFERROR(R8/Q8,0)</f>
        <v>0</v>
      </c>
    </row>
    <row r="9" spans="1:19" ht="63.75" x14ac:dyDescent="0.25">
      <c r="A9" s="18"/>
      <c r="B9" s="20">
        <v>5000220</v>
      </c>
      <c r="C9" s="20" t="s">
        <v>631</v>
      </c>
      <c r="D9" s="63">
        <v>3000078</v>
      </c>
      <c r="E9" s="20" t="s">
        <v>628</v>
      </c>
      <c r="F9" s="64">
        <v>3</v>
      </c>
      <c r="G9" s="20" t="s">
        <v>605</v>
      </c>
      <c r="H9" s="21">
        <v>180096040</v>
      </c>
      <c r="I9" s="22">
        <v>158343776</v>
      </c>
      <c r="J9" s="22">
        <f t="shared" si="0"/>
        <v>106540984.2</v>
      </c>
      <c r="K9" s="22">
        <v>99064464.200000003</v>
      </c>
      <c r="L9" s="22">
        <v>364084.1</v>
      </c>
      <c r="M9" s="22">
        <v>7112435.9000000004</v>
      </c>
      <c r="N9" s="23">
        <f t="shared" si="1"/>
        <v>0.6256290376705429</v>
      </c>
      <c r="O9" s="23">
        <f t="shared" si="2"/>
        <v>0.62792836454777989</v>
      </c>
      <c r="P9" s="24">
        <f t="shared" si="3"/>
        <v>0.67284604985042162</v>
      </c>
      <c r="Q9" s="65">
        <v>0</v>
      </c>
      <c r="R9" s="22">
        <v>0</v>
      </c>
      <c r="S9" s="24">
        <f t="shared" ref="S9:S13" si="4">IFERROR(R9/Q9,0)</f>
        <v>0</v>
      </c>
    </row>
    <row r="10" spans="1:19" ht="63.75" x14ac:dyDescent="0.25">
      <c r="A10" s="18"/>
      <c r="B10" s="20">
        <v>5000221</v>
      </c>
      <c r="C10" s="20" t="s">
        <v>632</v>
      </c>
      <c r="D10" s="63">
        <v>3000078</v>
      </c>
      <c r="E10" s="20" t="s">
        <v>628</v>
      </c>
      <c r="F10" s="64">
        <v>236</v>
      </c>
      <c r="G10" s="20" t="s">
        <v>603</v>
      </c>
      <c r="H10" s="21">
        <v>32937826</v>
      </c>
      <c r="I10" s="22">
        <v>15235594</v>
      </c>
      <c r="J10" s="22">
        <f t="shared" si="0"/>
        <v>224211.5</v>
      </c>
      <c r="K10" s="22">
        <v>205651.5</v>
      </c>
      <c r="L10" s="22">
        <v>12163</v>
      </c>
      <c r="M10" s="22">
        <v>6397</v>
      </c>
      <c r="N10" s="23">
        <f t="shared" si="1"/>
        <v>1.349809531548294E-2</v>
      </c>
      <c r="O10" s="23">
        <f t="shared" si="2"/>
        <v>1.4296423231020728E-2</v>
      </c>
      <c r="P10" s="24">
        <f t="shared" si="3"/>
        <v>1.4716295275392611E-2</v>
      </c>
      <c r="Q10" s="65">
        <v>0</v>
      </c>
      <c r="R10" s="22">
        <v>0</v>
      </c>
      <c r="S10" s="24">
        <f t="shared" si="4"/>
        <v>0</v>
      </c>
    </row>
    <row r="11" spans="1:19" ht="63.75" x14ac:dyDescent="0.25">
      <c r="A11" s="18"/>
      <c r="B11" s="20">
        <v>5000222</v>
      </c>
      <c r="C11" s="20" t="s">
        <v>633</v>
      </c>
      <c r="D11" s="63">
        <v>3000078</v>
      </c>
      <c r="E11" s="20" t="s">
        <v>628</v>
      </c>
      <c r="F11" s="64">
        <v>236</v>
      </c>
      <c r="G11" s="20" t="s">
        <v>603</v>
      </c>
      <c r="H11" s="21">
        <v>77888612</v>
      </c>
      <c r="I11" s="22">
        <v>36015642</v>
      </c>
      <c r="J11" s="22">
        <f t="shared" si="0"/>
        <v>49084.3</v>
      </c>
      <c r="K11" s="22">
        <v>41639.800000000003</v>
      </c>
      <c r="L11" s="22">
        <v>4043</v>
      </c>
      <c r="M11" s="22">
        <v>3401.5</v>
      </c>
      <c r="N11" s="23">
        <f t="shared" si="1"/>
        <v>1.1561587601298347E-3</v>
      </c>
      <c r="O11" s="23">
        <f t="shared" si="2"/>
        <v>1.2684155401144869E-3</v>
      </c>
      <c r="P11" s="24">
        <f t="shared" si="3"/>
        <v>1.3628606148406296E-3</v>
      </c>
      <c r="Q11" s="65">
        <v>0</v>
      </c>
      <c r="R11" s="22">
        <v>0</v>
      </c>
      <c r="S11" s="24">
        <f t="shared" si="4"/>
        <v>0</v>
      </c>
    </row>
    <row r="12" spans="1:19" x14ac:dyDescent="0.25">
      <c r="A12" s="18"/>
      <c r="B12" s="20">
        <v>5000276</v>
      </c>
      <c r="C12" s="20" t="s">
        <v>510</v>
      </c>
      <c r="D12" s="63">
        <v>3000001</v>
      </c>
      <c r="E12" s="20" t="s">
        <v>366</v>
      </c>
      <c r="F12" s="64">
        <v>1</v>
      </c>
      <c r="G12" s="20" t="s">
        <v>413</v>
      </c>
      <c r="H12" s="21">
        <v>247652</v>
      </c>
      <c r="I12" s="22">
        <v>32447460</v>
      </c>
      <c r="J12" s="22">
        <f t="shared" si="0"/>
        <v>602795</v>
      </c>
      <c r="K12" s="22">
        <v>439548.7</v>
      </c>
      <c r="L12" s="22">
        <v>112957.9</v>
      </c>
      <c r="M12" s="22">
        <v>50288.4</v>
      </c>
      <c r="N12" s="23">
        <f t="shared" si="1"/>
        <v>1.3546474824223529E-2</v>
      </c>
      <c r="O12" s="23">
        <f t="shared" si="2"/>
        <v>1.7027730367800746E-2</v>
      </c>
      <c r="P12" s="24">
        <f t="shared" si="3"/>
        <v>1.8577571249028431E-2</v>
      </c>
      <c r="Q12" s="65">
        <v>0</v>
      </c>
      <c r="R12" s="22">
        <v>0</v>
      </c>
      <c r="S12" s="24">
        <f t="shared" si="4"/>
        <v>0</v>
      </c>
    </row>
    <row r="13" spans="1:19" x14ac:dyDescent="0.25">
      <c r="A13" s="18"/>
      <c r="B13" s="20">
        <v>9000000</v>
      </c>
      <c r="C13" s="20" t="s">
        <v>192</v>
      </c>
      <c r="D13" s="63">
        <v>9000000</v>
      </c>
      <c r="E13" s="20" t="s">
        <v>193</v>
      </c>
      <c r="F13" s="64"/>
      <c r="G13" s="20" t="s">
        <v>205</v>
      </c>
      <c r="H13" s="21">
        <v>182172204</v>
      </c>
      <c r="I13" s="22">
        <v>69290563</v>
      </c>
      <c r="J13" s="22">
        <f t="shared" si="0"/>
        <v>20202527.699999999</v>
      </c>
      <c r="K13" s="22">
        <v>13109091</v>
      </c>
      <c r="L13" s="22">
        <v>5874127.2000000002</v>
      </c>
      <c r="M13" s="22">
        <v>1219309.5</v>
      </c>
      <c r="N13" s="23">
        <f t="shared" si="1"/>
        <v>0.1891901354589946</v>
      </c>
      <c r="O13" s="23">
        <f t="shared" si="2"/>
        <v>0.27396542008180824</v>
      </c>
      <c r="P13" s="24">
        <f t="shared" si="3"/>
        <v>0.29156247005815206</v>
      </c>
      <c r="Q13" s="65">
        <v>0</v>
      </c>
      <c r="R13" s="22">
        <v>0</v>
      </c>
      <c r="S13" s="24">
        <f t="shared" si="4"/>
        <v>0</v>
      </c>
    </row>
    <row r="14" spans="1:19" ht="15.75" thickBot="1" x14ac:dyDescent="0.3">
      <c r="A14" s="47" t="s">
        <v>161</v>
      </c>
      <c r="B14" s="49"/>
      <c r="C14" s="49"/>
      <c r="D14" s="60"/>
      <c r="E14" s="49"/>
      <c r="F14" s="61"/>
      <c r="G14" s="49"/>
      <c r="H14" s="50">
        <f ca="1">OFFSET(H14,-MATCH("PROYECTOS",$A$8:$A$50,0)-1,0)-(OFFSET(H14,-MATCH("PROYECTOS",$A$8:$A$50,0),0))</f>
        <v>190512175</v>
      </c>
      <c r="I14" s="51">
        <f t="shared" ref="I14:M14" ca="1" si="5">OFFSET(I14,-MATCH("PROYECTOS",$A$8:$A$50,0)-1,0)-(OFFSET(I14,-MATCH("PROYECTOS",$A$8:$A$50,0),0))</f>
        <v>424981860</v>
      </c>
      <c r="J14" s="51">
        <f t="shared" ca="1" si="5"/>
        <v>109252266.00000024</v>
      </c>
      <c r="K14" s="51">
        <f t="shared" ca="1" si="5"/>
        <v>65286122.500000477</v>
      </c>
      <c r="L14" s="51">
        <f t="shared" ca="1" si="5"/>
        <v>23561656.300000012</v>
      </c>
      <c r="M14" s="51">
        <f t="shared" ca="1" si="5"/>
        <v>20404487.20000001</v>
      </c>
      <c r="N14" s="52">
        <f t="shared" ca="1" si="1"/>
        <v>0.15362096278650689</v>
      </c>
      <c r="O14" s="52">
        <f t="shared" ca="1" si="2"/>
        <v>0.20906252045675663</v>
      </c>
      <c r="P14" s="53">
        <f t="shared" ca="1" si="3"/>
        <v>0.25707512786545877</v>
      </c>
      <c r="Q14" s="62"/>
      <c r="R14" s="51"/>
      <c r="S14" s="53"/>
    </row>
  </sheetData>
  <mergeCells count="14">
    <mergeCell ref="F4:G5"/>
    <mergeCell ref="D4:E5"/>
    <mergeCell ref="A4:C5"/>
    <mergeCell ref="A3:G3"/>
    <mergeCell ref="H3:P3"/>
    <mergeCell ref="J4:J5"/>
    <mergeCell ref="I4:I5"/>
    <mergeCell ref="H4:H5"/>
    <mergeCell ref="Q3:S3"/>
    <mergeCell ref="K4:M4"/>
    <mergeCell ref="N4:P4"/>
    <mergeCell ref="S4:S5"/>
    <mergeCell ref="R4:R5"/>
    <mergeCell ref="Q4:Q5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3"/>
  <dimension ref="A1:M19"/>
  <sheetViews>
    <sheetView workbookViewId="0">
      <selection activeCell="A17" sqref="A17:L17"/>
    </sheetView>
  </sheetViews>
  <sheetFormatPr baseColWidth="10" defaultColWidth="11.7109375" defaultRowHeight="15" x14ac:dyDescent="0.25"/>
  <cols>
    <col min="1" max="1" width="4.28515625" customWidth="1"/>
    <col min="2" max="2" width="4.28515625" style="4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46</v>
      </c>
      <c r="B1" s="36" t="s">
        <v>72</v>
      </c>
      <c r="C1" s="33" t="s">
        <v>34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636</v>
      </c>
    </row>
    <row r="3" spans="1:13" ht="15.75" thickBot="1" x14ac:dyDescent="0.3">
      <c r="A3" s="76" t="s">
        <v>75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2"/>
      <c r="C6" s="13"/>
      <c r="D6" s="14">
        <v>456937919</v>
      </c>
      <c r="E6" s="15">
        <v>532139643</v>
      </c>
      <c r="F6" s="15">
        <v>276368786.09999996</v>
      </c>
      <c r="G6" s="15">
        <v>226407563.00000003</v>
      </c>
      <c r="H6" s="15">
        <v>31889795.699999992</v>
      </c>
      <c r="I6" s="15">
        <v>18071427.399999999</v>
      </c>
      <c r="J6" s="16">
        <v>0.42546644659586097</v>
      </c>
      <c r="K6" s="16">
        <v>0.4853939414169901</v>
      </c>
      <c r="L6" s="17">
        <v>0.51935387587727611</v>
      </c>
      <c r="M6" s="5"/>
    </row>
    <row r="7" spans="1:13" x14ac:dyDescent="0.25">
      <c r="A7" s="40" t="s">
        <v>107</v>
      </c>
      <c r="B7" s="41"/>
      <c r="C7" s="42"/>
      <c r="D7" s="43">
        <f ca="1">SUM(D8:OFFSET(D6,MATCH("GOBIERNOS REGIONALES",$A$8:$A$50,0),0))</f>
        <v>263660754</v>
      </c>
      <c r="E7" s="44">
        <f ca="1">SUM(E8:OFFSET(E6,MATCH("GOBIERNOS REGIONALES",$A$8:$A$50,0),0))</f>
        <v>284054026</v>
      </c>
      <c r="F7" s="44">
        <f ca="1">SUM(F8:OFFSET(F6,MATCH("GOBIERNOS REGIONALES",$A$8:$A$50,0),0))</f>
        <v>151959896.09999999</v>
      </c>
      <c r="G7" s="44">
        <f ca="1">SUM(G8:OFFSET(G6,MATCH("GOBIERNOS REGIONALES",$A$8:$A$50,0),0))</f>
        <v>129980473.8</v>
      </c>
      <c r="H7" s="44">
        <f ca="1">SUM(H8:OFFSET(H6,MATCH("GOBIERNOS REGIONALES",$A$8:$A$50,0),0))</f>
        <v>14869463.300000001</v>
      </c>
      <c r="I7" s="44">
        <f ca="1">SUM(I8:OFFSET(I6,MATCH("GOBIERNOS REGIONALES",$A$8:$A$50,0),0))</f>
        <v>7109959</v>
      </c>
      <c r="J7" s="45">
        <f ca="1">IFERROR(G7/E7,0)</f>
        <v>0.45759067607793735</v>
      </c>
      <c r="K7" s="45">
        <f ca="1">IFERROR(SUM(G7,H7)/E7,0)</f>
        <v>0.50993798306523563</v>
      </c>
      <c r="L7" s="46">
        <f ca="1">IFERROR(SUM(G7,H7,I7)/E7,0)</f>
        <v>0.53496828839173005</v>
      </c>
      <c r="M7" s="5"/>
    </row>
    <row r="8" spans="1:13" x14ac:dyDescent="0.25">
      <c r="A8" s="18"/>
      <c r="B8" s="19">
        <v>16</v>
      </c>
      <c r="C8" s="20" t="s">
        <v>639</v>
      </c>
      <c r="D8" s="21">
        <v>263660754</v>
      </c>
      <c r="E8" s="22">
        <v>284054026</v>
      </c>
      <c r="F8" s="22">
        <f t="shared" ref="F8:F18" si="0">SUM(G8,H8,I8)</f>
        <v>151959896.09999999</v>
      </c>
      <c r="G8" s="22">
        <v>129980473.8</v>
      </c>
      <c r="H8" s="22">
        <v>14869463.300000001</v>
      </c>
      <c r="I8" s="22">
        <v>7109959</v>
      </c>
      <c r="J8" s="23">
        <f t="shared" ref="J8:J18" si="1">IFERROR(G8/E8,0)</f>
        <v>0.45759067607793735</v>
      </c>
      <c r="K8" s="23">
        <f t="shared" ref="K8:K18" si="2">IFERROR(SUM(G8,H8)/E8,0)</f>
        <v>0.50993798306523563</v>
      </c>
      <c r="L8" s="24">
        <f t="shared" ref="L8:L18" si="3">IFERROR(SUM(G8,H8,I8)/E8,0)</f>
        <v>0.53496828839173005</v>
      </c>
      <c r="M8" s="5"/>
    </row>
    <row r="9" spans="1:13" x14ac:dyDescent="0.25">
      <c r="A9" s="40" t="s">
        <v>112</v>
      </c>
      <c r="B9" s="41"/>
      <c r="C9" s="42"/>
      <c r="D9" s="43">
        <f ca="1">SUM(D10:OFFSET(D8,(MATCH("GOBIERNOS LOCALES",$A$8:$A$50,0)-MATCH("GOBIERNOS REGIONALES",$A$8:$A$50,0)),0))</f>
        <v>25212516</v>
      </c>
      <c r="E9" s="44">
        <f ca="1">SUM(E10:OFFSET(E8,(MATCH("GOBIERNOS LOCALES",$A$8:$A$50,0)-MATCH("GOBIERNOS REGIONALES",$A$8:$A$50,0)),0))</f>
        <v>111456366</v>
      </c>
      <c r="F9" s="44">
        <f ca="1">SUM(F10:OFFSET(F8,(MATCH("GOBIERNOS LOCALES",$A$8:$A$50,0)-MATCH("GOBIERNOS REGIONALES",$A$8:$A$50,0)),0))</f>
        <v>78013356.5</v>
      </c>
      <c r="G9" s="44">
        <f ca="1">SUM(G10:OFFSET(G8,(MATCH("GOBIERNOS LOCALES",$A$8:$A$50,0)-MATCH("GOBIERNOS REGIONALES",$A$8:$A$50,0)),0))</f>
        <v>60547259.700000003</v>
      </c>
      <c r="H9" s="44">
        <f ca="1">SUM(H10:OFFSET(H8,(MATCH("GOBIERNOS LOCALES",$A$8:$A$50,0)-MATCH("GOBIERNOS REGIONALES",$A$8:$A$50,0)),0))</f>
        <v>10987444.199999999</v>
      </c>
      <c r="I9" s="44">
        <f ca="1">SUM(I10:OFFSET(I8,(MATCH("GOBIERNOS LOCALES",$A$8:$A$50,0)-MATCH("GOBIERNOS REGIONALES",$A$8:$A$50,0)),0))</f>
        <v>6478652.5999999996</v>
      </c>
      <c r="J9" s="45">
        <f t="shared" ca="1" si="1"/>
        <v>0.54323733917540429</v>
      </c>
      <c r="K9" s="45">
        <f t="shared" ca="1" si="2"/>
        <v>0.64181801782412329</v>
      </c>
      <c r="L9" s="46">
        <f t="shared" ca="1" si="3"/>
        <v>0.69994527275364427</v>
      </c>
      <c r="M9" s="5"/>
    </row>
    <row r="10" spans="1:13" x14ac:dyDescent="0.25">
      <c r="A10" s="18"/>
      <c r="B10" s="19">
        <v>445</v>
      </c>
      <c r="C10" s="20" t="s">
        <v>118</v>
      </c>
      <c r="D10" s="21">
        <v>24212516</v>
      </c>
      <c r="E10" s="22">
        <v>99877593</v>
      </c>
      <c r="F10" s="22">
        <f t="shared" si="0"/>
        <v>72840780.700000003</v>
      </c>
      <c r="G10" s="22">
        <v>55982105.899999999</v>
      </c>
      <c r="H10" s="22">
        <v>10443102.5</v>
      </c>
      <c r="I10" s="22">
        <v>6415572.2999999998</v>
      </c>
      <c r="J10" s="23">
        <f t="shared" si="1"/>
        <v>0.56050715899811476</v>
      </c>
      <c r="K10" s="23">
        <f t="shared" si="2"/>
        <v>0.66506617154860748</v>
      </c>
      <c r="L10" s="24">
        <f t="shared" si="3"/>
        <v>0.72930052188982974</v>
      </c>
      <c r="M10" s="5"/>
    </row>
    <row r="11" spans="1:13" x14ac:dyDescent="0.25">
      <c r="A11" s="18"/>
      <c r="B11" s="19">
        <v>446</v>
      </c>
      <c r="C11" s="20" t="s">
        <v>119</v>
      </c>
      <c r="D11" s="21">
        <v>0</v>
      </c>
      <c r="E11" s="22">
        <v>4306542</v>
      </c>
      <c r="F11" s="22">
        <f t="shared" si="0"/>
        <v>1898770.4000000001</v>
      </c>
      <c r="G11" s="22">
        <v>1436128.1</v>
      </c>
      <c r="H11" s="22">
        <v>427632.3</v>
      </c>
      <c r="I11" s="22">
        <v>35010</v>
      </c>
      <c r="J11" s="23">
        <f t="shared" si="1"/>
        <v>0.33347593034039841</v>
      </c>
      <c r="K11" s="23">
        <f t="shared" si="2"/>
        <v>0.43277423046147007</v>
      </c>
      <c r="L11" s="24">
        <f t="shared" si="3"/>
        <v>0.44090372275482281</v>
      </c>
      <c r="M11" s="5"/>
    </row>
    <row r="12" spans="1:13" x14ac:dyDescent="0.25">
      <c r="A12" s="18"/>
      <c r="B12" s="19">
        <v>447</v>
      </c>
      <c r="C12" s="20" t="s">
        <v>120</v>
      </c>
      <c r="D12" s="21">
        <v>0</v>
      </c>
      <c r="E12" s="22">
        <v>1175220</v>
      </c>
      <c r="F12" s="22">
        <f t="shared" si="0"/>
        <v>464040.60000000003</v>
      </c>
      <c r="G12" s="22">
        <v>353897.4</v>
      </c>
      <c r="H12" s="22">
        <v>91010.2</v>
      </c>
      <c r="I12" s="22">
        <v>19133</v>
      </c>
      <c r="J12" s="23">
        <f t="shared" si="1"/>
        <v>0.30113289426660544</v>
      </c>
      <c r="K12" s="23">
        <f t="shared" si="2"/>
        <v>0.37857388403873321</v>
      </c>
      <c r="L12" s="24">
        <f t="shared" si="3"/>
        <v>0.39485424005718084</v>
      </c>
      <c r="M12" s="5"/>
    </row>
    <row r="13" spans="1:13" x14ac:dyDescent="0.25">
      <c r="A13" s="18"/>
      <c r="B13" s="19">
        <v>448</v>
      </c>
      <c r="C13" s="20" t="s">
        <v>121</v>
      </c>
      <c r="D13" s="21">
        <v>0</v>
      </c>
      <c r="E13" s="22">
        <v>827816</v>
      </c>
      <c r="F13" s="22">
        <f t="shared" si="0"/>
        <v>650192.9</v>
      </c>
      <c r="G13" s="22">
        <v>648694.6</v>
      </c>
      <c r="H13" s="22">
        <v>981</v>
      </c>
      <c r="I13" s="22">
        <v>517.29999999999995</v>
      </c>
      <c r="J13" s="23">
        <f t="shared" si="1"/>
        <v>0.78362172270166319</v>
      </c>
      <c r="K13" s="23">
        <f t="shared" si="2"/>
        <v>0.78480676865390375</v>
      </c>
      <c r="L13" s="24">
        <f t="shared" si="3"/>
        <v>0.78543166597408121</v>
      </c>
      <c r="M13" s="5"/>
    </row>
    <row r="14" spans="1:13" x14ac:dyDescent="0.25">
      <c r="A14" s="18"/>
      <c r="B14" s="19">
        <v>455</v>
      </c>
      <c r="C14" s="20" t="s">
        <v>128</v>
      </c>
      <c r="D14" s="21">
        <v>1000000</v>
      </c>
      <c r="E14" s="22">
        <v>3079207</v>
      </c>
      <c r="F14" s="22">
        <f t="shared" si="0"/>
        <v>83621.600000000006</v>
      </c>
      <c r="G14" s="22">
        <v>73109.100000000006</v>
      </c>
      <c r="H14" s="22">
        <v>8887.5</v>
      </c>
      <c r="I14" s="22">
        <v>1625</v>
      </c>
      <c r="J14" s="23">
        <f t="shared" si="1"/>
        <v>2.3742833788049977E-2</v>
      </c>
      <c r="K14" s="23">
        <f t="shared" si="2"/>
        <v>2.6629128863372941E-2</v>
      </c>
      <c r="L14" s="24">
        <f t="shared" si="3"/>
        <v>2.7156862140154919E-2</v>
      </c>
      <c r="M14" s="5"/>
    </row>
    <row r="15" spans="1:13" x14ac:dyDescent="0.25">
      <c r="A15" s="18"/>
      <c r="B15" s="19">
        <v>458</v>
      </c>
      <c r="C15" s="20" t="s">
        <v>131</v>
      </c>
      <c r="D15" s="21">
        <v>0</v>
      </c>
      <c r="E15" s="22">
        <v>695305</v>
      </c>
      <c r="F15" s="22">
        <f t="shared" si="0"/>
        <v>615603.1</v>
      </c>
      <c r="G15" s="22">
        <v>608808.1</v>
      </c>
      <c r="H15" s="22">
        <v>0</v>
      </c>
      <c r="I15" s="22">
        <v>6795</v>
      </c>
      <c r="J15" s="23">
        <f t="shared" si="1"/>
        <v>0.87559862218738538</v>
      </c>
      <c r="K15" s="23">
        <f t="shared" si="2"/>
        <v>0.87559862218738538</v>
      </c>
      <c r="L15" s="24">
        <f t="shared" si="3"/>
        <v>0.88537131187033025</v>
      </c>
      <c r="M15" s="5"/>
    </row>
    <row r="16" spans="1:13" x14ac:dyDescent="0.25">
      <c r="A16" s="18"/>
      <c r="B16" s="19">
        <v>461</v>
      </c>
      <c r="C16" s="20" t="s">
        <v>134</v>
      </c>
      <c r="D16" s="21">
        <v>0</v>
      </c>
      <c r="E16" s="22">
        <v>1426169</v>
      </c>
      <c r="F16" s="22">
        <f t="shared" si="0"/>
        <v>1426090.2</v>
      </c>
      <c r="G16" s="22">
        <v>1410259.5</v>
      </c>
      <c r="H16" s="22">
        <v>15830.7</v>
      </c>
      <c r="I16" s="22">
        <v>0</v>
      </c>
      <c r="J16" s="23">
        <f t="shared" si="1"/>
        <v>0.98884458994691371</v>
      </c>
      <c r="K16" s="23">
        <f t="shared" si="2"/>
        <v>0.99994474708116632</v>
      </c>
      <c r="L16" s="24">
        <f t="shared" si="3"/>
        <v>0.99994474708116632</v>
      </c>
      <c r="M16" s="5"/>
    </row>
    <row r="17" spans="1:13" x14ac:dyDescent="0.25">
      <c r="A17" s="18"/>
      <c r="B17" s="19">
        <v>462</v>
      </c>
      <c r="C17" s="20" t="s">
        <v>135</v>
      </c>
      <c r="D17" s="21">
        <v>0</v>
      </c>
      <c r="E17" s="22">
        <v>68514</v>
      </c>
      <c r="F17" s="22">
        <f t="shared" si="0"/>
        <v>34257</v>
      </c>
      <c r="G17" s="22">
        <v>34257</v>
      </c>
      <c r="H17" s="22">
        <v>0</v>
      </c>
      <c r="I17" s="22">
        <v>0</v>
      </c>
      <c r="J17" s="23">
        <f t="shared" si="1"/>
        <v>0.5</v>
      </c>
      <c r="K17" s="23">
        <f t="shared" si="2"/>
        <v>0.5</v>
      </c>
      <c r="L17" s="24">
        <f t="shared" si="3"/>
        <v>0.5</v>
      </c>
      <c r="M17" s="5"/>
    </row>
    <row r="18" spans="1:13" ht="15.75" thickBot="1" x14ac:dyDescent="0.3">
      <c r="A18" s="47" t="s">
        <v>138</v>
      </c>
      <c r="B18" s="48"/>
      <c r="C18" s="49"/>
      <c r="D18" s="50">
        <v>168064649</v>
      </c>
      <c r="E18" s="51">
        <v>136629251</v>
      </c>
      <c r="F18" s="51">
        <f t="shared" si="0"/>
        <v>46395533.200000003</v>
      </c>
      <c r="G18" s="51">
        <v>35879829.5</v>
      </c>
      <c r="H18" s="51">
        <v>6032888.2000000002</v>
      </c>
      <c r="I18" s="51">
        <v>4482815.5</v>
      </c>
      <c r="J18" s="52">
        <f t="shared" si="1"/>
        <v>0.26260723261960939</v>
      </c>
      <c r="K18" s="52">
        <f t="shared" si="2"/>
        <v>0.30676240551154016</v>
      </c>
      <c r="L18" s="53">
        <f t="shared" si="3"/>
        <v>0.33957247705324828</v>
      </c>
      <c r="M18" s="5"/>
    </row>
    <row r="19" spans="1:13" x14ac:dyDescent="0.25">
      <c r="D19" s="6"/>
      <c r="E19" s="6"/>
      <c r="F19" s="6"/>
      <c r="G19" s="6"/>
      <c r="H19" s="6"/>
      <c r="I19" s="6"/>
      <c r="J19" s="5"/>
      <c r="K19" s="5"/>
      <c r="L19" s="5"/>
      <c r="M19" s="5"/>
    </row>
  </sheetData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4"/>
  <dimension ref="A1:P100"/>
  <sheetViews>
    <sheetView workbookViewId="0">
      <selection activeCell="N2" sqref="N2"/>
    </sheetView>
  </sheetViews>
  <sheetFormatPr baseColWidth="10" defaultColWidth="11.7109375" defaultRowHeight="15" x14ac:dyDescent="0.25"/>
  <cols>
    <col min="1" max="1" width="4.28515625" customWidth="1"/>
    <col min="2" max="2" width="4.28515625" style="35" customWidth="1"/>
    <col min="3" max="3" width="31.42578125" customWidth="1"/>
    <col min="4" max="6" width="13.5703125" customWidth="1"/>
    <col min="7" max="9" width="0" hidden="1" customWidth="1"/>
  </cols>
  <sheetData>
    <row r="1" spans="1:16" ht="15.75" x14ac:dyDescent="0.25">
      <c r="A1" s="32">
        <v>46</v>
      </c>
      <c r="B1" s="34" t="s">
        <v>72</v>
      </c>
      <c r="C1" s="33" t="s">
        <v>34</v>
      </c>
      <c r="D1" s="33"/>
      <c r="E1" s="33"/>
      <c r="F1" s="33"/>
      <c r="G1" s="33"/>
      <c r="H1" s="33"/>
      <c r="I1" s="33"/>
      <c r="J1" s="33"/>
      <c r="K1" s="33"/>
      <c r="L1" s="33"/>
    </row>
    <row r="2" spans="1:16" ht="15.75" thickBot="1" x14ac:dyDescent="0.3">
      <c r="A2" s="2" t="s">
        <v>637</v>
      </c>
      <c r="N2" s="1" t="s">
        <v>645</v>
      </c>
    </row>
    <row r="3" spans="1:16" ht="15.75" thickBot="1" x14ac:dyDescent="0.3">
      <c r="A3" s="76" t="s">
        <v>79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6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6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  <c r="O5" s="6"/>
      <c r="P5" s="66"/>
    </row>
    <row r="6" spans="1:16" x14ac:dyDescent="0.25">
      <c r="A6" s="11" t="s">
        <v>11</v>
      </c>
      <c r="B6" s="37"/>
      <c r="C6" s="13"/>
      <c r="D6" s="14">
        <f ca="1">SUM(D7:OFFSET(D7,50,0))</f>
        <v>456937919</v>
      </c>
      <c r="E6" s="15">
        <f ca="1">SUM(E7:OFFSET(E7,50,0))</f>
        <v>532139643</v>
      </c>
      <c r="F6" s="15">
        <f ca="1">SUM(F7:OFFSET(F7,50,0))</f>
        <v>276368786.09999996</v>
      </c>
      <c r="G6" s="15">
        <f ca="1">SUM(G7:OFFSET(G7,50,0))</f>
        <v>226407563.00000003</v>
      </c>
      <c r="H6" s="15">
        <f ca="1">SUM(H7:OFFSET(H7,50,0))</f>
        <v>31889795.699999992</v>
      </c>
      <c r="I6" s="15">
        <f ca="1">SUM(I7:OFFSET(I7,50,0))</f>
        <v>18071427.399999999</v>
      </c>
      <c r="J6" s="16">
        <f ca="1">IFERROR(G6/E6,0)</f>
        <v>0.42546644659586097</v>
      </c>
      <c r="K6" s="16">
        <f ca="1">IFERROR(SUM(G6,H6)/E6,0)</f>
        <v>0.4853939414169901</v>
      </c>
      <c r="L6" s="17">
        <f ca="1">IFERROR(SUM(G6,H6,I6)/E6,0)</f>
        <v>0.51935387587727611</v>
      </c>
      <c r="M6" s="5"/>
      <c r="O6" s="6" t="s">
        <v>206</v>
      </c>
      <c r="P6" s="66" t="s">
        <v>207</v>
      </c>
    </row>
    <row r="7" spans="1:16" x14ac:dyDescent="0.25">
      <c r="A7" s="18"/>
      <c r="B7" s="38">
        <v>1</v>
      </c>
      <c r="C7" s="20" t="s">
        <v>82</v>
      </c>
      <c r="D7" s="21">
        <v>12761326</v>
      </c>
      <c r="E7" s="22">
        <v>7517225</v>
      </c>
      <c r="F7" s="22">
        <f t="shared" ref="F7:F30" si="0">SUM(G7,H7,I7)</f>
        <v>3061221.7</v>
      </c>
      <c r="G7" s="22">
        <v>2782615.2</v>
      </c>
      <c r="H7" s="22">
        <v>193030.9</v>
      </c>
      <c r="I7" s="22">
        <v>85575.6</v>
      </c>
      <c r="J7" s="23">
        <f t="shared" ref="J7:J30" si="1">IFERROR(G7/E7,0)</f>
        <v>0.3701652138920945</v>
      </c>
      <c r="K7" s="23">
        <f t="shared" ref="K7:K30" si="2">IFERROR(SUM(G7,H7)/E7,0)</f>
        <v>0.3958436923199718</v>
      </c>
      <c r="L7" s="24">
        <f t="shared" ref="L7:L30" si="3">IFERROR(SUM(G7,H7,I7)/E7,0)</f>
        <v>0.40722762721616024</v>
      </c>
      <c r="M7" s="5"/>
      <c r="N7" t="s">
        <v>87</v>
      </c>
      <c r="O7" s="6">
        <v>105946760.80000001</v>
      </c>
      <c r="P7" s="66">
        <v>0.70181436251129703</v>
      </c>
    </row>
    <row r="8" spans="1:16" x14ac:dyDescent="0.25">
      <c r="A8" s="18"/>
      <c r="B8" s="38">
        <v>2</v>
      </c>
      <c r="C8" s="20" t="s">
        <v>83</v>
      </c>
      <c r="D8" s="21">
        <v>20305468</v>
      </c>
      <c r="E8" s="22">
        <v>19521368</v>
      </c>
      <c r="F8" s="22">
        <f t="shared" si="0"/>
        <v>8651709.1000000015</v>
      </c>
      <c r="G8" s="22">
        <v>7069366.2000000002</v>
      </c>
      <c r="H8" s="22">
        <v>328840.90000000002</v>
      </c>
      <c r="I8" s="22">
        <v>1253502</v>
      </c>
      <c r="J8" s="23">
        <f t="shared" si="1"/>
        <v>0.36213477457112636</v>
      </c>
      <c r="K8" s="23">
        <f t="shared" si="2"/>
        <v>0.37897995160994868</v>
      </c>
      <c r="L8" s="24">
        <f t="shared" si="3"/>
        <v>0.4431917425049311</v>
      </c>
      <c r="M8" s="5"/>
      <c r="N8" t="s">
        <v>91</v>
      </c>
      <c r="O8" s="6">
        <v>7007863.9000000004</v>
      </c>
      <c r="P8" s="66">
        <v>0.66370260431617756</v>
      </c>
    </row>
    <row r="9" spans="1:16" x14ac:dyDescent="0.25">
      <c r="A9" s="18"/>
      <c r="B9" s="38">
        <v>3</v>
      </c>
      <c r="C9" s="20" t="s">
        <v>84</v>
      </c>
      <c r="D9" s="21">
        <v>13084925</v>
      </c>
      <c r="E9" s="22">
        <v>14708540</v>
      </c>
      <c r="F9" s="22">
        <f t="shared" si="0"/>
        <v>4008294.1</v>
      </c>
      <c r="G9" s="22">
        <v>3833495.3</v>
      </c>
      <c r="H9" s="22">
        <v>100740.1</v>
      </c>
      <c r="I9" s="22">
        <v>74058.7</v>
      </c>
      <c r="J9" s="23">
        <f t="shared" si="1"/>
        <v>0.26063057924171945</v>
      </c>
      <c r="K9" s="23">
        <f t="shared" si="2"/>
        <v>0.26747966827434944</v>
      </c>
      <c r="L9" s="24">
        <f t="shared" si="3"/>
        <v>0.27251474993439184</v>
      </c>
      <c r="M9" s="5"/>
      <c r="N9" t="s">
        <v>101</v>
      </c>
      <c r="O9" s="6">
        <v>13868263.300000001</v>
      </c>
      <c r="P9" s="66">
        <v>0.66144692344545875</v>
      </c>
    </row>
    <row r="10" spans="1:16" x14ac:dyDescent="0.25">
      <c r="A10" s="18"/>
      <c r="B10" s="38">
        <v>4</v>
      </c>
      <c r="C10" s="20" t="s">
        <v>85</v>
      </c>
      <c r="D10" s="21">
        <v>24983213</v>
      </c>
      <c r="E10" s="22">
        <v>15747204</v>
      </c>
      <c r="F10" s="22">
        <f t="shared" si="0"/>
        <v>5983727.2000000002</v>
      </c>
      <c r="G10" s="22">
        <v>5488323.9000000004</v>
      </c>
      <c r="H10" s="22">
        <v>392057</v>
      </c>
      <c r="I10" s="22">
        <v>103346.3</v>
      </c>
      <c r="J10" s="23">
        <f t="shared" si="1"/>
        <v>0.34852688134350712</v>
      </c>
      <c r="K10" s="23">
        <f t="shared" si="2"/>
        <v>0.3734238090774718</v>
      </c>
      <c r="L10" s="24">
        <f t="shared" si="3"/>
        <v>0.37998664397819448</v>
      </c>
      <c r="M10" s="5"/>
      <c r="N10" t="s">
        <v>86</v>
      </c>
      <c r="O10" s="6">
        <v>11651517.5</v>
      </c>
      <c r="P10" s="66">
        <v>0.62256213843668773</v>
      </c>
    </row>
    <row r="11" spans="1:16" x14ac:dyDescent="0.25">
      <c r="A11" s="18"/>
      <c r="B11" s="38">
        <v>5</v>
      </c>
      <c r="C11" s="20" t="s">
        <v>86</v>
      </c>
      <c r="D11" s="21">
        <v>14784060</v>
      </c>
      <c r="E11" s="22">
        <v>18715429</v>
      </c>
      <c r="F11" s="22">
        <f t="shared" si="0"/>
        <v>11651517.5</v>
      </c>
      <c r="G11" s="22">
        <v>9764843.5999999996</v>
      </c>
      <c r="H11" s="22">
        <v>1348018.4</v>
      </c>
      <c r="I11" s="22">
        <v>538655.5</v>
      </c>
      <c r="J11" s="23">
        <f t="shared" si="1"/>
        <v>0.5217536611103063</v>
      </c>
      <c r="K11" s="23">
        <f t="shared" si="2"/>
        <v>0.59378077841549881</v>
      </c>
      <c r="L11" s="24">
        <f t="shared" si="3"/>
        <v>0.62256213843668773</v>
      </c>
      <c r="M11" s="5"/>
      <c r="N11" t="s">
        <v>105</v>
      </c>
      <c r="O11" s="6">
        <v>3545400.7</v>
      </c>
      <c r="P11" s="66">
        <v>0.5706931101384044</v>
      </c>
    </row>
    <row r="12" spans="1:16" x14ac:dyDescent="0.25">
      <c r="A12" s="18"/>
      <c r="B12" s="38">
        <v>6</v>
      </c>
      <c r="C12" s="20" t="s">
        <v>87</v>
      </c>
      <c r="D12" s="21">
        <v>50237373</v>
      </c>
      <c r="E12" s="22">
        <v>150961232</v>
      </c>
      <c r="F12" s="22">
        <f t="shared" si="0"/>
        <v>105946760.80000001</v>
      </c>
      <c r="G12" s="22">
        <v>86573332.200000003</v>
      </c>
      <c r="H12" s="22">
        <v>12728769.699999999</v>
      </c>
      <c r="I12" s="22">
        <v>6644658.9000000004</v>
      </c>
      <c r="J12" s="23">
        <f t="shared" si="1"/>
        <v>0.57348056221480759</v>
      </c>
      <c r="K12" s="23">
        <f t="shared" si="2"/>
        <v>0.6577986982777142</v>
      </c>
      <c r="L12" s="24">
        <f t="shared" si="3"/>
        <v>0.70181436251129703</v>
      </c>
      <c r="M12" s="5"/>
      <c r="N12" t="s">
        <v>103</v>
      </c>
      <c r="O12" s="6">
        <v>13778530.300000001</v>
      </c>
      <c r="P12" s="66">
        <v>0.55608808260879461</v>
      </c>
    </row>
    <row r="13" spans="1:16" x14ac:dyDescent="0.25">
      <c r="A13" s="18"/>
      <c r="B13" s="38">
        <v>8</v>
      </c>
      <c r="C13" s="20" t="s">
        <v>89</v>
      </c>
      <c r="D13" s="21">
        <v>61997766</v>
      </c>
      <c r="E13" s="22">
        <v>38784842</v>
      </c>
      <c r="F13" s="22">
        <f t="shared" si="0"/>
        <v>15967807.099999998</v>
      </c>
      <c r="G13" s="22">
        <v>12717958.199999999</v>
      </c>
      <c r="H13" s="22">
        <v>2540644.2000000002</v>
      </c>
      <c r="I13" s="22">
        <v>709204.7</v>
      </c>
      <c r="J13" s="23">
        <f t="shared" si="1"/>
        <v>0.32791053267665754</v>
      </c>
      <c r="K13" s="23">
        <f t="shared" si="2"/>
        <v>0.3934166445747026</v>
      </c>
      <c r="L13" s="24">
        <f t="shared" si="3"/>
        <v>0.41170225986739867</v>
      </c>
      <c r="M13" s="5"/>
      <c r="N13" t="s">
        <v>97</v>
      </c>
      <c r="O13" s="6">
        <v>9030952.9000000004</v>
      </c>
      <c r="P13" s="66">
        <v>0.54597738138910523</v>
      </c>
    </row>
    <row r="14" spans="1:16" x14ac:dyDescent="0.25">
      <c r="A14" s="18"/>
      <c r="B14" s="38">
        <v>9</v>
      </c>
      <c r="C14" s="20" t="s">
        <v>90</v>
      </c>
      <c r="D14" s="21">
        <v>20960667</v>
      </c>
      <c r="E14" s="22">
        <v>10020423</v>
      </c>
      <c r="F14" s="22">
        <f t="shared" si="0"/>
        <v>5310475.5</v>
      </c>
      <c r="G14" s="22">
        <v>4271711.0999999996</v>
      </c>
      <c r="H14" s="22">
        <v>354522.2</v>
      </c>
      <c r="I14" s="22">
        <v>684242.2</v>
      </c>
      <c r="J14" s="23">
        <f t="shared" si="1"/>
        <v>0.42630047653676895</v>
      </c>
      <c r="K14" s="23">
        <f t="shared" si="2"/>
        <v>0.46168044003731179</v>
      </c>
      <c r="L14" s="24">
        <f t="shared" si="3"/>
        <v>0.52996520206781694</v>
      </c>
      <c r="M14" s="5"/>
      <c r="N14" t="s">
        <v>90</v>
      </c>
      <c r="O14" s="6">
        <v>5310475.5</v>
      </c>
      <c r="P14" s="66">
        <v>0.52996520206781694</v>
      </c>
    </row>
    <row r="15" spans="1:16" x14ac:dyDescent="0.25">
      <c r="A15" s="18"/>
      <c r="B15" s="38">
        <v>10</v>
      </c>
      <c r="C15" s="20" t="s">
        <v>91</v>
      </c>
      <c r="D15" s="21">
        <v>2511894</v>
      </c>
      <c r="E15" s="22">
        <v>10558741</v>
      </c>
      <c r="F15" s="22">
        <f t="shared" si="0"/>
        <v>7007863.9000000004</v>
      </c>
      <c r="G15" s="22">
        <v>6999165.7000000002</v>
      </c>
      <c r="H15" s="22">
        <v>7434</v>
      </c>
      <c r="I15" s="22">
        <v>1264.2</v>
      </c>
      <c r="J15" s="23">
        <f t="shared" si="1"/>
        <v>0.66287881291907813</v>
      </c>
      <c r="K15" s="23">
        <f t="shared" si="2"/>
        <v>0.66358287413243688</v>
      </c>
      <c r="L15" s="24">
        <f t="shared" si="3"/>
        <v>0.66370260431617756</v>
      </c>
      <c r="M15" s="5"/>
      <c r="N15" t="s">
        <v>95</v>
      </c>
      <c r="O15" s="6">
        <v>3493399.4999999995</v>
      </c>
      <c r="P15" s="66">
        <v>0.52344802971250504</v>
      </c>
    </row>
    <row r="16" spans="1:16" x14ac:dyDescent="0.25">
      <c r="A16" s="18"/>
      <c r="B16" s="38">
        <v>11</v>
      </c>
      <c r="C16" s="20" t="s">
        <v>92</v>
      </c>
      <c r="D16" s="21">
        <v>21109075</v>
      </c>
      <c r="E16" s="22">
        <v>15050183</v>
      </c>
      <c r="F16" s="22">
        <f t="shared" si="0"/>
        <v>5482261.2000000002</v>
      </c>
      <c r="G16" s="22">
        <v>4038309.4</v>
      </c>
      <c r="H16" s="22">
        <v>1214975.8999999999</v>
      </c>
      <c r="I16" s="22">
        <v>228975.9</v>
      </c>
      <c r="J16" s="23">
        <f t="shared" si="1"/>
        <v>0.26832294331570583</v>
      </c>
      <c r="K16" s="23">
        <f t="shared" si="2"/>
        <v>0.349051257383382</v>
      </c>
      <c r="L16" s="24">
        <f t="shared" si="3"/>
        <v>0.3642654179022275</v>
      </c>
      <c r="M16" s="5"/>
      <c r="N16" t="s">
        <v>94</v>
      </c>
      <c r="O16" s="6">
        <v>17816599.100000001</v>
      </c>
      <c r="P16" s="66">
        <v>0.45692246702445588</v>
      </c>
    </row>
    <row r="17" spans="1:16" x14ac:dyDescent="0.25">
      <c r="A17" s="18"/>
      <c r="B17" s="38">
        <v>12</v>
      </c>
      <c r="C17" s="20" t="s">
        <v>93</v>
      </c>
      <c r="D17" s="21">
        <v>6660911</v>
      </c>
      <c r="E17" s="22">
        <v>20117626</v>
      </c>
      <c r="F17" s="22">
        <f t="shared" si="0"/>
        <v>6236174.1000000006</v>
      </c>
      <c r="G17" s="22">
        <v>3276390</v>
      </c>
      <c r="H17" s="22">
        <v>2918515.9</v>
      </c>
      <c r="I17" s="22">
        <v>41268.199999999997</v>
      </c>
      <c r="J17" s="23">
        <f t="shared" si="1"/>
        <v>0.16286166170899091</v>
      </c>
      <c r="K17" s="23">
        <f t="shared" si="2"/>
        <v>0.3079342413463696</v>
      </c>
      <c r="L17" s="24">
        <f t="shared" si="3"/>
        <v>0.30998558676853821</v>
      </c>
      <c r="M17" s="5"/>
      <c r="N17" t="s">
        <v>102</v>
      </c>
      <c r="O17" s="6">
        <v>17680374.700000003</v>
      </c>
      <c r="P17" s="66">
        <v>0.44652780468196712</v>
      </c>
    </row>
    <row r="18" spans="1:16" x14ac:dyDescent="0.25">
      <c r="A18" s="18"/>
      <c r="B18" s="38">
        <v>13</v>
      </c>
      <c r="C18" s="20" t="s">
        <v>94</v>
      </c>
      <c r="D18" s="21">
        <v>54170776</v>
      </c>
      <c r="E18" s="22">
        <v>38992609</v>
      </c>
      <c r="F18" s="22">
        <f t="shared" si="0"/>
        <v>17816599.100000001</v>
      </c>
      <c r="G18" s="22">
        <v>13635646.300000001</v>
      </c>
      <c r="H18" s="22">
        <v>1387490.3</v>
      </c>
      <c r="I18" s="22">
        <v>2793462.5</v>
      </c>
      <c r="J18" s="23">
        <f t="shared" si="1"/>
        <v>0.34969822870790718</v>
      </c>
      <c r="K18" s="23">
        <f t="shared" si="2"/>
        <v>0.38528164658076614</v>
      </c>
      <c r="L18" s="24">
        <f t="shared" si="3"/>
        <v>0.45692246702445588</v>
      </c>
      <c r="M18" s="5"/>
      <c r="N18" t="s">
        <v>83</v>
      </c>
      <c r="O18" s="6">
        <v>8651709.1000000015</v>
      </c>
      <c r="P18" s="66">
        <v>0.4431917425049311</v>
      </c>
    </row>
    <row r="19" spans="1:16" x14ac:dyDescent="0.25">
      <c r="A19" s="18"/>
      <c r="B19" s="38">
        <v>14</v>
      </c>
      <c r="C19" s="20" t="s">
        <v>95</v>
      </c>
      <c r="D19" s="21">
        <v>1396334</v>
      </c>
      <c r="E19" s="22">
        <v>6673823</v>
      </c>
      <c r="F19" s="22">
        <f t="shared" si="0"/>
        <v>3493399.4999999995</v>
      </c>
      <c r="G19" s="22">
        <v>2846590.9</v>
      </c>
      <c r="H19" s="22">
        <v>575545.19999999995</v>
      </c>
      <c r="I19" s="22">
        <v>71263.399999999994</v>
      </c>
      <c r="J19" s="23">
        <f t="shared" si="1"/>
        <v>0.42653077553899765</v>
      </c>
      <c r="K19" s="23">
        <f t="shared" si="2"/>
        <v>0.5127699820627547</v>
      </c>
      <c r="L19" s="24">
        <f t="shared" si="3"/>
        <v>0.52344802971250504</v>
      </c>
      <c r="M19" s="5"/>
      <c r="N19" t="s">
        <v>89</v>
      </c>
      <c r="O19" s="6">
        <v>15967807.099999998</v>
      </c>
      <c r="P19" s="66">
        <v>0.41170225986739867</v>
      </c>
    </row>
    <row r="20" spans="1:16" x14ac:dyDescent="0.25">
      <c r="A20" s="18"/>
      <c r="B20" s="38">
        <v>15</v>
      </c>
      <c r="C20" s="20" t="s">
        <v>96</v>
      </c>
      <c r="D20" s="21">
        <v>30787424</v>
      </c>
      <c r="E20" s="22">
        <v>32888580</v>
      </c>
      <c r="F20" s="22">
        <f t="shared" si="0"/>
        <v>12535813.4</v>
      </c>
      <c r="G20" s="22">
        <v>11391392.6</v>
      </c>
      <c r="H20" s="22">
        <v>257792.4</v>
      </c>
      <c r="I20" s="22">
        <v>886628.4</v>
      </c>
      <c r="J20" s="23">
        <f t="shared" si="1"/>
        <v>0.34636316314051868</v>
      </c>
      <c r="K20" s="23">
        <f t="shared" si="2"/>
        <v>0.35420151918994375</v>
      </c>
      <c r="L20" s="24">
        <f t="shared" si="3"/>
        <v>0.38116006832766874</v>
      </c>
      <c r="M20" s="5"/>
      <c r="N20" t="s">
        <v>82</v>
      </c>
      <c r="O20" s="6">
        <v>3061221.7</v>
      </c>
      <c r="P20" s="66">
        <v>0.40722762721616024</v>
      </c>
    </row>
    <row r="21" spans="1:16" x14ac:dyDescent="0.25">
      <c r="A21" s="18"/>
      <c r="B21" s="38">
        <v>16</v>
      </c>
      <c r="C21" s="20" t="s">
        <v>97</v>
      </c>
      <c r="D21" s="21">
        <v>17660131</v>
      </c>
      <c r="E21" s="22">
        <v>16540892</v>
      </c>
      <c r="F21" s="22">
        <f t="shared" si="0"/>
        <v>9030952.9000000004</v>
      </c>
      <c r="G21" s="22">
        <v>7307580.9000000004</v>
      </c>
      <c r="H21" s="22">
        <v>1100425.2</v>
      </c>
      <c r="I21" s="22">
        <v>622946.80000000005</v>
      </c>
      <c r="J21" s="23">
        <f t="shared" si="1"/>
        <v>0.44178880437645079</v>
      </c>
      <c r="K21" s="23">
        <f t="shared" si="2"/>
        <v>0.50831636528429058</v>
      </c>
      <c r="L21" s="24">
        <f t="shared" si="3"/>
        <v>0.54597738138910523</v>
      </c>
      <c r="M21" s="5"/>
      <c r="N21" t="s">
        <v>96</v>
      </c>
      <c r="O21" s="6">
        <v>12535813.4</v>
      </c>
      <c r="P21" s="66">
        <v>0.38116006832766874</v>
      </c>
    </row>
    <row r="22" spans="1:16" x14ac:dyDescent="0.25">
      <c r="A22" s="18"/>
      <c r="B22" s="38">
        <v>17</v>
      </c>
      <c r="C22" s="20" t="s">
        <v>98</v>
      </c>
      <c r="D22" s="21">
        <v>300000</v>
      </c>
      <c r="E22" s="22">
        <v>386688</v>
      </c>
      <c r="F22" s="22">
        <f t="shared" si="0"/>
        <v>34708</v>
      </c>
      <c r="G22" s="22">
        <v>12150</v>
      </c>
      <c r="H22" s="22">
        <v>0</v>
      </c>
      <c r="I22" s="22">
        <v>22558</v>
      </c>
      <c r="J22" s="23">
        <f t="shared" si="1"/>
        <v>3.142068023833168E-2</v>
      </c>
      <c r="K22" s="23">
        <f t="shared" si="2"/>
        <v>3.142068023833168E-2</v>
      </c>
      <c r="L22" s="24">
        <f t="shared" si="3"/>
        <v>8.9757116848725588E-2</v>
      </c>
      <c r="M22" s="5"/>
      <c r="N22" t="s">
        <v>85</v>
      </c>
      <c r="O22" s="6">
        <v>5983727.2000000002</v>
      </c>
      <c r="P22" s="66">
        <v>0.37998664397819448</v>
      </c>
    </row>
    <row r="23" spans="1:16" x14ac:dyDescent="0.25">
      <c r="A23" s="18"/>
      <c r="B23" s="38">
        <v>18</v>
      </c>
      <c r="C23" s="20" t="s">
        <v>99</v>
      </c>
      <c r="D23" s="21">
        <v>4487542</v>
      </c>
      <c r="E23" s="22">
        <v>5544809</v>
      </c>
      <c r="F23" s="22">
        <f t="shared" si="0"/>
        <v>933710.5</v>
      </c>
      <c r="G23" s="22">
        <v>786172.6</v>
      </c>
      <c r="H23" s="22">
        <v>144210.9</v>
      </c>
      <c r="I23" s="22">
        <v>3327</v>
      </c>
      <c r="J23" s="23">
        <f t="shared" si="1"/>
        <v>0.14178533471576749</v>
      </c>
      <c r="K23" s="23">
        <f t="shared" si="2"/>
        <v>0.16779360659672857</v>
      </c>
      <c r="L23" s="24">
        <f t="shared" si="3"/>
        <v>0.1683936272647083</v>
      </c>
      <c r="M23" s="5"/>
      <c r="N23" t="s">
        <v>92</v>
      </c>
      <c r="O23" s="6">
        <v>5482261.2000000002</v>
      </c>
      <c r="P23" s="66">
        <v>0.3642654179022275</v>
      </c>
    </row>
    <row r="24" spans="1:16" x14ac:dyDescent="0.25">
      <c r="A24" s="18"/>
      <c r="B24" s="38">
        <v>19</v>
      </c>
      <c r="C24" s="20" t="s">
        <v>100</v>
      </c>
      <c r="D24" s="21">
        <v>3315702</v>
      </c>
      <c r="E24" s="22">
        <v>2987230</v>
      </c>
      <c r="F24" s="22">
        <f t="shared" si="0"/>
        <v>47805.7</v>
      </c>
      <c r="G24" s="22">
        <v>10163.200000000001</v>
      </c>
      <c r="H24" s="22">
        <v>37642.5</v>
      </c>
      <c r="I24" s="22">
        <v>0</v>
      </c>
      <c r="J24" s="23">
        <f t="shared" si="1"/>
        <v>3.4022154303485169E-3</v>
      </c>
      <c r="K24" s="23">
        <f t="shared" si="2"/>
        <v>1.6003354278043537E-2</v>
      </c>
      <c r="L24" s="24">
        <f t="shared" si="3"/>
        <v>1.6003354278043537E-2</v>
      </c>
      <c r="M24" s="5"/>
      <c r="N24" t="s">
        <v>93</v>
      </c>
      <c r="O24" s="6">
        <v>6236174.1000000006</v>
      </c>
      <c r="P24" s="66">
        <v>0.30998558676853821</v>
      </c>
    </row>
    <row r="25" spans="1:16" x14ac:dyDescent="0.25">
      <c r="A25" s="18"/>
      <c r="B25" s="38">
        <v>20</v>
      </c>
      <c r="C25" s="20" t="s">
        <v>101</v>
      </c>
      <c r="D25" s="21">
        <v>22600816</v>
      </c>
      <c r="E25" s="22">
        <v>20966555</v>
      </c>
      <c r="F25" s="22">
        <f t="shared" si="0"/>
        <v>13868263.300000001</v>
      </c>
      <c r="G25" s="22">
        <v>12617832.800000001</v>
      </c>
      <c r="H25" s="22">
        <v>896994.4</v>
      </c>
      <c r="I25" s="22">
        <v>353436.1</v>
      </c>
      <c r="J25" s="23">
        <f t="shared" si="1"/>
        <v>0.60180763124891046</v>
      </c>
      <c r="K25" s="23">
        <f t="shared" si="2"/>
        <v>0.64458978597103822</v>
      </c>
      <c r="L25" s="24">
        <f t="shared" si="3"/>
        <v>0.66144692344545875</v>
      </c>
      <c r="M25" s="5"/>
      <c r="N25" t="s">
        <v>106</v>
      </c>
      <c r="O25" s="6">
        <v>4164893.9</v>
      </c>
      <c r="P25" s="66">
        <v>0.29749592763057564</v>
      </c>
    </row>
    <row r="26" spans="1:16" x14ac:dyDescent="0.25">
      <c r="A26" s="18"/>
      <c r="B26" s="38">
        <v>21</v>
      </c>
      <c r="C26" s="20" t="s">
        <v>102</v>
      </c>
      <c r="D26" s="21">
        <v>41103844</v>
      </c>
      <c r="E26" s="22">
        <v>39595238</v>
      </c>
      <c r="F26" s="22">
        <f t="shared" si="0"/>
        <v>17680374.700000003</v>
      </c>
      <c r="G26" s="22">
        <v>13683555.9</v>
      </c>
      <c r="H26" s="22">
        <v>2997487.2</v>
      </c>
      <c r="I26" s="22">
        <v>999331.6</v>
      </c>
      <c r="J26" s="23">
        <f t="shared" si="1"/>
        <v>0.34558589848607552</v>
      </c>
      <c r="K26" s="23">
        <f t="shared" si="2"/>
        <v>0.42128912320213863</v>
      </c>
      <c r="L26" s="24">
        <f t="shared" si="3"/>
        <v>0.44652780468196712</v>
      </c>
      <c r="M26" s="5"/>
      <c r="N26" t="s">
        <v>84</v>
      </c>
      <c r="O26" s="6">
        <v>4008294.1</v>
      </c>
      <c r="P26" s="66">
        <v>0.27251474993439184</v>
      </c>
    </row>
    <row r="27" spans="1:16" x14ac:dyDescent="0.25">
      <c r="A27" s="18"/>
      <c r="B27" s="38">
        <v>22</v>
      </c>
      <c r="C27" s="20" t="s">
        <v>103</v>
      </c>
      <c r="D27" s="21">
        <v>19882495</v>
      </c>
      <c r="E27" s="22">
        <v>24777604</v>
      </c>
      <c r="F27" s="22">
        <f t="shared" si="0"/>
        <v>13778530.300000001</v>
      </c>
      <c r="G27" s="22">
        <v>10318167.300000001</v>
      </c>
      <c r="H27" s="22">
        <v>1952188.1</v>
      </c>
      <c r="I27" s="22">
        <v>1508174.9</v>
      </c>
      <c r="J27" s="23">
        <f t="shared" si="1"/>
        <v>0.4164311973022089</v>
      </c>
      <c r="K27" s="23">
        <f t="shared" si="2"/>
        <v>0.49521961041915113</v>
      </c>
      <c r="L27" s="24">
        <f t="shared" si="3"/>
        <v>0.55608808260879461</v>
      </c>
      <c r="M27" s="5"/>
      <c r="N27" t="s">
        <v>99</v>
      </c>
      <c r="O27" s="6">
        <v>933710.5</v>
      </c>
      <c r="P27" s="66">
        <v>0.1683936272647083</v>
      </c>
    </row>
    <row r="28" spans="1:16" x14ac:dyDescent="0.25">
      <c r="A28" s="18"/>
      <c r="B28" s="38">
        <v>23</v>
      </c>
      <c r="C28" s="20" t="s">
        <v>104</v>
      </c>
      <c r="D28" s="21">
        <v>2664957</v>
      </c>
      <c r="E28" s="22">
        <v>870520</v>
      </c>
      <c r="F28" s="22">
        <f t="shared" si="0"/>
        <v>130521.9</v>
      </c>
      <c r="G28" s="22">
        <v>86924.2</v>
      </c>
      <c r="H28" s="22">
        <v>25478.5</v>
      </c>
      <c r="I28" s="22">
        <v>18119.2</v>
      </c>
      <c r="J28" s="23">
        <f t="shared" si="1"/>
        <v>9.9853191196066712E-2</v>
      </c>
      <c r="K28" s="23">
        <f t="shared" si="2"/>
        <v>0.12912132977990168</v>
      </c>
      <c r="L28" s="24">
        <f t="shared" si="3"/>
        <v>0.14993555575977577</v>
      </c>
      <c r="M28" s="5"/>
      <c r="N28" t="s">
        <v>104</v>
      </c>
      <c r="O28" s="6">
        <v>130521.9</v>
      </c>
      <c r="P28" s="66">
        <v>0.14993555575977577</v>
      </c>
    </row>
    <row r="29" spans="1:16" x14ac:dyDescent="0.25">
      <c r="A29" s="18"/>
      <c r="B29" s="38">
        <v>24</v>
      </c>
      <c r="C29" s="20" t="s">
        <v>105</v>
      </c>
      <c r="D29" s="21">
        <v>2930959</v>
      </c>
      <c r="E29" s="22">
        <v>6212447</v>
      </c>
      <c r="F29" s="22">
        <f t="shared" si="0"/>
        <v>3545400.7</v>
      </c>
      <c r="G29" s="22">
        <v>3367379.6</v>
      </c>
      <c r="H29" s="22">
        <v>46727.5</v>
      </c>
      <c r="I29" s="22">
        <v>131293.6</v>
      </c>
      <c r="J29" s="23">
        <f t="shared" si="1"/>
        <v>0.54203755782544305</v>
      </c>
      <c r="K29" s="23">
        <f t="shared" si="2"/>
        <v>0.54955915116861365</v>
      </c>
      <c r="L29" s="24">
        <f t="shared" si="3"/>
        <v>0.5706931101384044</v>
      </c>
      <c r="M29" s="5"/>
      <c r="N29" t="s">
        <v>98</v>
      </c>
      <c r="O29" s="6">
        <v>34708</v>
      </c>
      <c r="P29" s="66">
        <v>8.9757116848725588E-2</v>
      </c>
    </row>
    <row r="30" spans="1:16" ht="15.75" thickBot="1" x14ac:dyDescent="0.3">
      <c r="A30" s="25"/>
      <c r="B30" s="39">
        <v>25</v>
      </c>
      <c r="C30" s="27" t="s">
        <v>106</v>
      </c>
      <c r="D30" s="28">
        <v>6240261</v>
      </c>
      <c r="E30" s="29">
        <v>13999835</v>
      </c>
      <c r="F30" s="29">
        <f t="shared" si="0"/>
        <v>4164893.9</v>
      </c>
      <c r="G30" s="29">
        <v>3528495.9</v>
      </c>
      <c r="H30" s="29">
        <v>340264.3</v>
      </c>
      <c r="I30" s="29">
        <v>296133.7</v>
      </c>
      <c r="J30" s="30">
        <f t="shared" si="1"/>
        <v>0.25203839188104715</v>
      </c>
      <c r="K30" s="30">
        <f t="shared" si="2"/>
        <v>0.27634327118855329</v>
      </c>
      <c r="L30" s="31">
        <f t="shared" si="3"/>
        <v>0.29749592763057564</v>
      </c>
      <c r="M30" s="5"/>
      <c r="N30" t="s">
        <v>100</v>
      </c>
      <c r="O30" s="6">
        <v>47805.7</v>
      </c>
      <c r="P30" s="66">
        <v>1.6003354278043537E-2</v>
      </c>
    </row>
    <row r="31" spans="1:16" x14ac:dyDescent="0.25">
      <c r="O31" s="6"/>
      <c r="P31" s="66"/>
    </row>
    <row r="32" spans="1:16" x14ac:dyDescent="0.25">
      <c r="O32" s="6"/>
      <c r="P32" s="66"/>
    </row>
    <row r="33" spans="15:16" x14ac:dyDescent="0.25">
      <c r="O33" s="6"/>
      <c r="P33" s="66"/>
    </row>
    <row r="34" spans="15:16" x14ac:dyDescent="0.25">
      <c r="O34" s="6"/>
      <c r="P34" s="66"/>
    </row>
    <row r="35" spans="15:16" x14ac:dyDescent="0.25">
      <c r="O35" s="6"/>
      <c r="P35" s="66"/>
    </row>
    <row r="36" spans="15:16" x14ac:dyDescent="0.25">
      <c r="O36" s="6"/>
      <c r="P36" s="66"/>
    </row>
    <row r="37" spans="15:16" x14ac:dyDescent="0.25">
      <c r="O37" s="6"/>
      <c r="P37" s="66"/>
    </row>
    <row r="38" spans="15:16" x14ac:dyDescent="0.25">
      <c r="O38" s="6"/>
      <c r="P38" s="66"/>
    </row>
    <row r="39" spans="15:16" x14ac:dyDescent="0.25">
      <c r="O39" s="6"/>
      <c r="P39" s="66"/>
    </row>
    <row r="40" spans="15:16" x14ac:dyDescent="0.25">
      <c r="O40" s="6"/>
      <c r="P40" s="66"/>
    </row>
    <row r="41" spans="15:16" x14ac:dyDescent="0.25">
      <c r="O41" s="6"/>
      <c r="P41" s="66"/>
    </row>
    <row r="42" spans="15:16" x14ac:dyDescent="0.25">
      <c r="O42" s="6"/>
      <c r="P42" s="66"/>
    </row>
    <row r="43" spans="15:16" x14ac:dyDescent="0.25">
      <c r="O43" s="6"/>
      <c r="P43" s="66"/>
    </row>
    <row r="44" spans="15:16" x14ac:dyDescent="0.25">
      <c r="O44" s="6"/>
      <c r="P44" s="66"/>
    </row>
    <row r="45" spans="15:16" x14ac:dyDescent="0.25">
      <c r="O45" s="6"/>
      <c r="P45" s="66"/>
    </row>
    <row r="46" spans="15:16" x14ac:dyDescent="0.25">
      <c r="O46" s="6"/>
      <c r="P46" s="66"/>
    </row>
    <row r="47" spans="15:16" x14ac:dyDescent="0.25">
      <c r="O47" s="6"/>
      <c r="P47" s="66"/>
    </row>
    <row r="48" spans="15:16" x14ac:dyDescent="0.25">
      <c r="O48" s="6"/>
      <c r="P48" s="66"/>
    </row>
    <row r="49" spans="15:16" x14ac:dyDescent="0.25">
      <c r="O49" s="6"/>
      <c r="P49" s="66"/>
    </row>
    <row r="50" spans="15:16" x14ac:dyDescent="0.25">
      <c r="O50" s="6"/>
      <c r="P50" s="66"/>
    </row>
    <row r="51" spans="15:16" x14ac:dyDescent="0.25">
      <c r="O51" s="6"/>
      <c r="P51" s="66"/>
    </row>
    <row r="52" spans="15:16" x14ac:dyDescent="0.25">
      <c r="O52" s="6"/>
      <c r="P52" s="66"/>
    </row>
    <row r="53" spans="15:16" x14ac:dyDescent="0.25">
      <c r="O53" s="6"/>
      <c r="P53" s="66"/>
    </row>
    <row r="54" spans="15:16" x14ac:dyDescent="0.25">
      <c r="O54" s="6"/>
      <c r="P54" s="66"/>
    </row>
    <row r="55" spans="15:16" x14ac:dyDescent="0.25">
      <c r="O55" s="6"/>
      <c r="P55" s="66"/>
    </row>
    <row r="56" spans="15:16" x14ac:dyDescent="0.25">
      <c r="O56" s="6"/>
      <c r="P56" s="66"/>
    </row>
    <row r="57" spans="15:16" x14ac:dyDescent="0.25">
      <c r="O57" s="6"/>
      <c r="P57" s="66"/>
    </row>
    <row r="58" spans="15:16" x14ac:dyDescent="0.25">
      <c r="O58" s="6"/>
      <c r="P58" s="66"/>
    </row>
    <row r="59" spans="15:16" x14ac:dyDescent="0.25">
      <c r="O59" s="6"/>
      <c r="P59" s="66"/>
    </row>
    <row r="60" spans="15:16" x14ac:dyDescent="0.25">
      <c r="O60" s="6"/>
      <c r="P60" s="66"/>
    </row>
    <row r="61" spans="15:16" x14ac:dyDescent="0.25">
      <c r="O61" s="6"/>
      <c r="P61" s="66"/>
    </row>
    <row r="62" spans="15:16" x14ac:dyDescent="0.25">
      <c r="O62" s="6"/>
      <c r="P62" s="66"/>
    </row>
    <row r="63" spans="15:16" x14ac:dyDescent="0.25">
      <c r="O63" s="6"/>
      <c r="P63" s="66"/>
    </row>
    <row r="64" spans="15:16" x14ac:dyDescent="0.25">
      <c r="O64" s="6"/>
      <c r="P64" s="66"/>
    </row>
    <row r="65" spans="15:16" x14ac:dyDescent="0.25">
      <c r="O65" s="6"/>
      <c r="P65" s="66"/>
    </row>
    <row r="66" spans="15:16" x14ac:dyDescent="0.25">
      <c r="O66" s="6"/>
      <c r="P66" s="66"/>
    </row>
    <row r="67" spans="15:16" x14ac:dyDescent="0.25">
      <c r="O67" s="6"/>
      <c r="P67" s="66"/>
    </row>
    <row r="68" spans="15:16" x14ac:dyDescent="0.25">
      <c r="O68" s="6"/>
      <c r="P68" s="66"/>
    </row>
    <row r="69" spans="15:16" x14ac:dyDescent="0.25">
      <c r="O69" s="6"/>
      <c r="P69" s="66"/>
    </row>
    <row r="70" spans="15:16" x14ac:dyDescent="0.25">
      <c r="O70" s="6"/>
      <c r="P70" s="66"/>
    </row>
    <row r="71" spans="15:16" x14ac:dyDescent="0.25">
      <c r="O71" s="6"/>
      <c r="P71" s="66"/>
    </row>
    <row r="72" spans="15:16" x14ac:dyDescent="0.25">
      <c r="O72" s="6"/>
      <c r="P72" s="66"/>
    </row>
    <row r="73" spans="15:16" x14ac:dyDescent="0.25">
      <c r="O73" s="6"/>
      <c r="P73" s="66"/>
    </row>
    <row r="74" spans="15:16" x14ac:dyDescent="0.25">
      <c r="O74" s="6"/>
      <c r="P74" s="66"/>
    </row>
    <row r="75" spans="15:16" x14ac:dyDescent="0.25">
      <c r="O75" s="6"/>
      <c r="P75" s="66"/>
    </row>
    <row r="76" spans="15:16" x14ac:dyDescent="0.25">
      <c r="O76" s="6"/>
      <c r="P76" s="66"/>
    </row>
    <row r="77" spans="15:16" x14ac:dyDescent="0.25">
      <c r="O77" s="6"/>
      <c r="P77" s="66"/>
    </row>
    <row r="78" spans="15:16" x14ac:dyDescent="0.25">
      <c r="O78" s="6"/>
      <c r="P78" s="66"/>
    </row>
    <row r="79" spans="15:16" x14ac:dyDescent="0.25">
      <c r="O79" s="6"/>
      <c r="P79" s="66"/>
    </row>
    <row r="80" spans="15:16" x14ac:dyDescent="0.25">
      <c r="O80" s="6"/>
      <c r="P80" s="66"/>
    </row>
    <row r="81" spans="15:16" x14ac:dyDescent="0.25">
      <c r="O81" s="6"/>
      <c r="P81" s="66"/>
    </row>
    <row r="82" spans="15:16" x14ac:dyDescent="0.25">
      <c r="O82" s="6"/>
      <c r="P82" s="66"/>
    </row>
    <row r="83" spans="15:16" x14ac:dyDescent="0.25">
      <c r="O83" s="6"/>
      <c r="P83" s="66"/>
    </row>
    <row r="84" spans="15:16" x14ac:dyDescent="0.25">
      <c r="O84" s="6"/>
      <c r="P84" s="66"/>
    </row>
    <row r="85" spans="15:16" x14ac:dyDescent="0.25">
      <c r="O85" s="6"/>
      <c r="P85" s="66"/>
    </row>
    <row r="86" spans="15:16" x14ac:dyDescent="0.25">
      <c r="O86" s="6"/>
      <c r="P86" s="66"/>
    </row>
    <row r="87" spans="15:16" x14ac:dyDescent="0.25">
      <c r="O87" s="6"/>
      <c r="P87" s="66"/>
    </row>
    <row r="88" spans="15:16" x14ac:dyDescent="0.25">
      <c r="O88" s="6"/>
      <c r="P88" s="66"/>
    </row>
    <row r="89" spans="15:16" x14ac:dyDescent="0.25">
      <c r="O89" s="6"/>
      <c r="P89" s="66"/>
    </row>
    <row r="90" spans="15:16" x14ac:dyDescent="0.25">
      <c r="O90" s="6"/>
      <c r="P90" s="66"/>
    </row>
    <row r="91" spans="15:16" x14ac:dyDescent="0.25">
      <c r="O91" s="6"/>
      <c r="P91" s="66"/>
    </row>
    <row r="92" spans="15:16" x14ac:dyDescent="0.25">
      <c r="O92" s="6"/>
      <c r="P92" s="66"/>
    </row>
    <row r="93" spans="15:16" x14ac:dyDescent="0.25">
      <c r="O93" s="6"/>
      <c r="P93" s="66"/>
    </row>
    <row r="94" spans="15:16" x14ac:dyDescent="0.25">
      <c r="O94" s="6"/>
      <c r="P94" s="66"/>
    </row>
    <row r="95" spans="15:16" x14ac:dyDescent="0.25">
      <c r="O95" s="6"/>
      <c r="P95" s="66"/>
    </row>
    <row r="96" spans="15:16" x14ac:dyDescent="0.25">
      <c r="O96" s="6"/>
      <c r="P96" s="66"/>
    </row>
    <row r="97" spans="15:16" x14ac:dyDescent="0.25">
      <c r="O97" s="6"/>
      <c r="P97" s="66"/>
    </row>
    <row r="98" spans="15:16" x14ac:dyDescent="0.25">
      <c r="O98" s="6"/>
      <c r="P98" s="66"/>
    </row>
    <row r="99" spans="15:16" x14ac:dyDescent="0.25">
      <c r="O99" s="6"/>
      <c r="P99" s="66"/>
    </row>
    <row r="100" spans="15:16" x14ac:dyDescent="0.25">
      <c r="O100" s="6"/>
      <c r="P100" s="66"/>
    </row>
  </sheetData>
  <sortState ref="N6:P100">
    <sortCondition descending="1" ref="P5:P100"/>
  </sortState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  <drawing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5"/>
  <dimension ref="A1:M21"/>
  <sheetViews>
    <sheetView topLeftCell="A11" workbookViewId="0">
      <selection activeCell="A21" sqref="A21:D21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46</v>
      </c>
      <c r="B1" s="33" t="s">
        <v>72</v>
      </c>
      <c r="C1" s="33" t="s">
        <v>34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638</v>
      </c>
    </row>
    <row r="3" spans="1:13" ht="15.75" thickBot="1" x14ac:dyDescent="0.3">
      <c r="A3" s="76" t="s">
        <v>81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3"/>
      <c r="C6" s="13"/>
      <c r="D6" s="14">
        <v>456937919</v>
      </c>
      <c r="E6" s="15">
        <v>532139643</v>
      </c>
      <c r="F6" s="15">
        <v>276368786.09999996</v>
      </c>
      <c r="G6" s="15">
        <v>226407563.00000003</v>
      </c>
      <c r="H6" s="15">
        <v>31889795.699999992</v>
      </c>
      <c r="I6" s="15">
        <v>18071427.399999999</v>
      </c>
      <c r="J6" s="16">
        <v>0.42546644659586097</v>
      </c>
      <c r="K6" s="16">
        <v>0.4853939414169901</v>
      </c>
      <c r="L6" s="17">
        <v>0.51935387587727611</v>
      </c>
      <c r="M6" s="5"/>
    </row>
    <row r="7" spans="1:13" x14ac:dyDescent="0.25">
      <c r="A7" s="40" t="s">
        <v>139</v>
      </c>
      <c r="B7" s="42"/>
      <c r="C7" s="42"/>
      <c r="D7" s="43">
        <f ca="1">SUM(D8:OFFSET(D6,MATCH("PROYECTOS",$A$8:$A$50,0),0))</f>
        <v>4959368</v>
      </c>
      <c r="E7" s="44">
        <f ca="1">SUM(E8:OFFSET(E6,MATCH("PROYECTOS",$A$8:$A$50,0),0))</f>
        <v>1324421</v>
      </c>
      <c r="F7" s="44">
        <f ca="1">SUM(F8:OFFSET(F6,MATCH("PROYECTOS",$A$8:$A$50,0),0))</f>
        <v>0</v>
      </c>
      <c r="G7" s="44">
        <f ca="1">SUM(G8:OFFSET(G6,MATCH("PROYECTOS",$A$8:$A$50,0),0))</f>
        <v>0</v>
      </c>
      <c r="H7" s="44">
        <f ca="1">SUM(H8:OFFSET(H6,MATCH("PROYECTOS",$A$8:$A$50,0),0))</f>
        <v>0</v>
      </c>
      <c r="I7" s="44">
        <f ca="1">SUM(I8:OFFSET(I6,MATCH("PROYECTOS",$A$8:$A$50,0),0))</f>
        <v>0</v>
      </c>
      <c r="J7" s="45">
        <f ca="1">IFERROR(G7/E7,0)</f>
        <v>0</v>
      </c>
      <c r="K7" s="45">
        <f ca="1">IFERROR(SUM(G7,H7)/E7,0)</f>
        <v>0</v>
      </c>
      <c r="L7" s="46">
        <f ca="1">IFERROR(SUM(G7,H7,I7)/E7,0)</f>
        <v>0</v>
      </c>
      <c r="M7" s="5"/>
    </row>
    <row r="8" spans="1:13" x14ac:dyDescent="0.25">
      <c r="A8" s="18"/>
      <c r="B8" s="20">
        <v>3000001</v>
      </c>
      <c r="C8" s="20" t="s">
        <v>366</v>
      </c>
      <c r="D8" s="21">
        <v>1170000</v>
      </c>
      <c r="E8" s="22">
        <v>410000</v>
      </c>
      <c r="F8" s="22">
        <f t="shared" ref="F8:F11" si="0">SUM(G8,H8,I8)</f>
        <v>0</v>
      </c>
      <c r="G8" s="22">
        <v>0</v>
      </c>
      <c r="H8" s="22">
        <v>0</v>
      </c>
      <c r="I8" s="22">
        <v>0</v>
      </c>
      <c r="J8" s="23">
        <f t="shared" ref="J8:J12" si="1">IFERROR(G8/E8,0)</f>
        <v>0</v>
      </c>
      <c r="K8" s="23">
        <f t="shared" ref="K8:K12" si="2">IFERROR(SUM(G8,H8)/E8,0)</f>
        <v>0</v>
      </c>
      <c r="L8" s="24">
        <f t="shared" ref="L8:L12" si="3">IFERROR(SUM(G8,H8,I8)/E8,0)</f>
        <v>0</v>
      </c>
      <c r="M8" s="5"/>
    </row>
    <row r="9" spans="1:13" ht="25.5" x14ac:dyDescent="0.25">
      <c r="A9" s="18"/>
      <c r="B9" s="20">
        <v>3000082</v>
      </c>
      <c r="C9" s="20" t="s">
        <v>640</v>
      </c>
      <c r="D9" s="21">
        <v>280000</v>
      </c>
      <c r="E9" s="22">
        <v>180000</v>
      </c>
      <c r="F9" s="22">
        <f t="shared" si="0"/>
        <v>0</v>
      </c>
      <c r="G9" s="22">
        <v>0</v>
      </c>
      <c r="H9" s="22">
        <v>0</v>
      </c>
      <c r="I9" s="22">
        <v>0</v>
      </c>
      <c r="J9" s="23">
        <f t="shared" si="1"/>
        <v>0</v>
      </c>
      <c r="K9" s="23">
        <f t="shared" si="2"/>
        <v>0</v>
      </c>
      <c r="L9" s="24">
        <f t="shared" si="3"/>
        <v>0</v>
      </c>
      <c r="M9" s="5"/>
    </row>
    <row r="10" spans="1:13" ht="25.5" x14ac:dyDescent="0.25">
      <c r="A10" s="18"/>
      <c r="B10" s="20">
        <v>3000083</v>
      </c>
      <c r="C10" s="20" t="s">
        <v>641</v>
      </c>
      <c r="D10" s="21">
        <v>160000</v>
      </c>
      <c r="E10" s="22">
        <v>160000</v>
      </c>
      <c r="F10" s="22">
        <f t="shared" si="0"/>
        <v>0</v>
      </c>
      <c r="G10" s="22">
        <v>0</v>
      </c>
      <c r="H10" s="22">
        <v>0</v>
      </c>
      <c r="I10" s="22">
        <v>0</v>
      </c>
      <c r="J10" s="23">
        <f t="shared" si="1"/>
        <v>0</v>
      </c>
      <c r="K10" s="23">
        <f t="shared" si="2"/>
        <v>0</v>
      </c>
      <c r="L10" s="24">
        <f t="shared" si="3"/>
        <v>0</v>
      </c>
      <c r="M10" s="5"/>
    </row>
    <row r="11" spans="1:13" x14ac:dyDescent="0.25">
      <c r="A11" s="18"/>
      <c r="B11" s="20">
        <v>9000000</v>
      </c>
      <c r="C11" s="20" t="s">
        <v>160</v>
      </c>
      <c r="D11" s="21">
        <v>3349368</v>
      </c>
      <c r="E11" s="22">
        <v>574421</v>
      </c>
      <c r="F11" s="22">
        <f t="shared" si="0"/>
        <v>0</v>
      </c>
      <c r="G11" s="22">
        <v>0</v>
      </c>
      <c r="H11" s="22">
        <v>0</v>
      </c>
      <c r="I11" s="22">
        <v>0</v>
      </c>
      <c r="J11" s="23">
        <f t="shared" si="1"/>
        <v>0</v>
      </c>
      <c r="K11" s="23">
        <f t="shared" si="2"/>
        <v>0</v>
      </c>
      <c r="L11" s="24">
        <f t="shared" si="3"/>
        <v>0</v>
      </c>
      <c r="M11" s="5"/>
    </row>
    <row r="12" spans="1:13" ht="15.75" thickBot="1" x14ac:dyDescent="0.3">
      <c r="A12" s="47" t="s">
        <v>161</v>
      </c>
      <c r="B12" s="49"/>
      <c r="C12" s="49"/>
      <c r="D12" s="50">
        <f ca="1">OFFSET(D12,-MATCH("PROYECTOS",$A$8:$A$50,0)-1,0)-(OFFSET(D12,-MATCH("PROYECTOS",$A$8:$A$50,0),0))</f>
        <v>451978551</v>
      </c>
      <c r="E12" s="51">
        <f t="shared" ref="E12:I12" ca="1" si="4">OFFSET(E12,-MATCH("PROYECTOS",$A$8:$A$50,0)-1,0)-(OFFSET(E12,-MATCH("PROYECTOS",$A$8:$A$50,0),0))</f>
        <v>530815222</v>
      </c>
      <c r="F12" s="51">
        <f t="shared" ca="1" si="4"/>
        <v>276368786.09999996</v>
      </c>
      <c r="G12" s="51">
        <f t="shared" ca="1" si="4"/>
        <v>226407563.00000003</v>
      </c>
      <c r="H12" s="51">
        <f t="shared" ca="1" si="4"/>
        <v>31889795.699999992</v>
      </c>
      <c r="I12" s="51">
        <f t="shared" ca="1" si="4"/>
        <v>18071427.399999999</v>
      </c>
      <c r="J12" s="52">
        <f t="shared" ca="1" si="1"/>
        <v>0.42652801505379595</v>
      </c>
      <c r="K12" s="52">
        <f t="shared" ca="1" si="2"/>
        <v>0.48660503315407938</v>
      </c>
      <c r="L12" s="53">
        <f t="shared" ca="1" si="3"/>
        <v>0.52064970001934119</v>
      </c>
      <c r="M12" s="5"/>
    </row>
    <row r="13" spans="1:13" ht="15.75" thickBot="1" x14ac:dyDescent="0.3"/>
    <row r="14" spans="1:13" ht="15.75" thickBot="1" x14ac:dyDescent="0.3">
      <c r="A14" s="82" t="s">
        <v>209</v>
      </c>
      <c r="B14" s="83"/>
      <c r="C14" s="83"/>
      <c r="D14" s="84"/>
    </row>
    <row r="15" spans="1:13" ht="15.75" thickBot="1" x14ac:dyDescent="0.3">
      <c r="A15" s="2" t="s">
        <v>646</v>
      </c>
    </row>
    <row r="16" spans="1:13" ht="45" customHeight="1" x14ac:dyDescent="0.25">
      <c r="A16" s="76" t="s">
        <v>211</v>
      </c>
      <c r="B16" s="77"/>
      <c r="C16" s="77"/>
      <c r="D16" s="87" t="s">
        <v>212</v>
      </c>
    </row>
    <row r="17" spans="1:4" ht="15.75" thickBot="1" x14ac:dyDescent="0.3">
      <c r="A17" s="85"/>
      <c r="B17" s="86"/>
      <c r="C17" s="86"/>
      <c r="D17" s="88"/>
    </row>
    <row r="18" spans="1:4" x14ac:dyDescent="0.25">
      <c r="A18" s="18"/>
      <c r="B18" s="20">
        <v>3000001</v>
      </c>
      <c r="C18" s="20" t="s">
        <v>366</v>
      </c>
      <c r="D18" s="24">
        <v>0</v>
      </c>
    </row>
    <row r="19" spans="1:4" ht="25.5" x14ac:dyDescent="0.25">
      <c r="A19" s="18"/>
      <c r="B19" s="20">
        <v>3000082</v>
      </c>
      <c r="C19" s="20" t="s">
        <v>640</v>
      </c>
      <c r="D19" s="24">
        <v>0</v>
      </c>
    </row>
    <row r="20" spans="1:4" ht="25.5" x14ac:dyDescent="0.25">
      <c r="A20" s="18"/>
      <c r="B20" s="20">
        <v>3000083</v>
      </c>
      <c r="C20" s="20" t="s">
        <v>641</v>
      </c>
      <c r="D20" s="24">
        <v>0</v>
      </c>
    </row>
    <row r="21" spans="1:4" ht="15.75" thickBot="1" x14ac:dyDescent="0.3">
      <c r="A21" s="25"/>
      <c r="B21" s="27">
        <v>9000000</v>
      </c>
      <c r="C21" s="27" t="s">
        <v>160</v>
      </c>
      <c r="D21" s="31">
        <v>0</v>
      </c>
    </row>
  </sheetData>
  <mergeCells count="10">
    <mergeCell ref="A14:D14"/>
    <mergeCell ref="A16:C17"/>
    <mergeCell ref="D16:D17"/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6"/>
  <dimension ref="A1:S11"/>
  <sheetViews>
    <sheetView workbookViewId="0">
      <selection activeCell="A10" sqref="A10:S10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4" width="7.7109375" customWidth="1"/>
    <col min="5" max="5" width="31.42578125" customWidth="1"/>
    <col min="6" max="6" width="4.28515625" style="4" customWidth="1"/>
    <col min="7" max="7" width="11.42578125" customWidth="1"/>
    <col min="8" max="10" width="13.5703125" customWidth="1"/>
    <col min="11" max="13" width="0" hidden="1" customWidth="1"/>
    <col min="17" max="18" width="14" hidden="1" customWidth="1"/>
    <col min="19" max="19" width="0" hidden="1" customWidth="1"/>
  </cols>
  <sheetData>
    <row r="1" spans="1:19" ht="15.75" x14ac:dyDescent="0.25">
      <c r="A1" s="32">
        <v>46</v>
      </c>
      <c r="B1" s="33" t="s">
        <v>72</v>
      </c>
      <c r="C1" s="33" t="s">
        <v>34</v>
      </c>
      <c r="D1" s="33"/>
      <c r="E1" s="33"/>
      <c r="F1" s="36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15.75" thickBot="1" x14ac:dyDescent="0.3">
      <c r="A2" s="2" t="s">
        <v>642</v>
      </c>
    </row>
    <row r="3" spans="1:19" ht="15.75" thickBot="1" x14ac:dyDescent="0.3">
      <c r="A3" s="76" t="s">
        <v>163</v>
      </c>
      <c r="B3" s="77"/>
      <c r="C3" s="77"/>
      <c r="D3" s="77"/>
      <c r="E3" s="77"/>
      <c r="F3" s="77"/>
      <c r="G3" s="77"/>
      <c r="H3" s="76" t="s">
        <v>1</v>
      </c>
      <c r="I3" s="77"/>
      <c r="J3" s="77"/>
      <c r="K3" s="77"/>
      <c r="L3" s="77"/>
      <c r="M3" s="77"/>
      <c r="N3" s="77"/>
      <c r="O3" s="77"/>
      <c r="P3" s="78"/>
      <c r="Q3" s="77" t="s">
        <v>167</v>
      </c>
      <c r="R3" s="77"/>
      <c r="S3" s="78"/>
    </row>
    <row r="4" spans="1:19" ht="45" customHeight="1" x14ac:dyDescent="0.25">
      <c r="A4" s="96" t="s">
        <v>164</v>
      </c>
      <c r="B4" s="92"/>
      <c r="C4" s="92"/>
      <c r="D4" s="92" t="s">
        <v>165</v>
      </c>
      <c r="E4" s="92"/>
      <c r="F4" s="92" t="s">
        <v>166</v>
      </c>
      <c r="G4" s="93"/>
      <c r="H4" s="74" t="s">
        <v>2</v>
      </c>
      <c r="I4" s="72" t="s">
        <v>3</v>
      </c>
      <c r="J4" s="72" t="s">
        <v>76</v>
      </c>
      <c r="K4" s="72" t="s">
        <v>5</v>
      </c>
      <c r="L4" s="72"/>
      <c r="M4" s="72"/>
      <c r="N4" s="72" t="s">
        <v>9</v>
      </c>
      <c r="O4" s="72"/>
      <c r="P4" s="81"/>
      <c r="Q4" s="90" t="s">
        <v>168</v>
      </c>
      <c r="R4" s="72" t="s">
        <v>169</v>
      </c>
      <c r="S4" s="81" t="s">
        <v>170</v>
      </c>
    </row>
    <row r="5" spans="1:19" ht="15.75" thickBot="1" x14ac:dyDescent="0.3">
      <c r="A5" s="97"/>
      <c r="B5" s="94"/>
      <c r="C5" s="94"/>
      <c r="D5" s="94"/>
      <c r="E5" s="94"/>
      <c r="F5" s="94"/>
      <c r="G5" s="95"/>
      <c r="H5" s="75"/>
      <c r="I5" s="73"/>
      <c r="J5" s="73"/>
      <c r="K5" s="9" t="s">
        <v>6</v>
      </c>
      <c r="L5" s="9" t="s">
        <v>7</v>
      </c>
      <c r="M5" s="9" t="s">
        <v>77</v>
      </c>
      <c r="N5" s="9" t="s">
        <v>10</v>
      </c>
      <c r="O5" s="9" t="s">
        <v>7</v>
      </c>
      <c r="P5" s="10" t="s">
        <v>77</v>
      </c>
      <c r="Q5" s="91"/>
      <c r="R5" s="73"/>
      <c r="S5" s="89"/>
    </row>
    <row r="6" spans="1:19" x14ac:dyDescent="0.25">
      <c r="A6" s="11" t="s">
        <v>11</v>
      </c>
      <c r="B6" s="13"/>
      <c r="C6" s="13"/>
      <c r="D6" s="54"/>
      <c r="E6" s="13"/>
      <c r="F6" s="55"/>
      <c r="G6" s="13"/>
      <c r="H6" s="14">
        <v>456937919</v>
      </c>
      <c r="I6" s="15">
        <v>532139643</v>
      </c>
      <c r="J6" s="15">
        <v>276368786.09999996</v>
      </c>
      <c r="K6" s="15">
        <v>226407563.00000003</v>
      </c>
      <c r="L6" s="15">
        <v>31889795.699999992</v>
      </c>
      <c r="M6" s="15">
        <v>18071427.399999999</v>
      </c>
      <c r="N6" s="16">
        <v>0.42546644659586097</v>
      </c>
      <c r="O6" s="16">
        <v>0.4853939414169901</v>
      </c>
      <c r="P6" s="17">
        <v>0.51935387587727611</v>
      </c>
      <c r="Q6" s="56"/>
      <c r="R6" s="15"/>
      <c r="S6" s="17"/>
    </row>
    <row r="7" spans="1:19" x14ac:dyDescent="0.25">
      <c r="A7" s="40" t="s">
        <v>171</v>
      </c>
      <c r="B7" s="42"/>
      <c r="C7" s="42"/>
      <c r="D7" s="57"/>
      <c r="E7" s="42"/>
      <c r="F7" s="58"/>
      <c r="G7" s="42"/>
      <c r="H7" s="43">
        <f ca="1">SUM(H8:OFFSET(H6,MATCH("PROYECTOS",$A$8:$A$50,0),0))</f>
        <v>4959368</v>
      </c>
      <c r="I7" s="44">
        <f ca="1">SUM(I8:OFFSET(I6,MATCH("PROYECTOS",$A$8:$A$50,0),0))</f>
        <v>1324421</v>
      </c>
      <c r="J7" s="44">
        <f ca="1">SUM(J8:OFFSET(J6,MATCH("PROYECTOS",$A$8:$A$50,0),0))</f>
        <v>0</v>
      </c>
      <c r="K7" s="44">
        <f ca="1">SUM(K8:OFFSET(K6,MATCH("PROYECTOS",$A$8:$A$50,0),0))</f>
        <v>0</v>
      </c>
      <c r="L7" s="44">
        <f ca="1">SUM(L8:OFFSET(L6,MATCH("PROYECTOS",$A$8:$A$50,0),0))</f>
        <v>0</v>
      </c>
      <c r="M7" s="44">
        <f ca="1">SUM(M8:OFFSET(M6,MATCH("PROYECTOS",$A$8:$A$50,0),0))</f>
        <v>0</v>
      </c>
      <c r="N7" s="45">
        <f ca="1">IFERROR(K7/I7,0)</f>
        <v>0</v>
      </c>
      <c r="O7" s="45">
        <f ca="1">IFERROR(SUM(K7,L7)/I7,0)</f>
        <v>0</v>
      </c>
      <c r="P7" s="46">
        <f ca="1">IFERROR(SUM(K7,L7,M7)/I7,0)</f>
        <v>0</v>
      </c>
      <c r="Q7" s="59"/>
      <c r="R7" s="44"/>
      <c r="S7" s="46"/>
    </row>
    <row r="8" spans="1:19" ht="38.25" x14ac:dyDescent="0.25">
      <c r="A8" s="18"/>
      <c r="B8" s="20">
        <v>5000195</v>
      </c>
      <c r="C8" s="20" t="s">
        <v>643</v>
      </c>
      <c r="D8" s="63">
        <v>3000082</v>
      </c>
      <c r="E8" s="20" t="s">
        <v>640</v>
      </c>
      <c r="F8" s="64">
        <v>46</v>
      </c>
      <c r="G8" s="20" t="s">
        <v>551</v>
      </c>
      <c r="H8" s="21">
        <v>200000</v>
      </c>
      <c r="I8" s="22">
        <v>100000</v>
      </c>
      <c r="J8" s="22">
        <f t="shared" ref="J8:J10" si="0">SUM(K8,L8,M8)</f>
        <v>0</v>
      </c>
      <c r="K8" s="22">
        <v>0</v>
      </c>
      <c r="L8" s="22">
        <v>0</v>
      </c>
      <c r="M8" s="22">
        <v>0</v>
      </c>
      <c r="N8" s="23">
        <f t="shared" ref="N8:N11" si="1">IFERROR(K8/I8,0)</f>
        <v>0</v>
      </c>
      <c r="O8" s="23">
        <f t="shared" ref="O8:O11" si="2">IFERROR(SUM(K8,L8)/I8,0)</f>
        <v>0</v>
      </c>
      <c r="P8" s="24">
        <f t="shared" ref="P8:P11" si="3">IFERROR(SUM(K8,L8,M8)/I8,0)</f>
        <v>0</v>
      </c>
      <c r="Q8" s="65">
        <v>0</v>
      </c>
      <c r="R8" s="22">
        <v>0</v>
      </c>
      <c r="S8" s="24">
        <f>IFERROR(R8/Q8,0)</f>
        <v>0</v>
      </c>
    </row>
    <row r="9" spans="1:19" ht="38.25" x14ac:dyDescent="0.25">
      <c r="A9" s="18"/>
      <c r="B9" s="20">
        <v>5000196</v>
      </c>
      <c r="C9" s="20" t="s">
        <v>644</v>
      </c>
      <c r="D9" s="63">
        <v>3000083</v>
      </c>
      <c r="E9" s="20" t="s">
        <v>641</v>
      </c>
      <c r="F9" s="64">
        <v>46</v>
      </c>
      <c r="G9" s="20" t="s">
        <v>551</v>
      </c>
      <c r="H9" s="21">
        <v>100000</v>
      </c>
      <c r="I9" s="22">
        <v>100000</v>
      </c>
      <c r="J9" s="22">
        <f t="shared" si="0"/>
        <v>0</v>
      </c>
      <c r="K9" s="22">
        <v>0</v>
      </c>
      <c r="L9" s="22">
        <v>0</v>
      </c>
      <c r="M9" s="22">
        <v>0</v>
      </c>
      <c r="N9" s="23">
        <f t="shared" si="1"/>
        <v>0</v>
      </c>
      <c r="O9" s="23">
        <f t="shared" si="2"/>
        <v>0</v>
      </c>
      <c r="P9" s="24">
        <f t="shared" si="3"/>
        <v>0</v>
      </c>
      <c r="Q9" s="65">
        <v>0</v>
      </c>
      <c r="R9" s="22">
        <v>0</v>
      </c>
      <c r="S9" s="24">
        <f t="shared" ref="S9:S10" si="4">IFERROR(R9/Q9,0)</f>
        <v>0</v>
      </c>
    </row>
    <row r="10" spans="1:19" x14ac:dyDescent="0.25">
      <c r="A10" s="18"/>
      <c r="B10" s="20">
        <v>9000000</v>
      </c>
      <c r="C10" s="20" t="s">
        <v>192</v>
      </c>
      <c r="D10" s="63">
        <v>9000000</v>
      </c>
      <c r="E10" s="20" t="s">
        <v>193</v>
      </c>
      <c r="F10" s="64"/>
      <c r="G10" s="20" t="s">
        <v>205</v>
      </c>
      <c r="H10" s="21">
        <v>4659368</v>
      </c>
      <c r="I10" s="22">
        <v>1124421</v>
      </c>
      <c r="J10" s="22">
        <f t="shared" si="0"/>
        <v>0</v>
      </c>
      <c r="K10" s="22">
        <v>0</v>
      </c>
      <c r="L10" s="22">
        <v>0</v>
      </c>
      <c r="M10" s="22">
        <v>0</v>
      </c>
      <c r="N10" s="23">
        <f t="shared" si="1"/>
        <v>0</v>
      </c>
      <c r="O10" s="23">
        <f t="shared" si="2"/>
        <v>0</v>
      </c>
      <c r="P10" s="24">
        <f t="shared" si="3"/>
        <v>0</v>
      </c>
      <c r="Q10" s="65">
        <v>0</v>
      </c>
      <c r="R10" s="22">
        <v>0</v>
      </c>
      <c r="S10" s="24">
        <f t="shared" si="4"/>
        <v>0</v>
      </c>
    </row>
    <row r="11" spans="1:19" ht="15.75" thickBot="1" x14ac:dyDescent="0.3">
      <c r="A11" s="47" t="s">
        <v>161</v>
      </c>
      <c r="B11" s="49"/>
      <c r="C11" s="49"/>
      <c r="D11" s="60"/>
      <c r="E11" s="49"/>
      <c r="F11" s="61"/>
      <c r="G11" s="49"/>
      <c r="H11" s="50">
        <f ca="1">OFFSET(H11,-MATCH("PROYECTOS",$A$8:$A$50,0)-1,0)-(OFFSET(H11,-MATCH("PROYECTOS",$A$8:$A$50,0),0))</f>
        <v>451978551</v>
      </c>
      <c r="I11" s="51">
        <f t="shared" ref="I11:M11" ca="1" si="5">OFFSET(I11,-MATCH("PROYECTOS",$A$8:$A$50,0)-1,0)-(OFFSET(I11,-MATCH("PROYECTOS",$A$8:$A$50,0),0))</f>
        <v>530815222</v>
      </c>
      <c r="J11" s="51">
        <f t="shared" ca="1" si="5"/>
        <v>276368786.09999996</v>
      </c>
      <c r="K11" s="51">
        <f t="shared" ca="1" si="5"/>
        <v>226407563.00000003</v>
      </c>
      <c r="L11" s="51">
        <f t="shared" ca="1" si="5"/>
        <v>31889795.699999992</v>
      </c>
      <c r="M11" s="51">
        <f t="shared" ca="1" si="5"/>
        <v>18071427.399999999</v>
      </c>
      <c r="N11" s="52">
        <f t="shared" ca="1" si="1"/>
        <v>0.42652801505379595</v>
      </c>
      <c r="O11" s="52">
        <f t="shared" ca="1" si="2"/>
        <v>0.48660503315407938</v>
      </c>
      <c r="P11" s="53">
        <f t="shared" ca="1" si="3"/>
        <v>0.52064970001934119</v>
      </c>
      <c r="Q11" s="62"/>
      <c r="R11" s="51"/>
      <c r="S11" s="53"/>
    </row>
  </sheetData>
  <mergeCells count="14">
    <mergeCell ref="F4:G5"/>
    <mergeCell ref="D4:E5"/>
    <mergeCell ref="A4:C5"/>
    <mergeCell ref="A3:G3"/>
    <mergeCell ref="H3:P3"/>
    <mergeCell ref="J4:J5"/>
    <mergeCell ref="I4:I5"/>
    <mergeCell ref="H4:H5"/>
    <mergeCell ref="Q3:S3"/>
    <mergeCell ref="K4:M4"/>
    <mergeCell ref="N4:P4"/>
    <mergeCell ref="S4:S5"/>
    <mergeCell ref="R4:R5"/>
    <mergeCell ref="Q4:Q5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7"/>
  <dimension ref="A1:M14"/>
  <sheetViews>
    <sheetView workbookViewId="0">
      <selection activeCell="A12" sqref="A12:L12"/>
    </sheetView>
  </sheetViews>
  <sheetFormatPr baseColWidth="10" defaultColWidth="11.7109375" defaultRowHeight="15" x14ac:dyDescent="0.25"/>
  <cols>
    <col min="1" max="1" width="4.28515625" customWidth="1"/>
    <col min="2" max="2" width="4.28515625" style="4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47</v>
      </c>
      <c r="B1" s="36" t="s">
        <v>72</v>
      </c>
      <c r="C1" s="33" t="s">
        <v>35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647</v>
      </c>
    </row>
    <row r="3" spans="1:13" ht="15.75" thickBot="1" x14ac:dyDescent="0.3">
      <c r="A3" s="76" t="s">
        <v>75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2"/>
      <c r="C6" s="13"/>
      <c r="D6" s="14">
        <v>151471615</v>
      </c>
      <c r="E6" s="15">
        <v>185749253</v>
      </c>
      <c r="F6" s="15">
        <v>76485742.400000006</v>
      </c>
      <c r="G6" s="15">
        <v>34603199.399999999</v>
      </c>
      <c r="H6" s="15">
        <v>16581736.899999999</v>
      </c>
      <c r="I6" s="15">
        <v>25300806.099999998</v>
      </c>
      <c r="J6" s="16">
        <v>0.18628984419119035</v>
      </c>
      <c r="K6" s="16">
        <v>0.2755593116705562</v>
      </c>
      <c r="L6" s="17">
        <v>0.4117687751885602</v>
      </c>
      <c r="M6" s="5"/>
    </row>
    <row r="7" spans="1:13" x14ac:dyDescent="0.25">
      <c r="A7" s="40" t="s">
        <v>107</v>
      </c>
      <c r="B7" s="41"/>
      <c r="C7" s="42"/>
      <c r="D7" s="43">
        <f ca="1">SUM(D8:OFFSET(D6,MATCH("GOBIERNOS REGIONALES",$A$8:$A$50,0),0))</f>
        <v>134589244</v>
      </c>
      <c r="E7" s="44">
        <f ca="1">SUM(E8:OFFSET(E6,MATCH("GOBIERNOS REGIONALES",$A$8:$A$50,0),0))</f>
        <v>134629244</v>
      </c>
      <c r="F7" s="44">
        <f ca="1">SUM(F8:OFFSET(F6,MATCH("GOBIERNOS REGIONALES",$A$8:$A$50,0),0))</f>
        <v>54358780.5</v>
      </c>
      <c r="G7" s="44">
        <f ca="1">SUM(G8:OFFSET(G6,MATCH("GOBIERNOS REGIONALES",$A$8:$A$50,0),0))</f>
        <v>19007781.399999999</v>
      </c>
      <c r="H7" s="44">
        <f ca="1">SUM(H8:OFFSET(H6,MATCH("GOBIERNOS REGIONALES",$A$8:$A$50,0),0))</f>
        <v>12004736.800000001</v>
      </c>
      <c r="I7" s="44">
        <f ca="1">SUM(I8:OFFSET(I6,MATCH("GOBIERNOS REGIONALES",$A$8:$A$50,0),0))</f>
        <v>23346262.300000001</v>
      </c>
      <c r="J7" s="45">
        <f ca="1">IFERROR(G7/E7,0)</f>
        <v>0.14118612595046584</v>
      </c>
      <c r="K7" s="45">
        <f ca="1">IFERROR(SUM(G7,H7)/E7,0)</f>
        <v>0.23035499033181825</v>
      </c>
      <c r="L7" s="46">
        <f ca="1">IFERROR(SUM(G7,H7,I7)/E7,0)</f>
        <v>0.40376651375981876</v>
      </c>
      <c r="M7" s="5"/>
    </row>
    <row r="8" spans="1:13" ht="25.5" x14ac:dyDescent="0.25">
      <c r="A8" s="18"/>
      <c r="B8" s="19">
        <v>36</v>
      </c>
      <c r="C8" s="20" t="s">
        <v>650</v>
      </c>
      <c r="D8" s="21">
        <v>134589244</v>
      </c>
      <c r="E8" s="22">
        <v>134629244</v>
      </c>
      <c r="F8" s="22">
        <f t="shared" ref="F8:F13" si="0">SUM(G8,H8,I8)</f>
        <v>54358780.5</v>
      </c>
      <c r="G8" s="22">
        <v>19007781.399999999</v>
      </c>
      <c r="H8" s="22">
        <v>12004736.800000001</v>
      </c>
      <c r="I8" s="22">
        <v>23346262.300000001</v>
      </c>
      <c r="J8" s="23">
        <f t="shared" ref="J8:J13" si="1">IFERROR(G8/E8,0)</f>
        <v>0.14118612595046584</v>
      </c>
      <c r="K8" s="23">
        <f t="shared" ref="K8:K13" si="2">IFERROR(SUM(G8,H8)/E8,0)</f>
        <v>0.23035499033181825</v>
      </c>
      <c r="L8" s="24">
        <f t="shared" ref="L8:L13" si="3">IFERROR(SUM(G8,H8,I8)/E8,0)</f>
        <v>0.40376651375981876</v>
      </c>
      <c r="M8" s="5"/>
    </row>
    <row r="9" spans="1:13" x14ac:dyDescent="0.25">
      <c r="A9" s="40" t="s">
        <v>112</v>
      </c>
      <c r="B9" s="41"/>
      <c r="C9" s="42"/>
      <c r="D9" s="43">
        <f ca="1">SUM(D10:OFFSET(D8,(MATCH("GOBIERNOS LOCALES",$A$8:$A$50,0)-MATCH("GOBIERNOS REGIONALES",$A$8:$A$50,0)),0))</f>
        <v>0</v>
      </c>
      <c r="E9" s="44">
        <f ca="1">SUM(E10:OFFSET(E8,(MATCH("GOBIERNOS LOCALES",$A$8:$A$50,0)-MATCH("GOBIERNOS REGIONALES",$A$8:$A$50,0)),0))</f>
        <v>15714665</v>
      </c>
      <c r="F9" s="44">
        <f ca="1">SUM(F10:OFFSET(F8,(MATCH("GOBIERNOS LOCALES",$A$8:$A$50,0)-MATCH("GOBIERNOS REGIONALES",$A$8:$A$50,0)),0))</f>
        <v>6268016.6999999993</v>
      </c>
      <c r="G9" s="44">
        <f ca="1">SUM(G10:OFFSET(G8,(MATCH("GOBIERNOS LOCALES",$A$8:$A$50,0)-MATCH("GOBIERNOS REGIONALES",$A$8:$A$50,0)),0))</f>
        <v>5056569.1000000006</v>
      </c>
      <c r="H9" s="44">
        <f ca="1">SUM(H10:OFFSET(H8,(MATCH("GOBIERNOS LOCALES",$A$8:$A$50,0)-MATCH("GOBIERNOS REGIONALES",$A$8:$A$50,0)),0))</f>
        <v>829401.2</v>
      </c>
      <c r="I9" s="44">
        <f ca="1">SUM(I10:OFFSET(I8,(MATCH("GOBIERNOS LOCALES",$A$8:$A$50,0)-MATCH("GOBIERNOS REGIONALES",$A$8:$A$50,0)),0))</f>
        <v>382046.4</v>
      </c>
      <c r="J9" s="45">
        <f t="shared" ca="1" si="1"/>
        <v>0.3217739035480553</v>
      </c>
      <c r="K9" s="45">
        <f t="shared" ca="1" si="2"/>
        <v>0.37455270602332286</v>
      </c>
      <c r="L9" s="46">
        <f t="shared" ca="1" si="3"/>
        <v>0.39886416286952353</v>
      </c>
      <c r="M9" s="5"/>
    </row>
    <row r="10" spans="1:13" x14ac:dyDescent="0.25">
      <c r="A10" s="18"/>
      <c r="B10" s="19">
        <v>445</v>
      </c>
      <c r="C10" s="20" t="s">
        <v>118</v>
      </c>
      <c r="D10" s="21">
        <v>0</v>
      </c>
      <c r="E10" s="22">
        <v>14102807</v>
      </c>
      <c r="F10" s="22">
        <f t="shared" si="0"/>
        <v>4866871.8</v>
      </c>
      <c r="G10" s="22">
        <v>3732120</v>
      </c>
      <c r="H10" s="22">
        <v>786022.1</v>
      </c>
      <c r="I10" s="22">
        <v>348729.7</v>
      </c>
      <c r="J10" s="23">
        <f t="shared" si="1"/>
        <v>0.26463667835771987</v>
      </c>
      <c r="K10" s="23">
        <f t="shared" si="2"/>
        <v>0.32037183094117361</v>
      </c>
      <c r="L10" s="24">
        <f t="shared" si="3"/>
        <v>0.34509951104060349</v>
      </c>
      <c r="M10" s="5"/>
    </row>
    <row r="11" spans="1:13" x14ac:dyDescent="0.25">
      <c r="A11" s="18"/>
      <c r="B11" s="19">
        <v>447</v>
      </c>
      <c r="C11" s="20" t="s">
        <v>120</v>
      </c>
      <c r="D11" s="21">
        <v>0</v>
      </c>
      <c r="E11" s="22">
        <v>1260509</v>
      </c>
      <c r="F11" s="22">
        <f t="shared" si="0"/>
        <v>1050005.8999999999</v>
      </c>
      <c r="G11" s="22">
        <v>1016689.2</v>
      </c>
      <c r="H11" s="22">
        <v>0</v>
      </c>
      <c r="I11" s="22">
        <v>33316.699999999997</v>
      </c>
      <c r="J11" s="23">
        <f t="shared" si="1"/>
        <v>0.8065703616554899</v>
      </c>
      <c r="K11" s="23">
        <f t="shared" si="2"/>
        <v>0.8065703616554899</v>
      </c>
      <c r="L11" s="24">
        <f t="shared" si="3"/>
        <v>0.83300150970758635</v>
      </c>
      <c r="M11" s="5"/>
    </row>
    <row r="12" spans="1:13" x14ac:dyDescent="0.25">
      <c r="A12" s="18"/>
      <c r="B12" s="19">
        <v>452</v>
      </c>
      <c r="C12" s="20" t="s">
        <v>125</v>
      </c>
      <c r="D12" s="21">
        <v>0</v>
      </c>
      <c r="E12" s="22">
        <v>351349</v>
      </c>
      <c r="F12" s="22">
        <f t="shared" si="0"/>
        <v>351139</v>
      </c>
      <c r="G12" s="22">
        <v>307759.90000000002</v>
      </c>
      <c r="H12" s="22">
        <v>43379.1</v>
      </c>
      <c r="I12" s="22">
        <v>0</v>
      </c>
      <c r="J12" s="23">
        <f t="shared" si="1"/>
        <v>0.87593788512276971</v>
      </c>
      <c r="K12" s="23">
        <f t="shared" si="2"/>
        <v>0.99940230369234007</v>
      </c>
      <c r="L12" s="24">
        <f t="shared" si="3"/>
        <v>0.99940230369234007</v>
      </c>
      <c r="M12" s="5"/>
    </row>
    <row r="13" spans="1:13" ht="15.75" thickBot="1" x14ac:dyDescent="0.3">
      <c r="A13" s="47" t="s">
        <v>138</v>
      </c>
      <c r="B13" s="48"/>
      <c r="C13" s="49"/>
      <c r="D13" s="50">
        <v>16882371</v>
      </c>
      <c r="E13" s="51">
        <v>35405344</v>
      </c>
      <c r="F13" s="51">
        <f t="shared" si="0"/>
        <v>15858945.4</v>
      </c>
      <c r="G13" s="51">
        <v>10538849.1</v>
      </c>
      <c r="H13" s="51">
        <v>3747598.9</v>
      </c>
      <c r="I13" s="51">
        <v>1572497.4</v>
      </c>
      <c r="J13" s="52">
        <f t="shared" si="1"/>
        <v>0.29766266640425804</v>
      </c>
      <c r="K13" s="52">
        <f t="shared" si="2"/>
        <v>0.4035110631886531</v>
      </c>
      <c r="L13" s="53">
        <f t="shared" si="3"/>
        <v>0.44792518892063299</v>
      </c>
      <c r="M13" s="5"/>
    </row>
    <row r="14" spans="1:13" x14ac:dyDescent="0.25">
      <c r="D14" s="6"/>
      <c r="E14" s="6"/>
      <c r="F14" s="6"/>
      <c r="G14" s="6"/>
      <c r="H14" s="6"/>
      <c r="I14" s="6"/>
      <c r="J14" s="5"/>
      <c r="K14" s="5"/>
      <c r="L14" s="5"/>
      <c r="M14" s="5"/>
    </row>
  </sheetData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8"/>
  <dimension ref="A1:P100"/>
  <sheetViews>
    <sheetView workbookViewId="0">
      <selection activeCell="N2" sqref="N2"/>
    </sheetView>
  </sheetViews>
  <sheetFormatPr baseColWidth="10" defaultColWidth="11.7109375" defaultRowHeight="15" x14ac:dyDescent="0.25"/>
  <cols>
    <col min="1" max="1" width="4.28515625" customWidth="1"/>
    <col min="2" max="2" width="4.28515625" style="35" customWidth="1"/>
    <col min="3" max="3" width="31.42578125" customWidth="1"/>
    <col min="4" max="6" width="13.5703125" customWidth="1"/>
    <col min="7" max="9" width="0" hidden="1" customWidth="1"/>
  </cols>
  <sheetData>
    <row r="1" spans="1:16" ht="15.75" x14ac:dyDescent="0.25">
      <c r="A1" s="32">
        <v>47</v>
      </c>
      <c r="B1" s="34" t="s">
        <v>72</v>
      </c>
      <c r="C1" s="33" t="s">
        <v>35</v>
      </c>
      <c r="D1" s="33"/>
      <c r="E1" s="33"/>
      <c r="F1" s="33"/>
      <c r="G1" s="33"/>
      <c r="H1" s="33"/>
      <c r="I1" s="33"/>
      <c r="J1" s="33"/>
      <c r="K1" s="33"/>
      <c r="L1" s="33"/>
    </row>
    <row r="2" spans="1:16" ht="15.75" thickBot="1" x14ac:dyDescent="0.3">
      <c r="A2" s="2" t="s">
        <v>648</v>
      </c>
      <c r="N2" s="1" t="s">
        <v>666</v>
      </c>
    </row>
    <row r="3" spans="1:16" ht="15.75" thickBot="1" x14ac:dyDescent="0.3">
      <c r="A3" s="76" t="s">
        <v>79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6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6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  <c r="O5" s="6"/>
      <c r="P5" s="66"/>
    </row>
    <row r="6" spans="1:16" x14ac:dyDescent="0.25">
      <c r="A6" s="11" t="s">
        <v>11</v>
      </c>
      <c r="B6" s="37"/>
      <c r="C6" s="13"/>
      <c r="D6" s="14">
        <f ca="1">SUM(D7:OFFSET(D7,50,0))</f>
        <v>151471615</v>
      </c>
      <c r="E6" s="15">
        <f ca="1">SUM(E7:OFFSET(E7,50,0))</f>
        <v>185749253</v>
      </c>
      <c r="F6" s="15">
        <f ca="1">SUM(F7:OFFSET(F7,50,0))</f>
        <v>76485742.400000006</v>
      </c>
      <c r="G6" s="15">
        <f ca="1">SUM(G7:OFFSET(G7,50,0))</f>
        <v>34603199.399999999</v>
      </c>
      <c r="H6" s="15">
        <f ca="1">SUM(H7:OFFSET(H7,50,0))</f>
        <v>16581736.899999999</v>
      </c>
      <c r="I6" s="15">
        <f ca="1">SUM(I7:OFFSET(I7,50,0))</f>
        <v>25300806.099999998</v>
      </c>
      <c r="J6" s="16">
        <f ca="1">IFERROR(G6/E6,0)</f>
        <v>0.18628984419119035</v>
      </c>
      <c r="K6" s="16">
        <f ca="1">IFERROR(SUM(G6,H6)/E6,0)</f>
        <v>0.2755593116705562</v>
      </c>
      <c r="L6" s="17">
        <f ca="1">IFERROR(SUM(G6,H6,I6)/E6,0)</f>
        <v>0.4117687751885602</v>
      </c>
      <c r="M6" s="5"/>
      <c r="O6" s="6" t="s">
        <v>206</v>
      </c>
      <c r="P6" s="66" t="s">
        <v>207</v>
      </c>
    </row>
    <row r="7" spans="1:16" x14ac:dyDescent="0.25">
      <c r="A7" s="18"/>
      <c r="B7" s="38">
        <v>1</v>
      </c>
      <c r="C7" s="20" t="s">
        <v>82</v>
      </c>
      <c r="D7" s="21">
        <v>4302162</v>
      </c>
      <c r="E7" s="22">
        <v>5742492</v>
      </c>
      <c r="F7" s="22">
        <f t="shared" ref="F7:F31" si="0">SUM(G7,H7,I7)</f>
        <v>3836442.4000000004</v>
      </c>
      <c r="G7" s="22">
        <v>256530.7</v>
      </c>
      <c r="H7" s="22">
        <v>3529947.7</v>
      </c>
      <c r="I7" s="22">
        <v>49964</v>
      </c>
      <c r="J7" s="23">
        <f t="shared" ref="J7:J31" si="1">IFERROR(G7/E7,0)</f>
        <v>4.4672365237948965E-2</v>
      </c>
      <c r="K7" s="23">
        <f t="shared" ref="K7:K31" si="2">IFERROR(SUM(G7,H7)/E7,0)</f>
        <v>0.65937895951792369</v>
      </c>
      <c r="L7" s="24">
        <f t="shared" ref="L7:L31" si="3">IFERROR(SUM(G7,H7,I7)/E7,0)</f>
        <v>0.66807971173490543</v>
      </c>
      <c r="M7" s="5"/>
      <c r="N7" t="s">
        <v>92</v>
      </c>
      <c r="O7" s="6">
        <v>2592911</v>
      </c>
      <c r="P7" s="66">
        <v>0.94369722911811693</v>
      </c>
    </row>
    <row r="8" spans="1:16" x14ac:dyDescent="0.25">
      <c r="A8" s="18"/>
      <c r="B8" s="38">
        <v>2</v>
      </c>
      <c r="C8" s="20" t="s">
        <v>83</v>
      </c>
      <c r="D8" s="21">
        <v>3246944</v>
      </c>
      <c r="E8" s="22">
        <v>4753433</v>
      </c>
      <c r="F8" s="22">
        <f t="shared" si="0"/>
        <v>1844578.4</v>
      </c>
      <c r="G8" s="22">
        <v>1709356.5</v>
      </c>
      <c r="H8" s="22">
        <v>102719.4</v>
      </c>
      <c r="I8" s="22">
        <v>32502.5</v>
      </c>
      <c r="J8" s="23">
        <f t="shared" si="1"/>
        <v>0.35960462680340716</v>
      </c>
      <c r="K8" s="23">
        <f t="shared" si="2"/>
        <v>0.3812141456501017</v>
      </c>
      <c r="L8" s="24">
        <f t="shared" si="3"/>
        <v>0.38805183537876731</v>
      </c>
      <c r="M8" s="5"/>
      <c r="N8" t="s">
        <v>102</v>
      </c>
      <c r="O8" s="6">
        <v>8875352.7999999989</v>
      </c>
      <c r="P8" s="66">
        <v>0.83011482627158939</v>
      </c>
    </row>
    <row r="9" spans="1:16" x14ac:dyDescent="0.25">
      <c r="A9" s="18"/>
      <c r="B9" s="38">
        <v>3</v>
      </c>
      <c r="C9" s="20" t="s">
        <v>84</v>
      </c>
      <c r="D9" s="21">
        <v>3975078</v>
      </c>
      <c r="E9" s="22">
        <v>4202079</v>
      </c>
      <c r="F9" s="22">
        <f t="shared" si="0"/>
        <v>2108882.9</v>
      </c>
      <c r="G9" s="22">
        <v>697273.5</v>
      </c>
      <c r="H9" s="22">
        <v>23970</v>
      </c>
      <c r="I9" s="22">
        <v>1387639.4</v>
      </c>
      <c r="J9" s="23">
        <f t="shared" si="1"/>
        <v>0.16593536199581208</v>
      </c>
      <c r="K9" s="23">
        <f t="shared" si="2"/>
        <v>0.17163968121494147</v>
      </c>
      <c r="L9" s="24">
        <f t="shared" si="3"/>
        <v>0.50186655224711385</v>
      </c>
      <c r="M9" s="5"/>
      <c r="N9" t="s">
        <v>86</v>
      </c>
      <c r="O9" s="6">
        <v>6661969</v>
      </c>
      <c r="P9" s="66">
        <v>0.78497546203832991</v>
      </c>
    </row>
    <row r="10" spans="1:16" x14ac:dyDescent="0.25">
      <c r="A10" s="18"/>
      <c r="B10" s="38">
        <v>4</v>
      </c>
      <c r="C10" s="20" t="s">
        <v>85</v>
      </c>
      <c r="D10" s="21">
        <v>3111911</v>
      </c>
      <c r="E10" s="22">
        <v>4614257</v>
      </c>
      <c r="F10" s="22">
        <f t="shared" si="0"/>
        <v>1952654.0999999999</v>
      </c>
      <c r="G10" s="22">
        <v>92945.4</v>
      </c>
      <c r="H10" s="22">
        <v>1240131</v>
      </c>
      <c r="I10" s="22">
        <v>619577.69999999995</v>
      </c>
      <c r="J10" s="23">
        <f t="shared" si="1"/>
        <v>2.0143091292921047E-2</v>
      </c>
      <c r="K10" s="23">
        <f t="shared" si="2"/>
        <v>0.28890380401438409</v>
      </c>
      <c r="L10" s="24">
        <f t="shared" si="3"/>
        <v>0.4231784445469769</v>
      </c>
      <c r="M10" s="5"/>
      <c r="N10" t="s">
        <v>98</v>
      </c>
      <c r="O10" s="6">
        <v>1711255</v>
      </c>
      <c r="P10" s="66">
        <v>0.69701424206210527</v>
      </c>
    </row>
    <row r="11" spans="1:16" x14ac:dyDescent="0.25">
      <c r="A11" s="18"/>
      <c r="B11" s="38">
        <v>5</v>
      </c>
      <c r="C11" s="20" t="s">
        <v>86</v>
      </c>
      <c r="D11" s="21">
        <v>10186982</v>
      </c>
      <c r="E11" s="22">
        <v>8486850</v>
      </c>
      <c r="F11" s="22">
        <f t="shared" si="0"/>
        <v>6661969</v>
      </c>
      <c r="G11" s="22">
        <v>2184195</v>
      </c>
      <c r="H11" s="22">
        <v>500</v>
      </c>
      <c r="I11" s="22">
        <v>4477274</v>
      </c>
      <c r="J11" s="23">
        <f t="shared" si="1"/>
        <v>0.25736227222114211</v>
      </c>
      <c r="K11" s="23">
        <f t="shared" si="2"/>
        <v>0.25742118689501992</v>
      </c>
      <c r="L11" s="24">
        <f t="shared" si="3"/>
        <v>0.78497546203832991</v>
      </c>
      <c r="M11" s="5"/>
      <c r="N11" t="s">
        <v>90</v>
      </c>
      <c r="O11" s="6">
        <v>5196851.3000000007</v>
      </c>
      <c r="P11" s="66">
        <v>0.67254899220237574</v>
      </c>
    </row>
    <row r="12" spans="1:16" x14ac:dyDescent="0.25">
      <c r="A12" s="18"/>
      <c r="B12" s="38">
        <v>6</v>
      </c>
      <c r="C12" s="20" t="s">
        <v>87</v>
      </c>
      <c r="D12" s="21">
        <v>5770083</v>
      </c>
      <c r="E12" s="22">
        <v>20042750</v>
      </c>
      <c r="F12" s="22">
        <f t="shared" si="0"/>
        <v>5199888.6000000006</v>
      </c>
      <c r="G12" s="22">
        <v>4017278.1</v>
      </c>
      <c r="H12" s="22">
        <v>788025.8</v>
      </c>
      <c r="I12" s="22">
        <v>394584.7</v>
      </c>
      <c r="J12" s="23">
        <f t="shared" si="1"/>
        <v>0.20043547417395319</v>
      </c>
      <c r="K12" s="23">
        <f t="shared" si="2"/>
        <v>0.23975272355340463</v>
      </c>
      <c r="L12" s="24">
        <f t="shared" si="3"/>
        <v>0.25943987726235174</v>
      </c>
      <c r="M12" s="5"/>
      <c r="N12" t="s">
        <v>82</v>
      </c>
      <c r="O12" s="6">
        <v>3836442.4000000004</v>
      </c>
      <c r="P12" s="66">
        <v>0.66807971173490543</v>
      </c>
    </row>
    <row r="13" spans="1:16" x14ac:dyDescent="0.25">
      <c r="A13" s="18"/>
      <c r="B13" s="38">
        <v>7</v>
      </c>
      <c r="C13" s="20" t="s">
        <v>88</v>
      </c>
      <c r="D13" s="21">
        <v>0</v>
      </c>
      <c r="E13" s="22">
        <v>329208</v>
      </c>
      <c r="F13" s="22">
        <f t="shared" si="0"/>
        <v>24205.300000000003</v>
      </c>
      <c r="G13" s="22">
        <v>11556.7</v>
      </c>
      <c r="H13" s="22">
        <v>12648.6</v>
      </c>
      <c r="I13" s="22">
        <v>0</v>
      </c>
      <c r="J13" s="23">
        <f t="shared" si="1"/>
        <v>3.5104553959806571E-2</v>
      </c>
      <c r="K13" s="23">
        <f t="shared" si="2"/>
        <v>7.3525855993779018E-2</v>
      </c>
      <c r="L13" s="24">
        <f t="shared" si="3"/>
        <v>7.3525855993779018E-2</v>
      </c>
      <c r="M13" s="5"/>
      <c r="N13" t="s">
        <v>103</v>
      </c>
      <c r="O13" s="6">
        <v>1365865.4000000001</v>
      </c>
      <c r="P13" s="66">
        <v>0.64498287510323815</v>
      </c>
    </row>
    <row r="14" spans="1:16" x14ac:dyDescent="0.25">
      <c r="A14" s="18"/>
      <c r="B14" s="38">
        <v>8</v>
      </c>
      <c r="C14" s="20" t="s">
        <v>89</v>
      </c>
      <c r="D14" s="21">
        <v>8448034</v>
      </c>
      <c r="E14" s="22">
        <v>15703686</v>
      </c>
      <c r="F14" s="22">
        <f t="shared" si="0"/>
        <v>6448938.0999999996</v>
      </c>
      <c r="G14" s="22">
        <v>3819935.4</v>
      </c>
      <c r="H14" s="22">
        <v>593377.1</v>
      </c>
      <c r="I14" s="22">
        <v>2035625.6</v>
      </c>
      <c r="J14" s="23">
        <f t="shared" si="1"/>
        <v>0.24325087753282892</v>
      </c>
      <c r="K14" s="23">
        <f t="shared" si="2"/>
        <v>0.28103672602725244</v>
      </c>
      <c r="L14" s="24">
        <f t="shared" si="3"/>
        <v>0.41066397405042354</v>
      </c>
      <c r="M14" s="5"/>
      <c r="N14" t="s">
        <v>99</v>
      </c>
      <c r="O14" s="6">
        <v>350021.7</v>
      </c>
      <c r="P14" s="66">
        <v>0.64138020127095352</v>
      </c>
    </row>
    <row r="15" spans="1:16" x14ac:dyDescent="0.25">
      <c r="A15" s="18"/>
      <c r="B15" s="38">
        <v>9</v>
      </c>
      <c r="C15" s="20" t="s">
        <v>90</v>
      </c>
      <c r="D15" s="21">
        <v>7806007</v>
      </c>
      <c r="E15" s="22">
        <v>7727097</v>
      </c>
      <c r="F15" s="22">
        <f t="shared" si="0"/>
        <v>5196851.3000000007</v>
      </c>
      <c r="G15" s="22">
        <v>1747358.6</v>
      </c>
      <c r="H15" s="22">
        <v>32523.599999999999</v>
      </c>
      <c r="I15" s="22">
        <v>3416969.1</v>
      </c>
      <c r="J15" s="23">
        <f t="shared" si="1"/>
        <v>0.2261339025509839</v>
      </c>
      <c r="K15" s="23">
        <f t="shared" si="2"/>
        <v>0.23034293473991593</v>
      </c>
      <c r="L15" s="24">
        <f t="shared" si="3"/>
        <v>0.67254899220237574</v>
      </c>
      <c r="M15" s="5"/>
      <c r="N15" t="s">
        <v>106</v>
      </c>
      <c r="O15" s="6">
        <v>1289865.3</v>
      </c>
      <c r="P15" s="66">
        <v>0.60505243397203523</v>
      </c>
    </row>
    <row r="16" spans="1:16" x14ac:dyDescent="0.25">
      <c r="A16" s="18"/>
      <c r="B16" s="38">
        <v>10</v>
      </c>
      <c r="C16" s="20" t="s">
        <v>91</v>
      </c>
      <c r="D16" s="21">
        <v>2498505</v>
      </c>
      <c r="E16" s="22">
        <v>3428474</v>
      </c>
      <c r="F16" s="22">
        <f t="shared" si="0"/>
        <v>276779.5</v>
      </c>
      <c r="G16" s="22">
        <v>259204.9</v>
      </c>
      <c r="H16" s="22">
        <v>6574.6</v>
      </c>
      <c r="I16" s="22">
        <v>11000</v>
      </c>
      <c r="J16" s="23">
        <f t="shared" si="1"/>
        <v>7.5603577568329236E-2</v>
      </c>
      <c r="K16" s="23">
        <f t="shared" si="2"/>
        <v>7.7521223728107602E-2</v>
      </c>
      <c r="L16" s="24">
        <f t="shared" si="3"/>
        <v>8.0729648234170656E-2</v>
      </c>
      <c r="M16" s="5"/>
      <c r="N16" t="s">
        <v>95</v>
      </c>
      <c r="O16" s="6">
        <v>395651.6</v>
      </c>
      <c r="P16" s="66">
        <v>0.55010365237315961</v>
      </c>
    </row>
    <row r="17" spans="1:16" x14ac:dyDescent="0.25">
      <c r="A17" s="18"/>
      <c r="B17" s="38">
        <v>11</v>
      </c>
      <c r="C17" s="20" t="s">
        <v>92</v>
      </c>
      <c r="D17" s="21">
        <v>3752958</v>
      </c>
      <c r="E17" s="22">
        <v>2747609</v>
      </c>
      <c r="F17" s="22">
        <f t="shared" si="0"/>
        <v>2592911</v>
      </c>
      <c r="G17" s="22">
        <v>911767.2</v>
      </c>
      <c r="H17" s="22">
        <v>0</v>
      </c>
      <c r="I17" s="22">
        <v>1681143.8</v>
      </c>
      <c r="J17" s="23">
        <f t="shared" si="1"/>
        <v>0.33184022908645294</v>
      </c>
      <c r="K17" s="23">
        <f t="shared" si="2"/>
        <v>0.33184022908645294</v>
      </c>
      <c r="L17" s="24">
        <f t="shared" si="3"/>
        <v>0.94369722911811693</v>
      </c>
      <c r="M17" s="5"/>
      <c r="N17" t="s">
        <v>84</v>
      </c>
      <c r="O17" s="6">
        <v>2108882.9</v>
      </c>
      <c r="P17" s="66">
        <v>0.50186655224711385</v>
      </c>
    </row>
    <row r="18" spans="1:16" x14ac:dyDescent="0.25">
      <c r="A18" s="18"/>
      <c r="B18" s="38">
        <v>12</v>
      </c>
      <c r="C18" s="20" t="s">
        <v>93</v>
      </c>
      <c r="D18" s="21">
        <v>6169105</v>
      </c>
      <c r="E18" s="22">
        <v>9556205</v>
      </c>
      <c r="F18" s="22">
        <f t="shared" si="0"/>
        <v>4109719.4</v>
      </c>
      <c r="G18" s="22">
        <v>1561450.2</v>
      </c>
      <c r="H18" s="22">
        <v>1135750.2</v>
      </c>
      <c r="I18" s="22">
        <v>1412519</v>
      </c>
      <c r="J18" s="23">
        <f t="shared" si="1"/>
        <v>0.1633964738094254</v>
      </c>
      <c r="K18" s="23">
        <f t="shared" si="2"/>
        <v>0.28224597525900708</v>
      </c>
      <c r="L18" s="24">
        <f t="shared" si="3"/>
        <v>0.43005768503291841</v>
      </c>
      <c r="M18" s="5"/>
      <c r="N18" t="s">
        <v>97</v>
      </c>
      <c r="O18" s="6">
        <v>2569608</v>
      </c>
      <c r="P18" s="66">
        <v>0.46854823254697003</v>
      </c>
    </row>
    <row r="19" spans="1:16" x14ac:dyDescent="0.25">
      <c r="A19" s="18"/>
      <c r="B19" s="38">
        <v>13</v>
      </c>
      <c r="C19" s="20" t="s">
        <v>94</v>
      </c>
      <c r="D19" s="21">
        <v>3573921</v>
      </c>
      <c r="E19" s="22">
        <v>7690603</v>
      </c>
      <c r="F19" s="22">
        <f t="shared" si="0"/>
        <v>1137714.8999999999</v>
      </c>
      <c r="G19" s="22">
        <v>703499.6</v>
      </c>
      <c r="H19" s="22">
        <v>130136.9</v>
      </c>
      <c r="I19" s="22">
        <v>304078.40000000002</v>
      </c>
      <c r="J19" s="23">
        <f t="shared" si="1"/>
        <v>9.147521982346507E-2</v>
      </c>
      <c r="K19" s="23">
        <f t="shared" si="2"/>
        <v>0.1083967668074922</v>
      </c>
      <c r="L19" s="24">
        <f t="shared" si="3"/>
        <v>0.14793572103513858</v>
      </c>
      <c r="M19" s="5"/>
      <c r="N19" t="s">
        <v>93</v>
      </c>
      <c r="O19" s="6">
        <v>4109719.4</v>
      </c>
      <c r="P19" s="66">
        <v>0.43005768503291841</v>
      </c>
    </row>
    <row r="20" spans="1:16" x14ac:dyDescent="0.25">
      <c r="A20" s="18"/>
      <c r="B20" s="38">
        <v>14</v>
      </c>
      <c r="C20" s="20" t="s">
        <v>95</v>
      </c>
      <c r="D20" s="21">
        <v>271432</v>
      </c>
      <c r="E20" s="22">
        <v>719231</v>
      </c>
      <c r="F20" s="22">
        <f t="shared" si="0"/>
        <v>395651.6</v>
      </c>
      <c r="G20" s="22">
        <v>341111.9</v>
      </c>
      <c r="H20" s="22">
        <v>52034.1</v>
      </c>
      <c r="I20" s="22">
        <v>2505.6</v>
      </c>
      <c r="J20" s="23">
        <f t="shared" si="1"/>
        <v>0.47427307777334404</v>
      </c>
      <c r="K20" s="23">
        <f t="shared" si="2"/>
        <v>0.54661993156579736</v>
      </c>
      <c r="L20" s="24">
        <f t="shared" si="3"/>
        <v>0.55010365237315961</v>
      </c>
      <c r="M20" s="5"/>
      <c r="N20" t="s">
        <v>85</v>
      </c>
      <c r="O20" s="6">
        <v>1952654.0999999999</v>
      </c>
      <c r="P20" s="66">
        <v>0.4231784445469769</v>
      </c>
    </row>
    <row r="21" spans="1:16" x14ac:dyDescent="0.25">
      <c r="A21" s="18"/>
      <c r="B21" s="38">
        <v>15</v>
      </c>
      <c r="C21" s="20" t="s">
        <v>96</v>
      </c>
      <c r="D21" s="21">
        <v>46423801</v>
      </c>
      <c r="E21" s="22">
        <v>41845094</v>
      </c>
      <c r="F21" s="22">
        <f t="shared" si="0"/>
        <v>11828004</v>
      </c>
      <c r="G21" s="22">
        <v>8333805.0999999996</v>
      </c>
      <c r="H21" s="22">
        <v>1707109.3</v>
      </c>
      <c r="I21" s="22">
        <v>1787089.6</v>
      </c>
      <c r="J21" s="23">
        <f t="shared" si="1"/>
        <v>0.19915847482622454</v>
      </c>
      <c r="K21" s="23">
        <f t="shared" si="2"/>
        <v>0.23995439943330035</v>
      </c>
      <c r="L21" s="24">
        <f t="shared" si="3"/>
        <v>0.2826616663831607</v>
      </c>
      <c r="M21" s="5"/>
      <c r="N21" t="s">
        <v>89</v>
      </c>
      <c r="O21" s="6">
        <v>6448938.0999999996</v>
      </c>
      <c r="P21" s="66">
        <v>0.41066397405042354</v>
      </c>
    </row>
    <row r="22" spans="1:16" x14ac:dyDescent="0.25">
      <c r="A22" s="18"/>
      <c r="B22" s="38">
        <v>16</v>
      </c>
      <c r="C22" s="20" t="s">
        <v>97</v>
      </c>
      <c r="D22" s="21">
        <v>5479309</v>
      </c>
      <c r="E22" s="22">
        <v>5484191</v>
      </c>
      <c r="F22" s="22">
        <f t="shared" si="0"/>
        <v>2569608</v>
      </c>
      <c r="G22" s="22">
        <v>55448</v>
      </c>
      <c r="H22" s="22">
        <v>2490375</v>
      </c>
      <c r="I22" s="22">
        <v>23785</v>
      </c>
      <c r="J22" s="23">
        <f t="shared" si="1"/>
        <v>1.0110515844542978E-2</v>
      </c>
      <c r="K22" s="23">
        <f t="shared" si="2"/>
        <v>0.46421122094398243</v>
      </c>
      <c r="L22" s="24">
        <f t="shared" si="3"/>
        <v>0.46854823254697003</v>
      </c>
      <c r="M22" s="5"/>
      <c r="N22" t="s">
        <v>104</v>
      </c>
      <c r="O22" s="6">
        <v>3399105.1</v>
      </c>
      <c r="P22" s="66">
        <v>0.40875213599156307</v>
      </c>
    </row>
    <row r="23" spans="1:16" x14ac:dyDescent="0.25">
      <c r="A23" s="18"/>
      <c r="B23" s="38">
        <v>17</v>
      </c>
      <c r="C23" s="20" t="s">
        <v>98</v>
      </c>
      <c r="D23" s="21">
        <v>2455122</v>
      </c>
      <c r="E23" s="22">
        <v>2455122</v>
      </c>
      <c r="F23" s="22">
        <f t="shared" si="0"/>
        <v>1711255</v>
      </c>
      <c r="G23" s="22">
        <v>0</v>
      </c>
      <c r="H23" s="22">
        <v>649647</v>
      </c>
      <c r="I23" s="22">
        <v>1061608</v>
      </c>
      <c r="J23" s="23">
        <f t="shared" si="1"/>
        <v>0</v>
      </c>
      <c r="K23" s="23">
        <f t="shared" si="2"/>
        <v>0.26460884632209725</v>
      </c>
      <c r="L23" s="24">
        <f t="shared" si="3"/>
        <v>0.69701424206210527</v>
      </c>
      <c r="M23" s="5"/>
      <c r="N23" t="s">
        <v>83</v>
      </c>
      <c r="O23" s="6">
        <v>1844578.4</v>
      </c>
      <c r="P23" s="66">
        <v>0.38805183537876731</v>
      </c>
    </row>
    <row r="24" spans="1:16" x14ac:dyDescent="0.25">
      <c r="A24" s="18"/>
      <c r="B24" s="38">
        <v>18</v>
      </c>
      <c r="C24" s="20" t="s">
        <v>99</v>
      </c>
      <c r="D24" s="21">
        <v>545732</v>
      </c>
      <c r="E24" s="22">
        <v>545732</v>
      </c>
      <c r="F24" s="22">
        <f t="shared" si="0"/>
        <v>350021.7</v>
      </c>
      <c r="G24" s="22">
        <v>82378.7</v>
      </c>
      <c r="H24" s="22">
        <v>2671</v>
      </c>
      <c r="I24" s="22">
        <v>264972</v>
      </c>
      <c r="J24" s="23">
        <f t="shared" si="1"/>
        <v>0.1509508330096091</v>
      </c>
      <c r="K24" s="23">
        <f t="shared" si="2"/>
        <v>0.15584517675342474</v>
      </c>
      <c r="L24" s="24">
        <f t="shared" si="3"/>
        <v>0.64138020127095352</v>
      </c>
      <c r="M24" s="5"/>
      <c r="N24" t="s">
        <v>96</v>
      </c>
      <c r="O24" s="6">
        <v>11828004</v>
      </c>
      <c r="P24" s="66">
        <v>0.2826616663831607</v>
      </c>
    </row>
    <row r="25" spans="1:16" x14ac:dyDescent="0.25">
      <c r="A25" s="18"/>
      <c r="B25" s="38">
        <v>19</v>
      </c>
      <c r="C25" s="20" t="s">
        <v>100</v>
      </c>
      <c r="D25" s="21">
        <v>1058655</v>
      </c>
      <c r="E25" s="22">
        <v>1053870</v>
      </c>
      <c r="F25" s="22">
        <f t="shared" si="0"/>
        <v>0</v>
      </c>
      <c r="G25" s="22">
        <v>0</v>
      </c>
      <c r="H25" s="22">
        <v>0</v>
      </c>
      <c r="I25" s="22">
        <v>0</v>
      </c>
      <c r="J25" s="23">
        <f t="shared" si="1"/>
        <v>0</v>
      </c>
      <c r="K25" s="23">
        <f t="shared" si="2"/>
        <v>0</v>
      </c>
      <c r="L25" s="24">
        <f t="shared" si="3"/>
        <v>0</v>
      </c>
      <c r="M25" s="5"/>
      <c r="N25" t="s">
        <v>87</v>
      </c>
      <c r="O25" s="6">
        <v>5199888.6000000006</v>
      </c>
      <c r="P25" s="66">
        <v>0.25943987726235174</v>
      </c>
    </row>
    <row r="26" spans="1:16" x14ac:dyDescent="0.25">
      <c r="A26" s="18"/>
      <c r="B26" s="38">
        <v>20</v>
      </c>
      <c r="C26" s="20" t="s">
        <v>101</v>
      </c>
      <c r="D26" s="21">
        <v>16104538</v>
      </c>
      <c r="E26" s="22">
        <v>15306823</v>
      </c>
      <c r="F26" s="22">
        <f t="shared" si="0"/>
        <v>3309478.6</v>
      </c>
      <c r="G26" s="22">
        <v>3277463.7</v>
      </c>
      <c r="H26" s="22">
        <v>27655</v>
      </c>
      <c r="I26" s="22">
        <v>4359.8999999999996</v>
      </c>
      <c r="J26" s="23">
        <f t="shared" si="1"/>
        <v>0.21411782836974075</v>
      </c>
      <c r="K26" s="23">
        <f t="shared" si="2"/>
        <v>0.21592453901113251</v>
      </c>
      <c r="L26" s="24">
        <f t="shared" si="3"/>
        <v>0.21620937277448105</v>
      </c>
      <c r="M26" s="5"/>
      <c r="N26" t="s">
        <v>101</v>
      </c>
      <c r="O26" s="6">
        <v>3309478.6</v>
      </c>
      <c r="P26" s="66">
        <v>0.21620937277448105</v>
      </c>
    </row>
    <row r="27" spans="1:16" x14ac:dyDescent="0.25">
      <c r="A27" s="18"/>
      <c r="B27" s="38">
        <v>21</v>
      </c>
      <c r="C27" s="20" t="s">
        <v>102</v>
      </c>
      <c r="D27" s="21">
        <v>9904183</v>
      </c>
      <c r="E27" s="22">
        <v>10691717</v>
      </c>
      <c r="F27" s="22">
        <f t="shared" si="0"/>
        <v>8875352.7999999989</v>
      </c>
      <c r="G27" s="22">
        <v>2203486.9</v>
      </c>
      <c r="H27" s="22">
        <v>2358442.2999999998</v>
      </c>
      <c r="I27" s="22">
        <v>4313423.5999999996</v>
      </c>
      <c r="J27" s="23">
        <f t="shared" si="1"/>
        <v>0.20609289415348347</v>
      </c>
      <c r="K27" s="23">
        <f t="shared" si="2"/>
        <v>0.42667882062347884</v>
      </c>
      <c r="L27" s="24">
        <f t="shared" si="3"/>
        <v>0.83011482627158939</v>
      </c>
      <c r="M27" s="5"/>
      <c r="N27" t="s">
        <v>94</v>
      </c>
      <c r="O27" s="6">
        <v>1137714.8999999999</v>
      </c>
      <c r="P27" s="66">
        <v>0.14793572103513858</v>
      </c>
    </row>
    <row r="28" spans="1:16" x14ac:dyDescent="0.25">
      <c r="A28" s="18"/>
      <c r="B28" s="38">
        <v>22</v>
      </c>
      <c r="C28" s="20" t="s">
        <v>103</v>
      </c>
      <c r="D28" s="21">
        <v>2096701</v>
      </c>
      <c r="E28" s="22">
        <v>2117677</v>
      </c>
      <c r="F28" s="22">
        <f t="shared" si="0"/>
        <v>1365865.4000000001</v>
      </c>
      <c r="G28" s="22">
        <v>89734.1</v>
      </c>
      <c r="H28" s="22">
        <v>1276131.3</v>
      </c>
      <c r="I28" s="22">
        <v>0</v>
      </c>
      <c r="J28" s="23">
        <f t="shared" si="1"/>
        <v>4.2373836992138085E-2</v>
      </c>
      <c r="K28" s="23">
        <f t="shared" si="2"/>
        <v>0.64498287510323815</v>
      </c>
      <c r="L28" s="24">
        <f t="shared" si="3"/>
        <v>0.64498287510323815</v>
      </c>
      <c r="M28" s="5"/>
      <c r="N28" t="s">
        <v>91</v>
      </c>
      <c r="O28" s="6">
        <v>276779.5</v>
      </c>
      <c r="P28" s="66">
        <v>8.0729648234170656E-2</v>
      </c>
    </row>
    <row r="29" spans="1:16" x14ac:dyDescent="0.25">
      <c r="A29" s="18"/>
      <c r="B29" s="38">
        <v>23</v>
      </c>
      <c r="C29" s="20" t="s">
        <v>104</v>
      </c>
      <c r="D29" s="21">
        <v>1947487</v>
      </c>
      <c r="E29" s="22">
        <v>8315810</v>
      </c>
      <c r="F29" s="22">
        <f t="shared" si="0"/>
        <v>3399105.1</v>
      </c>
      <c r="G29" s="22">
        <v>1322862.1000000001</v>
      </c>
      <c r="H29" s="22">
        <v>0</v>
      </c>
      <c r="I29" s="22">
        <v>2076243</v>
      </c>
      <c r="J29" s="23">
        <f t="shared" si="1"/>
        <v>0.15907796113667821</v>
      </c>
      <c r="K29" s="23">
        <f t="shared" si="2"/>
        <v>0.15907796113667821</v>
      </c>
      <c r="L29" s="24">
        <f t="shared" si="3"/>
        <v>0.40875213599156307</v>
      </c>
      <c r="M29" s="5"/>
      <c r="N29" t="s">
        <v>88</v>
      </c>
      <c r="O29" s="6">
        <v>24205.300000000003</v>
      </c>
      <c r="P29" s="66">
        <v>7.3525855993779018E-2</v>
      </c>
    </row>
    <row r="30" spans="1:16" x14ac:dyDescent="0.25">
      <c r="A30" s="18"/>
      <c r="B30" s="38">
        <v>24</v>
      </c>
      <c r="C30" s="20" t="s">
        <v>105</v>
      </c>
      <c r="D30" s="21">
        <v>57419</v>
      </c>
      <c r="E30" s="22">
        <v>57419</v>
      </c>
      <c r="F30" s="22">
        <f t="shared" si="0"/>
        <v>0</v>
      </c>
      <c r="G30" s="22">
        <v>0</v>
      </c>
      <c r="H30" s="22">
        <v>0</v>
      </c>
      <c r="I30" s="22">
        <v>0</v>
      </c>
      <c r="J30" s="23">
        <f t="shared" si="1"/>
        <v>0</v>
      </c>
      <c r="K30" s="23">
        <f t="shared" si="2"/>
        <v>0</v>
      </c>
      <c r="L30" s="24">
        <f t="shared" si="3"/>
        <v>0</v>
      </c>
      <c r="M30" s="5"/>
      <c r="N30" t="s">
        <v>100</v>
      </c>
      <c r="O30" s="6">
        <v>0</v>
      </c>
      <c r="P30" s="66">
        <v>0</v>
      </c>
    </row>
    <row r="31" spans="1:16" ht="15.75" thickBot="1" x14ac:dyDescent="0.3">
      <c r="A31" s="25"/>
      <c r="B31" s="39">
        <v>25</v>
      </c>
      <c r="C31" s="27" t="s">
        <v>106</v>
      </c>
      <c r="D31" s="28">
        <v>2285546</v>
      </c>
      <c r="E31" s="29">
        <v>2131824</v>
      </c>
      <c r="F31" s="29">
        <f t="shared" si="0"/>
        <v>1289865.3</v>
      </c>
      <c r="G31" s="29">
        <v>924557.1</v>
      </c>
      <c r="H31" s="29">
        <v>421367</v>
      </c>
      <c r="I31" s="29">
        <v>-56058.8</v>
      </c>
      <c r="J31" s="30">
        <f t="shared" si="1"/>
        <v>0.4336929784072231</v>
      </c>
      <c r="K31" s="30">
        <f t="shared" si="2"/>
        <v>0.63134860101021473</v>
      </c>
      <c r="L31" s="31">
        <f t="shared" si="3"/>
        <v>0.60505243397203523</v>
      </c>
      <c r="M31" s="5"/>
      <c r="N31" t="s">
        <v>105</v>
      </c>
      <c r="O31" s="6">
        <v>0</v>
      </c>
      <c r="P31" s="66">
        <v>0</v>
      </c>
    </row>
    <row r="32" spans="1:16" x14ac:dyDescent="0.25">
      <c r="O32" s="6"/>
      <c r="P32" s="66"/>
    </row>
    <row r="33" spans="15:16" x14ac:dyDescent="0.25">
      <c r="O33" s="6"/>
      <c r="P33" s="66"/>
    </row>
    <row r="34" spans="15:16" x14ac:dyDescent="0.25">
      <c r="O34" s="6"/>
      <c r="P34" s="66"/>
    </row>
    <row r="35" spans="15:16" x14ac:dyDescent="0.25">
      <c r="O35" s="6"/>
      <c r="P35" s="66"/>
    </row>
    <row r="36" spans="15:16" x14ac:dyDescent="0.25">
      <c r="O36" s="6"/>
      <c r="P36" s="66"/>
    </row>
    <row r="37" spans="15:16" x14ac:dyDescent="0.25">
      <c r="O37" s="6"/>
      <c r="P37" s="66"/>
    </row>
    <row r="38" spans="15:16" x14ac:dyDescent="0.25">
      <c r="O38" s="6"/>
      <c r="P38" s="66"/>
    </row>
    <row r="39" spans="15:16" x14ac:dyDescent="0.25">
      <c r="O39" s="6"/>
      <c r="P39" s="66"/>
    </row>
    <row r="40" spans="15:16" x14ac:dyDescent="0.25">
      <c r="O40" s="6"/>
      <c r="P40" s="66"/>
    </row>
    <row r="41" spans="15:16" x14ac:dyDescent="0.25">
      <c r="O41" s="6"/>
      <c r="P41" s="66"/>
    </row>
    <row r="42" spans="15:16" x14ac:dyDescent="0.25">
      <c r="O42" s="6"/>
      <c r="P42" s="66"/>
    </row>
    <row r="43" spans="15:16" x14ac:dyDescent="0.25">
      <c r="O43" s="6"/>
      <c r="P43" s="66"/>
    </row>
    <row r="44" spans="15:16" x14ac:dyDescent="0.25">
      <c r="O44" s="6"/>
      <c r="P44" s="66"/>
    </row>
    <row r="45" spans="15:16" x14ac:dyDescent="0.25">
      <c r="O45" s="6"/>
      <c r="P45" s="66"/>
    </row>
    <row r="46" spans="15:16" x14ac:dyDescent="0.25">
      <c r="O46" s="6"/>
      <c r="P46" s="66"/>
    </row>
    <row r="47" spans="15:16" x14ac:dyDescent="0.25">
      <c r="O47" s="6"/>
      <c r="P47" s="66"/>
    </row>
    <row r="48" spans="15:16" x14ac:dyDescent="0.25">
      <c r="O48" s="6"/>
      <c r="P48" s="66"/>
    </row>
    <row r="49" spans="15:16" x14ac:dyDescent="0.25">
      <c r="O49" s="6"/>
      <c r="P49" s="66"/>
    </row>
    <row r="50" spans="15:16" x14ac:dyDescent="0.25">
      <c r="O50" s="6"/>
      <c r="P50" s="66"/>
    </row>
    <row r="51" spans="15:16" x14ac:dyDescent="0.25">
      <c r="O51" s="6"/>
      <c r="P51" s="66"/>
    </row>
    <row r="52" spans="15:16" x14ac:dyDescent="0.25">
      <c r="O52" s="6"/>
      <c r="P52" s="66"/>
    </row>
    <row r="53" spans="15:16" x14ac:dyDescent="0.25">
      <c r="O53" s="6"/>
      <c r="P53" s="66"/>
    </row>
    <row r="54" spans="15:16" x14ac:dyDescent="0.25">
      <c r="O54" s="6"/>
      <c r="P54" s="66"/>
    </row>
    <row r="55" spans="15:16" x14ac:dyDescent="0.25">
      <c r="O55" s="6"/>
      <c r="P55" s="66"/>
    </row>
    <row r="56" spans="15:16" x14ac:dyDescent="0.25">
      <c r="O56" s="6"/>
      <c r="P56" s="66"/>
    </row>
    <row r="57" spans="15:16" x14ac:dyDescent="0.25">
      <c r="O57" s="6"/>
      <c r="P57" s="66"/>
    </row>
    <row r="58" spans="15:16" x14ac:dyDescent="0.25">
      <c r="O58" s="6"/>
      <c r="P58" s="66"/>
    </row>
    <row r="59" spans="15:16" x14ac:dyDescent="0.25">
      <c r="O59" s="6"/>
      <c r="P59" s="66"/>
    </row>
    <row r="60" spans="15:16" x14ac:dyDescent="0.25">
      <c r="O60" s="6"/>
      <c r="P60" s="66"/>
    </row>
    <row r="61" spans="15:16" x14ac:dyDescent="0.25">
      <c r="O61" s="6"/>
      <c r="P61" s="66"/>
    </row>
    <row r="62" spans="15:16" x14ac:dyDescent="0.25">
      <c r="O62" s="6"/>
      <c r="P62" s="66"/>
    </row>
    <row r="63" spans="15:16" x14ac:dyDescent="0.25">
      <c r="O63" s="6"/>
      <c r="P63" s="66"/>
    </row>
    <row r="64" spans="15:16" x14ac:dyDescent="0.25">
      <c r="O64" s="6"/>
      <c r="P64" s="66"/>
    </row>
    <row r="65" spans="15:16" x14ac:dyDescent="0.25">
      <c r="O65" s="6"/>
      <c r="P65" s="66"/>
    </row>
    <row r="66" spans="15:16" x14ac:dyDescent="0.25">
      <c r="O66" s="6"/>
      <c r="P66" s="66"/>
    </row>
    <row r="67" spans="15:16" x14ac:dyDescent="0.25">
      <c r="O67" s="6"/>
      <c r="P67" s="66"/>
    </row>
    <row r="68" spans="15:16" x14ac:dyDescent="0.25">
      <c r="O68" s="6"/>
      <c r="P68" s="66"/>
    </row>
    <row r="69" spans="15:16" x14ac:dyDescent="0.25">
      <c r="O69" s="6"/>
      <c r="P69" s="66"/>
    </row>
    <row r="70" spans="15:16" x14ac:dyDescent="0.25">
      <c r="O70" s="6"/>
      <c r="P70" s="66"/>
    </row>
    <row r="71" spans="15:16" x14ac:dyDescent="0.25">
      <c r="O71" s="6"/>
      <c r="P71" s="66"/>
    </row>
    <row r="72" spans="15:16" x14ac:dyDescent="0.25">
      <c r="O72" s="6"/>
      <c r="P72" s="66"/>
    </row>
    <row r="73" spans="15:16" x14ac:dyDescent="0.25">
      <c r="O73" s="6"/>
      <c r="P73" s="66"/>
    </row>
    <row r="74" spans="15:16" x14ac:dyDescent="0.25">
      <c r="O74" s="6"/>
      <c r="P74" s="66"/>
    </row>
    <row r="75" spans="15:16" x14ac:dyDescent="0.25">
      <c r="O75" s="6"/>
      <c r="P75" s="66"/>
    </row>
    <row r="76" spans="15:16" x14ac:dyDescent="0.25">
      <c r="O76" s="6"/>
      <c r="P76" s="66"/>
    </row>
    <row r="77" spans="15:16" x14ac:dyDescent="0.25">
      <c r="O77" s="6"/>
      <c r="P77" s="66"/>
    </row>
    <row r="78" spans="15:16" x14ac:dyDescent="0.25">
      <c r="O78" s="6"/>
      <c r="P78" s="66"/>
    </row>
    <row r="79" spans="15:16" x14ac:dyDescent="0.25">
      <c r="O79" s="6"/>
      <c r="P79" s="66"/>
    </row>
    <row r="80" spans="15:16" x14ac:dyDescent="0.25">
      <c r="O80" s="6"/>
      <c r="P80" s="66"/>
    </row>
    <row r="81" spans="15:16" x14ac:dyDescent="0.25">
      <c r="O81" s="6"/>
      <c r="P81" s="66"/>
    </row>
    <row r="82" spans="15:16" x14ac:dyDescent="0.25">
      <c r="O82" s="6"/>
      <c r="P82" s="66"/>
    </row>
    <row r="83" spans="15:16" x14ac:dyDescent="0.25">
      <c r="O83" s="6"/>
      <c r="P83" s="66"/>
    </row>
    <row r="84" spans="15:16" x14ac:dyDescent="0.25">
      <c r="O84" s="6"/>
      <c r="P84" s="66"/>
    </row>
    <row r="85" spans="15:16" x14ac:dyDescent="0.25">
      <c r="O85" s="6"/>
      <c r="P85" s="66"/>
    </row>
    <row r="86" spans="15:16" x14ac:dyDescent="0.25">
      <c r="O86" s="6"/>
      <c r="P86" s="66"/>
    </row>
    <row r="87" spans="15:16" x14ac:dyDescent="0.25">
      <c r="O87" s="6"/>
      <c r="P87" s="66"/>
    </row>
    <row r="88" spans="15:16" x14ac:dyDescent="0.25">
      <c r="O88" s="6"/>
      <c r="P88" s="66"/>
    </row>
    <row r="89" spans="15:16" x14ac:dyDescent="0.25">
      <c r="O89" s="6"/>
      <c r="P89" s="66"/>
    </row>
    <row r="90" spans="15:16" x14ac:dyDescent="0.25">
      <c r="O90" s="6"/>
      <c r="P90" s="66"/>
    </row>
    <row r="91" spans="15:16" x14ac:dyDescent="0.25">
      <c r="O91" s="6"/>
      <c r="P91" s="66"/>
    </row>
    <row r="92" spans="15:16" x14ac:dyDescent="0.25">
      <c r="O92" s="6"/>
      <c r="P92" s="66"/>
    </row>
    <row r="93" spans="15:16" x14ac:dyDescent="0.25">
      <c r="O93" s="6"/>
      <c r="P93" s="66"/>
    </row>
    <row r="94" spans="15:16" x14ac:dyDescent="0.25">
      <c r="O94" s="6"/>
      <c r="P94" s="66"/>
    </row>
    <row r="95" spans="15:16" x14ac:dyDescent="0.25">
      <c r="O95" s="6"/>
      <c r="P95" s="66"/>
    </row>
    <row r="96" spans="15:16" x14ac:dyDescent="0.25">
      <c r="O96" s="6"/>
      <c r="P96" s="66"/>
    </row>
    <row r="97" spans="15:16" x14ac:dyDescent="0.25">
      <c r="O97" s="6"/>
      <c r="P97" s="66"/>
    </row>
    <row r="98" spans="15:16" x14ac:dyDescent="0.25">
      <c r="O98" s="6"/>
      <c r="P98" s="66"/>
    </row>
    <row r="99" spans="15:16" x14ac:dyDescent="0.25">
      <c r="O99" s="6"/>
      <c r="P99" s="66"/>
    </row>
    <row r="100" spans="15:16" x14ac:dyDescent="0.25">
      <c r="O100" s="6"/>
      <c r="P100" s="66"/>
    </row>
  </sheetData>
  <sortState ref="N6:P100">
    <sortCondition descending="1" ref="P5:P100"/>
  </sortState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  <drawing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9"/>
  <dimension ref="A1:M23"/>
  <sheetViews>
    <sheetView topLeftCell="A18" workbookViewId="0">
      <selection activeCell="A23" sqref="A23:D23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47</v>
      </c>
      <c r="B1" s="33" t="s">
        <v>72</v>
      </c>
      <c r="C1" s="33" t="s">
        <v>35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649</v>
      </c>
    </row>
    <row r="3" spans="1:13" ht="15.75" thickBot="1" x14ac:dyDescent="0.3">
      <c r="A3" s="76" t="s">
        <v>81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3"/>
      <c r="C6" s="13"/>
      <c r="D6" s="14">
        <v>151471615</v>
      </c>
      <c r="E6" s="15">
        <v>185749253</v>
      </c>
      <c r="F6" s="15">
        <v>76485742.400000006</v>
      </c>
      <c r="G6" s="15">
        <v>34603199.399999999</v>
      </c>
      <c r="H6" s="15">
        <v>16581736.899999999</v>
      </c>
      <c r="I6" s="15">
        <v>25300806.099999998</v>
      </c>
      <c r="J6" s="16">
        <v>0.18628984419119035</v>
      </c>
      <c r="K6" s="16">
        <v>0.2755593116705562</v>
      </c>
      <c r="L6" s="17">
        <v>0.4117687751885602</v>
      </c>
      <c r="M6" s="5"/>
    </row>
    <row r="7" spans="1:13" x14ac:dyDescent="0.25">
      <c r="A7" s="40" t="s">
        <v>139</v>
      </c>
      <c r="B7" s="42"/>
      <c r="C7" s="42"/>
      <c r="D7" s="43">
        <f ca="1">SUM(D8:OFFSET(D6,MATCH("PROYECTOS",$A$8:$A$50,0),0))</f>
        <v>134589244</v>
      </c>
      <c r="E7" s="44">
        <f ca="1">SUM(E8:OFFSET(E6,MATCH("PROYECTOS",$A$8:$A$50,0),0))</f>
        <v>134634097</v>
      </c>
      <c r="F7" s="44">
        <f ca="1">SUM(F8:OFFSET(F6,MATCH("PROYECTOS",$A$8:$A$50,0),0))</f>
        <v>54358780.5</v>
      </c>
      <c r="G7" s="44">
        <f ca="1">SUM(G8:OFFSET(G6,MATCH("PROYECTOS",$A$8:$A$50,0),0))</f>
        <v>19007781.300000001</v>
      </c>
      <c r="H7" s="44">
        <f ca="1">SUM(H8:OFFSET(H6,MATCH("PROYECTOS",$A$8:$A$50,0),0))</f>
        <v>12004736.9</v>
      </c>
      <c r="I7" s="44">
        <f ca="1">SUM(I8:OFFSET(I6,MATCH("PROYECTOS",$A$8:$A$50,0),0))</f>
        <v>23346262.300000001</v>
      </c>
      <c r="J7" s="45">
        <f ca="1">IFERROR(G7/E7,0)</f>
        <v>0.14118103603428186</v>
      </c>
      <c r="K7" s="45">
        <f ca="1">IFERROR(SUM(G7,H7)/E7,0)</f>
        <v>0.23034668699118621</v>
      </c>
      <c r="L7" s="46">
        <f ca="1">IFERROR(SUM(G7,H7,I7)/E7,0)</f>
        <v>0.40375195965402433</v>
      </c>
      <c r="M7" s="5"/>
    </row>
    <row r="8" spans="1:13" x14ac:dyDescent="0.25">
      <c r="A8" s="18"/>
      <c r="B8" s="20">
        <v>3000001</v>
      </c>
      <c r="C8" s="20" t="s">
        <v>366</v>
      </c>
      <c r="D8" s="21">
        <v>11916478</v>
      </c>
      <c r="E8" s="22">
        <v>11898678</v>
      </c>
      <c r="F8" s="22">
        <f t="shared" ref="F8:F12" si="0">SUM(G8,H8,I8)</f>
        <v>2410890.4000000004</v>
      </c>
      <c r="G8" s="22">
        <v>1610607.6</v>
      </c>
      <c r="H8" s="22">
        <v>762132.8</v>
      </c>
      <c r="I8" s="22">
        <v>38150</v>
      </c>
      <c r="J8" s="23">
        <f t="shared" ref="J8:J13" si="1">IFERROR(G8/E8,0)</f>
        <v>0.13536021396662723</v>
      </c>
      <c r="K8" s="23">
        <f t="shared" ref="K8:K13" si="2">IFERROR(SUM(G8,H8)/E8,0)</f>
        <v>0.19941210275628943</v>
      </c>
      <c r="L8" s="24">
        <f t="shared" ref="L8:L13" si="3">IFERROR(SUM(G8,H8,I8)/E8,0)</f>
        <v>0.20261834129808373</v>
      </c>
      <c r="M8" s="5"/>
    </row>
    <row r="9" spans="1:13" ht="38.25" x14ac:dyDescent="0.25">
      <c r="A9" s="18"/>
      <c r="B9" s="20">
        <v>3000084</v>
      </c>
      <c r="C9" s="20" t="s">
        <v>651</v>
      </c>
      <c r="D9" s="21">
        <v>1482916</v>
      </c>
      <c r="E9" s="22">
        <v>1519916</v>
      </c>
      <c r="F9" s="22">
        <f t="shared" si="0"/>
        <v>255433.2</v>
      </c>
      <c r="G9" s="22">
        <v>176693.7</v>
      </c>
      <c r="H9" s="22">
        <v>59156.3</v>
      </c>
      <c r="I9" s="22">
        <v>19583.2</v>
      </c>
      <c r="J9" s="23">
        <f t="shared" si="1"/>
        <v>0.11625227973124831</v>
      </c>
      <c r="K9" s="23">
        <f t="shared" si="2"/>
        <v>0.15517304903692047</v>
      </c>
      <c r="L9" s="24">
        <f t="shared" si="3"/>
        <v>0.16805744527987074</v>
      </c>
      <c r="M9" s="5"/>
    </row>
    <row r="10" spans="1:13" ht="63.75" x14ac:dyDescent="0.25">
      <c r="A10" s="18"/>
      <c r="B10" s="20">
        <v>3000085</v>
      </c>
      <c r="C10" s="20" t="s">
        <v>652</v>
      </c>
      <c r="D10" s="21">
        <v>116816582</v>
      </c>
      <c r="E10" s="22">
        <v>116874382</v>
      </c>
      <c r="F10" s="22">
        <f t="shared" si="0"/>
        <v>49791963.100000001</v>
      </c>
      <c r="G10" s="22">
        <v>15604279.199999999</v>
      </c>
      <c r="H10" s="22">
        <v>10967120.800000001</v>
      </c>
      <c r="I10" s="22">
        <v>23220563.100000001</v>
      </c>
      <c r="J10" s="23">
        <f t="shared" si="1"/>
        <v>0.13351325528292418</v>
      </c>
      <c r="K10" s="23">
        <f t="shared" si="2"/>
        <v>0.22735007916448277</v>
      </c>
      <c r="L10" s="24">
        <f t="shared" si="3"/>
        <v>0.4260297444824136</v>
      </c>
      <c r="M10" s="5"/>
    </row>
    <row r="11" spans="1:13" ht="38.25" x14ac:dyDescent="0.25">
      <c r="A11" s="18"/>
      <c r="B11" s="20">
        <v>3000088</v>
      </c>
      <c r="C11" s="20" t="s">
        <v>653</v>
      </c>
      <c r="D11" s="21">
        <v>3786826</v>
      </c>
      <c r="E11" s="22">
        <v>3786826</v>
      </c>
      <c r="F11" s="22">
        <f t="shared" si="0"/>
        <v>1721430.2999999998</v>
      </c>
      <c r="G11" s="22">
        <v>1473558.7</v>
      </c>
      <c r="H11" s="22">
        <v>200456.4</v>
      </c>
      <c r="I11" s="22">
        <v>47415.199999999997</v>
      </c>
      <c r="J11" s="23">
        <f t="shared" si="1"/>
        <v>0.38912764938235872</v>
      </c>
      <c r="K11" s="23">
        <f t="shared" si="2"/>
        <v>0.4420628515807169</v>
      </c>
      <c r="L11" s="24">
        <f t="shared" si="3"/>
        <v>0.45458394444318273</v>
      </c>
      <c r="M11" s="5"/>
    </row>
    <row r="12" spans="1:13" x14ac:dyDescent="0.25">
      <c r="A12" s="18"/>
      <c r="B12" s="20">
        <v>9000000</v>
      </c>
      <c r="C12" s="20" t="s">
        <v>160</v>
      </c>
      <c r="D12" s="21">
        <v>586442</v>
      </c>
      <c r="E12" s="22">
        <v>554295</v>
      </c>
      <c r="F12" s="22">
        <f t="shared" si="0"/>
        <v>179063.5</v>
      </c>
      <c r="G12" s="22">
        <v>142642.1</v>
      </c>
      <c r="H12" s="22">
        <v>15870.6</v>
      </c>
      <c r="I12" s="22">
        <v>20550.8</v>
      </c>
      <c r="J12" s="23">
        <f t="shared" si="1"/>
        <v>0.25733968374241156</v>
      </c>
      <c r="K12" s="23">
        <f t="shared" si="2"/>
        <v>0.2859717298550411</v>
      </c>
      <c r="L12" s="24">
        <f t="shared" si="3"/>
        <v>0.32304729431079121</v>
      </c>
      <c r="M12" s="5"/>
    </row>
    <row r="13" spans="1:13" ht="15.75" thickBot="1" x14ac:dyDescent="0.3">
      <c r="A13" s="47" t="s">
        <v>161</v>
      </c>
      <c r="B13" s="49"/>
      <c r="C13" s="49"/>
      <c r="D13" s="50">
        <f ca="1">OFFSET(D13,-MATCH("PROYECTOS",$A$8:$A$50,0)-1,0)-(OFFSET(D13,-MATCH("PROYECTOS",$A$8:$A$50,0),0))</f>
        <v>16882371</v>
      </c>
      <c r="E13" s="51">
        <f t="shared" ref="E13:I13" ca="1" si="4">OFFSET(E13,-MATCH("PROYECTOS",$A$8:$A$50,0)-1,0)-(OFFSET(E13,-MATCH("PROYECTOS",$A$8:$A$50,0),0))</f>
        <v>51115156</v>
      </c>
      <c r="F13" s="51">
        <f t="shared" ca="1" si="4"/>
        <v>22126961.900000006</v>
      </c>
      <c r="G13" s="51">
        <f t="shared" ca="1" si="4"/>
        <v>15595418.099999998</v>
      </c>
      <c r="H13" s="51">
        <f t="shared" ca="1" si="4"/>
        <v>4576999.9999999981</v>
      </c>
      <c r="I13" s="51">
        <f t="shared" ca="1" si="4"/>
        <v>1954543.799999997</v>
      </c>
      <c r="J13" s="52">
        <f t="shared" ca="1" si="1"/>
        <v>0.30510359980120177</v>
      </c>
      <c r="K13" s="52">
        <f t="shared" ca="1" si="2"/>
        <v>0.39464651345287871</v>
      </c>
      <c r="L13" s="53">
        <f t="shared" ca="1" si="3"/>
        <v>0.43288456167481892</v>
      </c>
      <c r="M13" s="5"/>
    </row>
    <row r="14" spans="1:13" ht="15.75" thickBot="1" x14ac:dyDescent="0.3"/>
    <row r="15" spans="1:13" ht="15.75" thickBot="1" x14ac:dyDescent="0.3">
      <c r="A15" s="82" t="s">
        <v>209</v>
      </c>
      <c r="B15" s="83"/>
      <c r="C15" s="83"/>
      <c r="D15" s="84"/>
    </row>
    <row r="16" spans="1:13" ht="15.75" thickBot="1" x14ac:dyDescent="0.3">
      <c r="A16" s="2" t="s">
        <v>667</v>
      </c>
    </row>
    <row r="17" spans="1:4" ht="45" customHeight="1" x14ac:dyDescent="0.25">
      <c r="A17" s="76" t="s">
        <v>211</v>
      </c>
      <c r="B17" s="77"/>
      <c r="C17" s="77"/>
      <c r="D17" s="87" t="s">
        <v>212</v>
      </c>
    </row>
    <row r="18" spans="1:4" ht="15.75" thickBot="1" x14ac:dyDescent="0.3">
      <c r="A18" s="85"/>
      <c r="B18" s="86"/>
      <c r="C18" s="86"/>
      <c r="D18" s="88"/>
    </row>
    <row r="19" spans="1:4" x14ac:dyDescent="0.25">
      <c r="A19" s="18"/>
      <c r="B19" s="20">
        <v>3000001</v>
      </c>
      <c r="C19" s="20" t="s">
        <v>366</v>
      </c>
      <c r="D19" s="24">
        <v>0.20261834129808373</v>
      </c>
    </row>
    <row r="20" spans="1:4" ht="38.25" x14ac:dyDescent="0.25">
      <c r="A20" s="18"/>
      <c r="B20" s="20">
        <v>3000084</v>
      </c>
      <c r="C20" s="20" t="s">
        <v>651</v>
      </c>
      <c r="D20" s="24">
        <v>0.16805744527987074</v>
      </c>
    </row>
    <row r="21" spans="1:4" ht="63.75" x14ac:dyDescent="0.25">
      <c r="A21" s="18"/>
      <c r="B21" s="20">
        <v>3000085</v>
      </c>
      <c r="C21" s="20" t="s">
        <v>652</v>
      </c>
      <c r="D21" s="24">
        <v>0.4260297444824136</v>
      </c>
    </row>
    <row r="22" spans="1:4" ht="38.25" x14ac:dyDescent="0.25">
      <c r="A22" s="18"/>
      <c r="B22" s="20">
        <v>3000088</v>
      </c>
      <c r="C22" s="20" t="s">
        <v>653</v>
      </c>
      <c r="D22" s="24">
        <v>0.45458394444318273</v>
      </c>
    </row>
    <row r="23" spans="1:4" ht="15.75" thickBot="1" x14ac:dyDescent="0.3">
      <c r="A23" s="25"/>
      <c r="B23" s="27">
        <v>9000000</v>
      </c>
      <c r="C23" s="27" t="s">
        <v>160</v>
      </c>
      <c r="D23" s="31">
        <v>0.32304729431079121</v>
      </c>
    </row>
  </sheetData>
  <mergeCells count="10">
    <mergeCell ref="A15:D15"/>
    <mergeCell ref="A17:C18"/>
    <mergeCell ref="D17:D18"/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0"/>
  <dimension ref="A1:S17"/>
  <sheetViews>
    <sheetView topLeftCell="A10" workbookViewId="0">
      <selection activeCell="A16" sqref="A16:S16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4" width="7.7109375" customWidth="1"/>
    <col min="5" max="5" width="31.42578125" customWidth="1"/>
    <col min="6" max="6" width="4.28515625" style="4" customWidth="1"/>
    <col min="7" max="7" width="11.42578125" customWidth="1"/>
    <col min="8" max="10" width="13.5703125" customWidth="1"/>
    <col min="11" max="13" width="0" hidden="1" customWidth="1"/>
    <col min="17" max="18" width="14" hidden="1" customWidth="1"/>
    <col min="19" max="19" width="0" hidden="1" customWidth="1"/>
  </cols>
  <sheetData>
    <row r="1" spans="1:19" ht="15.75" x14ac:dyDescent="0.25">
      <c r="A1" s="32">
        <v>47</v>
      </c>
      <c r="B1" s="33" t="s">
        <v>72</v>
      </c>
      <c r="C1" s="33" t="s">
        <v>35</v>
      </c>
      <c r="D1" s="33"/>
      <c r="E1" s="33"/>
      <c r="F1" s="36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15.75" thickBot="1" x14ac:dyDescent="0.3">
      <c r="A2" s="2" t="s">
        <v>654</v>
      </c>
    </row>
    <row r="3" spans="1:19" ht="15.75" thickBot="1" x14ac:dyDescent="0.3">
      <c r="A3" s="76" t="s">
        <v>163</v>
      </c>
      <c r="B3" s="77"/>
      <c r="C3" s="77"/>
      <c r="D3" s="77"/>
      <c r="E3" s="77"/>
      <c r="F3" s="77"/>
      <c r="G3" s="77"/>
      <c r="H3" s="76" t="s">
        <v>1</v>
      </c>
      <c r="I3" s="77"/>
      <c r="J3" s="77"/>
      <c r="K3" s="77"/>
      <c r="L3" s="77"/>
      <c r="M3" s="77"/>
      <c r="N3" s="77"/>
      <c r="O3" s="77"/>
      <c r="P3" s="78"/>
      <c r="Q3" s="77" t="s">
        <v>167</v>
      </c>
      <c r="R3" s="77"/>
      <c r="S3" s="78"/>
    </row>
    <row r="4" spans="1:19" ht="45" customHeight="1" x14ac:dyDescent="0.25">
      <c r="A4" s="96" t="s">
        <v>164</v>
      </c>
      <c r="B4" s="92"/>
      <c r="C4" s="92"/>
      <c r="D4" s="92" t="s">
        <v>165</v>
      </c>
      <c r="E4" s="92"/>
      <c r="F4" s="92" t="s">
        <v>166</v>
      </c>
      <c r="G4" s="93"/>
      <c r="H4" s="74" t="s">
        <v>2</v>
      </c>
      <c r="I4" s="72" t="s">
        <v>3</v>
      </c>
      <c r="J4" s="72" t="s">
        <v>76</v>
      </c>
      <c r="K4" s="72" t="s">
        <v>5</v>
      </c>
      <c r="L4" s="72"/>
      <c r="M4" s="72"/>
      <c r="N4" s="72" t="s">
        <v>9</v>
      </c>
      <c r="O4" s="72"/>
      <c r="P4" s="81"/>
      <c r="Q4" s="90" t="s">
        <v>168</v>
      </c>
      <c r="R4" s="72" t="s">
        <v>169</v>
      </c>
      <c r="S4" s="81" t="s">
        <v>170</v>
      </c>
    </row>
    <row r="5" spans="1:19" ht="15.75" thickBot="1" x14ac:dyDescent="0.3">
      <c r="A5" s="97"/>
      <c r="B5" s="94"/>
      <c r="C5" s="94"/>
      <c r="D5" s="94"/>
      <c r="E5" s="94"/>
      <c r="F5" s="94"/>
      <c r="G5" s="95"/>
      <c r="H5" s="75"/>
      <c r="I5" s="73"/>
      <c r="J5" s="73"/>
      <c r="K5" s="9" t="s">
        <v>6</v>
      </c>
      <c r="L5" s="9" t="s">
        <v>7</v>
      </c>
      <c r="M5" s="9" t="s">
        <v>77</v>
      </c>
      <c r="N5" s="9" t="s">
        <v>10</v>
      </c>
      <c r="O5" s="9" t="s">
        <v>7</v>
      </c>
      <c r="P5" s="10" t="s">
        <v>77</v>
      </c>
      <c r="Q5" s="91"/>
      <c r="R5" s="73"/>
      <c r="S5" s="89"/>
    </row>
    <row r="6" spans="1:19" x14ac:dyDescent="0.25">
      <c r="A6" s="11" t="s">
        <v>11</v>
      </c>
      <c r="B6" s="13"/>
      <c r="C6" s="13"/>
      <c r="D6" s="54"/>
      <c r="E6" s="13"/>
      <c r="F6" s="55"/>
      <c r="G6" s="13"/>
      <c r="H6" s="14">
        <v>151471615</v>
      </c>
      <c r="I6" s="15">
        <v>185749253</v>
      </c>
      <c r="J6" s="15">
        <v>76485742.400000006</v>
      </c>
      <c r="K6" s="15">
        <v>34603199.399999999</v>
      </c>
      <c r="L6" s="15">
        <v>16581736.899999999</v>
      </c>
      <c r="M6" s="15">
        <v>25300806.099999998</v>
      </c>
      <c r="N6" s="16">
        <v>0.18628984419119035</v>
      </c>
      <c r="O6" s="16">
        <v>0.2755593116705562</v>
      </c>
      <c r="P6" s="17">
        <v>0.4117687751885602</v>
      </c>
      <c r="Q6" s="56"/>
      <c r="R6" s="15"/>
      <c r="S6" s="17"/>
    </row>
    <row r="7" spans="1:19" x14ac:dyDescent="0.25">
      <c r="A7" s="40" t="s">
        <v>171</v>
      </c>
      <c r="B7" s="42"/>
      <c r="C7" s="42"/>
      <c r="D7" s="57"/>
      <c r="E7" s="42"/>
      <c r="F7" s="58"/>
      <c r="G7" s="42"/>
      <c r="H7" s="43">
        <f ca="1">SUM(H8:OFFSET(H6,MATCH("PROYECTOS",$A$8:$A$50,0),0))</f>
        <v>134589244</v>
      </c>
      <c r="I7" s="44">
        <f ca="1">SUM(I8:OFFSET(I6,MATCH("PROYECTOS",$A$8:$A$50,0),0))</f>
        <v>134634097</v>
      </c>
      <c r="J7" s="44">
        <f ca="1">SUM(J8:OFFSET(J6,MATCH("PROYECTOS",$A$8:$A$50,0),0))</f>
        <v>54358780.399999999</v>
      </c>
      <c r="K7" s="44">
        <f ca="1">SUM(K8:OFFSET(K6,MATCH("PROYECTOS",$A$8:$A$50,0),0))</f>
        <v>19007781.5</v>
      </c>
      <c r="L7" s="44">
        <f ca="1">SUM(L8:OFFSET(L6,MATCH("PROYECTOS",$A$8:$A$50,0),0))</f>
        <v>12004736.699999999</v>
      </c>
      <c r="M7" s="44">
        <f ca="1">SUM(M8:OFFSET(M6,MATCH("PROYECTOS",$A$8:$A$50,0),0))</f>
        <v>23346262.199999999</v>
      </c>
      <c r="N7" s="45">
        <f ca="1">IFERROR(K7/I7,0)</f>
        <v>0.14118103751978966</v>
      </c>
      <c r="O7" s="45">
        <f ca="1">IFERROR(SUM(K7,L7)/I7,0)</f>
        <v>0.23034668699118618</v>
      </c>
      <c r="P7" s="46">
        <f ca="1">IFERROR(SUM(K7,L7,M7)/I7,0)</f>
        <v>0.40375195891127041</v>
      </c>
      <c r="Q7" s="59"/>
      <c r="R7" s="44"/>
      <c r="S7" s="46"/>
    </row>
    <row r="8" spans="1:19" ht="38.25" x14ac:dyDescent="0.25">
      <c r="A8" s="18"/>
      <c r="B8" s="20">
        <v>5000254</v>
      </c>
      <c r="C8" s="20" t="s">
        <v>655</v>
      </c>
      <c r="D8" s="63">
        <v>3000001</v>
      </c>
      <c r="E8" s="20" t="s">
        <v>366</v>
      </c>
      <c r="F8" s="64">
        <v>41</v>
      </c>
      <c r="G8" s="20" t="s">
        <v>662</v>
      </c>
      <c r="H8" s="21">
        <v>8056000</v>
      </c>
      <c r="I8" s="22">
        <v>8056000</v>
      </c>
      <c r="J8" s="22">
        <f t="shared" ref="J8:J16" si="0">SUM(K8,L8,M8)</f>
        <v>771276.80000000005</v>
      </c>
      <c r="K8" s="22">
        <v>155935.4</v>
      </c>
      <c r="L8" s="22">
        <v>615341.4</v>
      </c>
      <c r="M8" s="22">
        <v>0</v>
      </c>
      <c r="N8" s="23">
        <f t="shared" ref="N8:N17" si="1">IFERROR(K8/I8,0)</f>
        <v>1.9356429990069514E-2</v>
      </c>
      <c r="O8" s="23">
        <f t="shared" ref="O8:O17" si="2">IFERROR(SUM(K8,L8)/I8,0)</f>
        <v>9.5739424031777556E-2</v>
      </c>
      <c r="P8" s="24">
        <f t="shared" ref="P8:P17" si="3">IFERROR(SUM(K8,L8,M8)/I8,0)</f>
        <v>9.5739424031777556E-2</v>
      </c>
      <c r="Q8" s="65">
        <v>0</v>
      </c>
      <c r="R8" s="22">
        <v>0</v>
      </c>
      <c r="S8" s="24">
        <f>IFERROR(R8/Q8,0)</f>
        <v>0</v>
      </c>
    </row>
    <row r="9" spans="1:19" ht="38.25" x14ac:dyDescent="0.25">
      <c r="A9" s="18"/>
      <c r="B9" s="20">
        <v>5000271</v>
      </c>
      <c r="C9" s="20" t="s">
        <v>656</v>
      </c>
      <c r="D9" s="63">
        <v>3000088</v>
      </c>
      <c r="E9" s="20" t="s">
        <v>653</v>
      </c>
      <c r="F9" s="64">
        <v>60</v>
      </c>
      <c r="G9" s="20" t="s">
        <v>194</v>
      </c>
      <c r="H9" s="21">
        <v>3214818</v>
      </c>
      <c r="I9" s="22">
        <v>3214818</v>
      </c>
      <c r="J9" s="22">
        <f t="shared" si="0"/>
        <v>1534166.9000000001</v>
      </c>
      <c r="K9" s="22">
        <v>1322157.8</v>
      </c>
      <c r="L9" s="22">
        <v>177293.6</v>
      </c>
      <c r="M9" s="22">
        <v>34715.5</v>
      </c>
      <c r="N9" s="23">
        <f t="shared" si="1"/>
        <v>0.41126987593076808</v>
      </c>
      <c r="O9" s="23">
        <f t="shared" si="2"/>
        <v>0.46641875216575251</v>
      </c>
      <c r="P9" s="24">
        <f t="shared" si="3"/>
        <v>0.47721734169710389</v>
      </c>
      <c r="Q9" s="65">
        <v>0</v>
      </c>
      <c r="R9" s="22">
        <v>0</v>
      </c>
      <c r="S9" s="24">
        <f t="shared" ref="S9:S16" si="4">IFERROR(R9/Q9,0)</f>
        <v>0</v>
      </c>
    </row>
    <row r="10" spans="1:19" x14ac:dyDescent="0.25">
      <c r="A10" s="18"/>
      <c r="B10" s="20">
        <v>5000276</v>
      </c>
      <c r="C10" s="20" t="s">
        <v>510</v>
      </c>
      <c r="D10" s="63">
        <v>3000001</v>
      </c>
      <c r="E10" s="20" t="s">
        <v>366</v>
      </c>
      <c r="F10" s="64">
        <v>1</v>
      </c>
      <c r="G10" s="20" t="s">
        <v>413</v>
      </c>
      <c r="H10" s="21">
        <v>3860478</v>
      </c>
      <c r="I10" s="22">
        <v>3842678</v>
      </c>
      <c r="J10" s="22">
        <f t="shared" si="0"/>
        <v>1639613.6</v>
      </c>
      <c r="K10" s="22">
        <v>1454672.3</v>
      </c>
      <c r="L10" s="22">
        <v>146791.29999999999</v>
      </c>
      <c r="M10" s="22">
        <v>38150</v>
      </c>
      <c r="N10" s="23">
        <f t="shared" si="1"/>
        <v>0.37855690744839926</v>
      </c>
      <c r="O10" s="23">
        <f t="shared" si="2"/>
        <v>0.41675716778767308</v>
      </c>
      <c r="P10" s="24">
        <f t="shared" si="3"/>
        <v>0.42668513989462559</v>
      </c>
      <c r="Q10" s="65">
        <v>0</v>
      </c>
      <c r="R10" s="22">
        <v>0</v>
      </c>
      <c r="S10" s="24">
        <f t="shared" si="4"/>
        <v>0</v>
      </c>
    </row>
    <row r="11" spans="1:19" ht="38.25" x14ac:dyDescent="0.25">
      <c r="A11" s="18"/>
      <c r="B11" s="20">
        <v>5000298</v>
      </c>
      <c r="C11" s="20" t="s">
        <v>657</v>
      </c>
      <c r="D11" s="63">
        <v>3000084</v>
      </c>
      <c r="E11" s="20" t="s">
        <v>651</v>
      </c>
      <c r="F11" s="64">
        <v>280</v>
      </c>
      <c r="G11" s="20" t="s">
        <v>663</v>
      </c>
      <c r="H11" s="21">
        <v>739600</v>
      </c>
      <c r="I11" s="22">
        <v>669100</v>
      </c>
      <c r="J11" s="22">
        <f t="shared" si="0"/>
        <v>201528.5</v>
      </c>
      <c r="K11" s="22">
        <v>145399</v>
      </c>
      <c r="L11" s="22">
        <v>39056.300000000003</v>
      </c>
      <c r="M11" s="22">
        <v>17073.2</v>
      </c>
      <c r="N11" s="23">
        <f t="shared" si="1"/>
        <v>0.21730533552533254</v>
      </c>
      <c r="O11" s="23">
        <f t="shared" si="2"/>
        <v>0.27567672993573455</v>
      </c>
      <c r="P11" s="24">
        <f t="shared" si="3"/>
        <v>0.30119339411149304</v>
      </c>
      <c r="Q11" s="65">
        <v>0</v>
      </c>
      <c r="R11" s="22">
        <v>0</v>
      </c>
      <c r="S11" s="24">
        <f t="shared" si="4"/>
        <v>0</v>
      </c>
    </row>
    <row r="12" spans="1:19" ht="63.75" x14ac:dyDescent="0.25">
      <c r="A12" s="18"/>
      <c r="B12" s="20">
        <v>5000299</v>
      </c>
      <c r="C12" s="20" t="s">
        <v>658</v>
      </c>
      <c r="D12" s="63">
        <v>3000085</v>
      </c>
      <c r="E12" s="20" t="s">
        <v>652</v>
      </c>
      <c r="F12" s="64">
        <v>265</v>
      </c>
      <c r="G12" s="20" t="s">
        <v>664</v>
      </c>
      <c r="H12" s="21">
        <v>14899018</v>
      </c>
      <c r="I12" s="22">
        <v>16345233</v>
      </c>
      <c r="J12" s="22">
        <f t="shared" si="0"/>
        <v>4873365.1999999993</v>
      </c>
      <c r="K12" s="22">
        <v>1858963.4</v>
      </c>
      <c r="L12" s="22">
        <v>500000</v>
      </c>
      <c r="M12" s="22">
        <v>2514401.7999999998</v>
      </c>
      <c r="N12" s="23">
        <f t="shared" si="1"/>
        <v>0.11373122671301167</v>
      </c>
      <c r="O12" s="23">
        <f t="shared" si="2"/>
        <v>0.14432118526545323</v>
      </c>
      <c r="P12" s="24">
        <f t="shared" si="3"/>
        <v>0.29815207895782209</v>
      </c>
      <c r="Q12" s="65">
        <v>0</v>
      </c>
      <c r="R12" s="22">
        <v>0</v>
      </c>
      <c r="S12" s="24">
        <f t="shared" si="4"/>
        <v>0</v>
      </c>
    </row>
    <row r="13" spans="1:19" ht="63.75" x14ac:dyDescent="0.25">
      <c r="A13" s="18"/>
      <c r="B13" s="20">
        <v>5000300</v>
      </c>
      <c r="C13" s="20" t="s">
        <v>659</v>
      </c>
      <c r="D13" s="63">
        <v>3000085</v>
      </c>
      <c r="E13" s="20" t="s">
        <v>652</v>
      </c>
      <c r="F13" s="64">
        <v>265</v>
      </c>
      <c r="G13" s="20" t="s">
        <v>664</v>
      </c>
      <c r="H13" s="21">
        <v>14052766</v>
      </c>
      <c r="I13" s="22">
        <v>17948588</v>
      </c>
      <c r="J13" s="22">
        <f t="shared" si="0"/>
        <v>8712381.4000000004</v>
      </c>
      <c r="K13" s="22">
        <v>2054349.5</v>
      </c>
      <c r="L13" s="22">
        <v>2068357</v>
      </c>
      <c r="M13" s="22">
        <v>4589674.9000000004</v>
      </c>
      <c r="N13" s="23">
        <f t="shared" si="1"/>
        <v>0.11445744367189219</v>
      </c>
      <c r="O13" s="23">
        <f t="shared" si="2"/>
        <v>0.22969531085119341</v>
      </c>
      <c r="P13" s="24">
        <f t="shared" si="3"/>
        <v>0.48540762092260409</v>
      </c>
      <c r="Q13" s="65">
        <v>0</v>
      </c>
      <c r="R13" s="22">
        <v>0</v>
      </c>
      <c r="S13" s="24">
        <f t="shared" si="4"/>
        <v>0</v>
      </c>
    </row>
    <row r="14" spans="1:19" ht="63.75" x14ac:dyDescent="0.25">
      <c r="A14" s="18"/>
      <c r="B14" s="20">
        <v>5000301</v>
      </c>
      <c r="C14" s="20" t="s">
        <v>660</v>
      </c>
      <c r="D14" s="63">
        <v>3000085</v>
      </c>
      <c r="E14" s="20" t="s">
        <v>652</v>
      </c>
      <c r="F14" s="64">
        <v>157</v>
      </c>
      <c r="G14" s="20" t="s">
        <v>665</v>
      </c>
      <c r="H14" s="21">
        <v>23187499</v>
      </c>
      <c r="I14" s="22">
        <v>22687499</v>
      </c>
      <c r="J14" s="22">
        <f t="shared" si="0"/>
        <v>11847474</v>
      </c>
      <c r="K14" s="22">
        <v>0</v>
      </c>
      <c r="L14" s="22">
        <v>5899817</v>
      </c>
      <c r="M14" s="22">
        <v>5947657</v>
      </c>
      <c r="N14" s="23">
        <f t="shared" si="1"/>
        <v>0</v>
      </c>
      <c r="O14" s="23">
        <f t="shared" si="2"/>
        <v>0.26004704176515886</v>
      </c>
      <c r="P14" s="24">
        <f t="shared" si="3"/>
        <v>0.52220273376100201</v>
      </c>
      <c r="Q14" s="65">
        <v>0</v>
      </c>
      <c r="R14" s="22">
        <v>0</v>
      </c>
      <c r="S14" s="24">
        <f t="shared" si="4"/>
        <v>0</v>
      </c>
    </row>
    <row r="15" spans="1:19" ht="63.75" x14ac:dyDescent="0.25">
      <c r="A15" s="18"/>
      <c r="B15" s="20">
        <v>5000302</v>
      </c>
      <c r="C15" s="20" t="s">
        <v>661</v>
      </c>
      <c r="D15" s="63">
        <v>3000085</v>
      </c>
      <c r="E15" s="20" t="s">
        <v>652</v>
      </c>
      <c r="F15" s="64">
        <v>265</v>
      </c>
      <c r="G15" s="20" t="s">
        <v>664</v>
      </c>
      <c r="H15" s="21">
        <v>41283411</v>
      </c>
      <c r="I15" s="22">
        <v>38309697</v>
      </c>
      <c r="J15" s="22">
        <f t="shared" si="0"/>
        <v>17566786.399999999</v>
      </c>
      <c r="K15" s="22">
        <v>7110287.5</v>
      </c>
      <c r="L15" s="22">
        <v>1900000</v>
      </c>
      <c r="M15" s="22">
        <v>8556498.9000000004</v>
      </c>
      <c r="N15" s="23">
        <f t="shared" si="1"/>
        <v>0.1856002019540901</v>
      </c>
      <c r="O15" s="23">
        <f t="shared" si="2"/>
        <v>0.2351960001145402</v>
      </c>
      <c r="P15" s="24">
        <f t="shared" si="3"/>
        <v>0.45854673295902076</v>
      </c>
      <c r="Q15" s="65">
        <v>0</v>
      </c>
      <c r="R15" s="22">
        <v>0</v>
      </c>
      <c r="S15" s="24">
        <f t="shared" si="4"/>
        <v>0</v>
      </c>
    </row>
    <row r="16" spans="1:19" x14ac:dyDescent="0.25">
      <c r="A16" s="18"/>
      <c r="B16" s="20">
        <v>9000000</v>
      </c>
      <c r="C16" s="20" t="s">
        <v>192</v>
      </c>
      <c r="D16" s="63">
        <v>9000000</v>
      </c>
      <c r="E16" s="20" t="s">
        <v>193</v>
      </c>
      <c r="F16" s="64"/>
      <c r="G16" s="20" t="s">
        <v>205</v>
      </c>
      <c r="H16" s="21">
        <v>25295654</v>
      </c>
      <c r="I16" s="22">
        <v>23560484</v>
      </c>
      <c r="J16" s="22">
        <f t="shared" si="0"/>
        <v>7212187.5999999996</v>
      </c>
      <c r="K16" s="22">
        <v>4906016.5999999996</v>
      </c>
      <c r="L16" s="22">
        <v>658080.1</v>
      </c>
      <c r="M16" s="22">
        <v>1648090.9</v>
      </c>
      <c r="N16" s="23">
        <f t="shared" si="1"/>
        <v>0.20823072225511155</v>
      </c>
      <c r="O16" s="23">
        <f t="shared" si="2"/>
        <v>0.23616224097942976</v>
      </c>
      <c r="P16" s="24">
        <f t="shared" si="3"/>
        <v>0.30611372839369511</v>
      </c>
      <c r="Q16" s="65">
        <v>0</v>
      </c>
      <c r="R16" s="22">
        <v>0</v>
      </c>
      <c r="S16" s="24">
        <f t="shared" si="4"/>
        <v>0</v>
      </c>
    </row>
    <row r="17" spans="1:19" ht="15.75" thickBot="1" x14ac:dyDescent="0.3">
      <c r="A17" s="47" t="s">
        <v>161</v>
      </c>
      <c r="B17" s="49"/>
      <c r="C17" s="49"/>
      <c r="D17" s="60"/>
      <c r="E17" s="49"/>
      <c r="F17" s="61"/>
      <c r="G17" s="49"/>
      <c r="H17" s="50">
        <f ca="1">OFFSET(H17,-MATCH("PROYECTOS",$A$8:$A$50,0)-1,0)-(OFFSET(H17,-MATCH("PROYECTOS",$A$8:$A$50,0),0))</f>
        <v>16882371</v>
      </c>
      <c r="I17" s="51">
        <f t="shared" ref="I17:M17" ca="1" si="5">OFFSET(I17,-MATCH("PROYECTOS",$A$8:$A$50,0)-1,0)-(OFFSET(I17,-MATCH("PROYECTOS",$A$8:$A$50,0),0))</f>
        <v>51115156</v>
      </c>
      <c r="J17" s="51">
        <f t="shared" ca="1" si="5"/>
        <v>22126962.000000007</v>
      </c>
      <c r="K17" s="51">
        <f t="shared" ca="1" si="5"/>
        <v>15595417.899999999</v>
      </c>
      <c r="L17" s="51">
        <f t="shared" ca="1" si="5"/>
        <v>4577000.1999999993</v>
      </c>
      <c r="M17" s="51">
        <f t="shared" ca="1" si="5"/>
        <v>1954543.8999999985</v>
      </c>
      <c r="N17" s="52">
        <f t="shared" ca="1" si="1"/>
        <v>0.30510359588846797</v>
      </c>
      <c r="O17" s="52">
        <f t="shared" ca="1" si="2"/>
        <v>0.39464651345287877</v>
      </c>
      <c r="P17" s="53">
        <f t="shared" ca="1" si="3"/>
        <v>0.43288456363118594</v>
      </c>
      <c r="Q17" s="62"/>
      <c r="R17" s="51"/>
      <c r="S17" s="53"/>
    </row>
  </sheetData>
  <mergeCells count="14">
    <mergeCell ref="F4:G5"/>
    <mergeCell ref="D4:E5"/>
    <mergeCell ref="A4:C5"/>
    <mergeCell ref="A3:G3"/>
    <mergeCell ref="H3:P3"/>
    <mergeCell ref="J4:J5"/>
    <mergeCell ref="I4:I5"/>
    <mergeCell ref="H4:H5"/>
    <mergeCell ref="Q3:S3"/>
    <mergeCell ref="K4:M4"/>
    <mergeCell ref="N4:P4"/>
    <mergeCell ref="S4:S5"/>
    <mergeCell ref="R4:R5"/>
    <mergeCell ref="Q4:Q5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/>
  <dimension ref="A1:M11"/>
  <sheetViews>
    <sheetView workbookViewId="0">
      <selection activeCell="A8" sqref="A8:L8"/>
    </sheetView>
  </sheetViews>
  <sheetFormatPr baseColWidth="10" defaultColWidth="11.7109375" defaultRowHeight="15" x14ac:dyDescent="0.25"/>
  <cols>
    <col min="1" max="1" width="4.28515625" customWidth="1"/>
    <col min="2" max="2" width="4.28515625" style="4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48</v>
      </c>
      <c r="B1" s="36" t="s">
        <v>72</v>
      </c>
      <c r="C1" s="33" t="s">
        <v>668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669</v>
      </c>
    </row>
    <row r="3" spans="1:13" ht="15.75" thickBot="1" x14ac:dyDescent="0.3">
      <c r="A3" s="76" t="s">
        <v>75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2"/>
      <c r="C6" s="13"/>
      <c r="D6" s="14">
        <v>85163469</v>
      </c>
      <c r="E6" s="15">
        <v>85277285</v>
      </c>
      <c r="F6" s="15">
        <v>13875803.699999997</v>
      </c>
      <c r="G6" s="15">
        <v>10646710.399999999</v>
      </c>
      <c r="H6" s="15">
        <v>1568498.5999999999</v>
      </c>
      <c r="I6" s="15">
        <v>1660594.7000000002</v>
      </c>
      <c r="J6" s="16">
        <v>0.1248481398065147</v>
      </c>
      <c r="K6" s="16">
        <v>0.14324106354933788</v>
      </c>
      <c r="L6" s="17">
        <v>0.16271394779981563</v>
      </c>
      <c r="M6" s="5"/>
    </row>
    <row r="7" spans="1:13" x14ac:dyDescent="0.25">
      <c r="A7" s="40" t="s">
        <v>107</v>
      </c>
      <c r="B7" s="41"/>
      <c r="C7" s="42"/>
      <c r="D7" s="43">
        <f ca="1">SUM(D8:OFFSET(D6,MATCH("GOBIERNOS REGIONALES",$A$8:$A$50,0),0))</f>
        <v>85163469</v>
      </c>
      <c r="E7" s="44">
        <f ca="1">SUM(E8:OFFSET(E6,MATCH("GOBIERNOS REGIONALES",$A$8:$A$50,0),0))</f>
        <v>85277285</v>
      </c>
      <c r="F7" s="44">
        <f ca="1">SUM(F8:OFFSET(F6,MATCH("GOBIERNOS REGIONALES",$A$8:$A$50,0),0))</f>
        <v>13875803.600000001</v>
      </c>
      <c r="G7" s="44">
        <f ca="1">SUM(G8:OFFSET(G6,MATCH("GOBIERNOS REGIONALES",$A$8:$A$50,0),0))</f>
        <v>10646710.300000001</v>
      </c>
      <c r="H7" s="44">
        <f ca="1">SUM(H8:OFFSET(H6,MATCH("GOBIERNOS REGIONALES",$A$8:$A$50,0),0))</f>
        <v>1568498.5</v>
      </c>
      <c r="I7" s="44">
        <f ca="1">SUM(I8:OFFSET(I6,MATCH("GOBIERNOS REGIONALES",$A$8:$A$50,0),0))</f>
        <v>1660594.8</v>
      </c>
      <c r="J7" s="45">
        <f ca="1">IFERROR(G7/E7,0)</f>
        <v>0.12484813863386951</v>
      </c>
      <c r="K7" s="45">
        <f ca="1">IFERROR(SUM(G7,H7)/E7,0)</f>
        <v>0.14324106120404748</v>
      </c>
      <c r="L7" s="46">
        <f ca="1">IFERROR(SUM(G7,H7,I7)/E7,0)</f>
        <v>0.16271394662717042</v>
      </c>
      <c r="M7" s="5"/>
    </row>
    <row r="8" spans="1:13" ht="25.5" x14ac:dyDescent="0.25">
      <c r="A8" s="18"/>
      <c r="B8" s="19">
        <v>70</v>
      </c>
      <c r="C8" s="20" t="s">
        <v>672</v>
      </c>
      <c r="D8" s="21">
        <v>85163469</v>
      </c>
      <c r="E8" s="22">
        <v>85277285</v>
      </c>
      <c r="F8" s="22">
        <f t="shared" ref="F8:F10" si="0">SUM(G8,H8,I8)</f>
        <v>13875803.600000001</v>
      </c>
      <c r="G8" s="22">
        <v>10646710.300000001</v>
      </c>
      <c r="H8" s="22">
        <v>1568498.5</v>
      </c>
      <c r="I8" s="22">
        <v>1660594.8</v>
      </c>
      <c r="J8" s="23">
        <f t="shared" ref="J8:J10" si="1">IFERROR(G8/E8,0)</f>
        <v>0.12484813863386951</v>
      </c>
      <c r="K8" s="23">
        <f t="shared" ref="K8:K10" si="2">IFERROR(SUM(G8,H8)/E8,0)</f>
        <v>0.14324106120404748</v>
      </c>
      <c r="L8" s="24">
        <f t="shared" ref="L8:L10" si="3">IFERROR(SUM(G8,H8,I8)/E8,0)</f>
        <v>0.16271394662717042</v>
      </c>
      <c r="M8" s="5"/>
    </row>
    <row r="9" spans="1:13" ht="15.75" thickBot="1" x14ac:dyDescent="0.3">
      <c r="A9" s="47" t="s">
        <v>112</v>
      </c>
      <c r="B9" s="48"/>
      <c r="C9" s="49"/>
      <c r="D9" s="50">
        <f ca="1">SUM(D10:OFFSET(D8,(MATCH("GOBIERNOS LOCALES",$A$8:$A$50,0)-MATCH("GOBIERNOS REGIONALES",$A$8:$A$50,0)),0))</f>
        <v>0</v>
      </c>
      <c r="E9" s="51">
        <f ca="1">SUM(E10:OFFSET(E8,(MATCH("GOBIERNOS LOCALES",$A$8:$A$50,0)-MATCH("GOBIERNOS REGIONALES",$A$8:$A$50,0)),0))</f>
        <v>0</v>
      </c>
      <c r="F9" s="51">
        <f ca="1">SUM(F10:OFFSET(F8,(MATCH("GOBIERNOS LOCALES",$A$8:$A$50,0)-MATCH("GOBIERNOS REGIONALES",$A$8:$A$50,0)),0))</f>
        <v>0</v>
      </c>
      <c r="G9" s="51">
        <f ca="1">SUM(G10:OFFSET(G8,(MATCH("GOBIERNOS LOCALES",$A$8:$A$50,0)-MATCH("GOBIERNOS REGIONALES",$A$8:$A$50,0)),0))</f>
        <v>0</v>
      </c>
      <c r="H9" s="51">
        <f ca="1">SUM(H10:OFFSET(H8,(MATCH("GOBIERNOS LOCALES",$A$8:$A$50,0)-MATCH("GOBIERNOS REGIONALES",$A$8:$A$50,0)),0))</f>
        <v>0</v>
      </c>
      <c r="I9" s="51">
        <f ca="1">SUM(I10:OFFSET(I8,(MATCH("GOBIERNOS LOCALES",$A$8:$A$50,0)-MATCH("GOBIERNOS REGIONALES",$A$8:$A$50,0)),0))</f>
        <v>0</v>
      </c>
      <c r="J9" s="52">
        <f ca="1">IFERROR(G9/E9,0)</f>
        <v>0</v>
      </c>
      <c r="K9" s="52">
        <f ca="1">IFERROR(SUM(G9,H9)/E9,0)</f>
        <v>0</v>
      </c>
      <c r="L9" s="53">
        <f ca="1">IFERROR(SUM(G9,H9,I9)/E9,0)</f>
        <v>0</v>
      </c>
      <c r="M9" s="5"/>
    </row>
    <row r="10" spans="1:13" x14ac:dyDescent="0.25">
      <c r="A10" t="s">
        <v>138</v>
      </c>
      <c r="D10" s="6"/>
      <c r="E10" s="6"/>
      <c r="F10" s="6">
        <f t="shared" si="0"/>
        <v>0</v>
      </c>
      <c r="G10" s="6"/>
      <c r="H10" s="6"/>
      <c r="I10" s="6"/>
      <c r="J10" s="5">
        <f t="shared" si="1"/>
        <v>0</v>
      </c>
      <c r="K10" s="5">
        <f t="shared" si="2"/>
        <v>0</v>
      </c>
      <c r="L10" s="5">
        <f t="shared" si="3"/>
        <v>0</v>
      </c>
      <c r="M10" s="5"/>
    </row>
    <row r="11" spans="1:13" x14ac:dyDescent="0.25">
      <c r="D11" s="6"/>
      <c r="E11" s="6"/>
      <c r="F11" s="6"/>
      <c r="G11" s="6"/>
      <c r="H11" s="6"/>
      <c r="I11" s="6"/>
      <c r="J11" s="5"/>
      <c r="K11" s="5"/>
      <c r="L11" s="5"/>
      <c r="M11" s="5"/>
    </row>
  </sheetData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2"/>
  <dimension ref="A1:P100"/>
  <sheetViews>
    <sheetView workbookViewId="0">
      <selection activeCell="N2" sqref="N2"/>
    </sheetView>
  </sheetViews>
  <sheetFormatPr baseColWidth="10" defaultColWidth="11.7109375" defaultRowHeight="15" x14ac:dyDescent="0.25"/>
  <cols>
    <col min="1" max="1" width="4.28515625" customWidth="1"/>
    <col min="2" max="2" width="4.28515625" style="35" customWidth="1"/>
    <col min="3" max="3" width="31.42578125" customWidth="1"/>
    <col min="4" max="6" width="13.5703125" customWidth="1"/>
    <col min="7" max="9" width="0" hidden="1" customWidth="1"/>
  </cols>
  <sheetData>
    <row r="1" spans="1:16" ht="15.75" x14ac:dyDescent="0.25">
      <c r="A1" s="32">
        <v>48</v>
      </c>
      <c r="B1" s="34" t="s">
        <v>72</v>
      </c>
      <c r="C1" s="33" t="s">
        <v>668</v>
      </c>
      <c r="D1" s="33"/>
      <c r="E1" s="33"/>
      <c r="F1" s="33"/>
      <c r="G1" s="33"/>
      <c r="H1" s="33"/>
      <c r="I1" s="33"/>
      <c r="J1" s="33"/>
      <c r="K1" s="33"/>
      <c r="L1" s="33"/>
    </row>
    <row r="2" spans="1:16" ht="15.75" thickBot="1" x14ac:dyDescent="0.3">
      <c r="A2" s="2" t="s">
        <v>670</v>
      </c>
      <c r="N2" s="1" t="s">
        <v>681</v>
      </c>
    </row>
    <row r="3" spans="1:16" ht="15.75" thickBot="1" x14ac:dyDescent="0.3">
      <c r="A3" s="76" t="s">
        <v>79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6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6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  <c r="O5" s="6"/>
      <c r="P5" s="66"/>
    </row>
    <row r="6" spans="1:16" x14ac:dyDescent="0.25">
      <c r="A6" s="11" t="s">
        <v>11</v>
      </c>
      <c r="B6" s="37"/>
      <c r="C6" s="13"/>
      <c r="D6" s="14">
        <f ca="1">SUM(D7:OFFSET(D7,50,0))</f>
        <v>85163469</v>
      </c>
      <c r="E6" s="15">
        <f ca="1">SUM(E7:OFFSET(E7,50,0))</f>
        <v>85277285</v>
      </c>
      <c r="F6" s="15">
        <f ca="1">SUM(F7:OFFSET(F7,50,0))</f>
        <v>13875803.699999997</v>
      </c>
      <c r="G6" s="15">
        <f ca="1">SUM(G7:OFFSET(G7,50,0))</f>
        <v>10646710.399999999</v>
      </c>
      <c r="H6" s="15">
        <f ca="1">SUM(H7:OFFSET(H7,50,0))</f>
        <v>1568498.5999999999</v>
      </c>
      <c r="I6" s="15">
        <f ca="1">SUM(I7:OFFSET(I7,50,0))</f>
        <v>1660594.7000000002</v>
      </c>
      <c r="J6" s="16">
        <f ca="1">IFERROR(G6/E6,0)</f>
        <v>0.1248481398065147</v>
      </c>
      <c r="K6" s="16">
        <f ca="1">IFERROR(SUM(G6,H6)/E6,0)</f>
        <v>0.14324106354933788</v>
      </c>
      <c r="L6" s="17">
        <f ca="1">IFERROR(SUM(G6,H6,I6)/E6,0)</f>
        <v>0.16271394779981563</v>
      </c>
      <c r="M6" s="5"/>
      <c r="O6" s="6" t="s">
        <v>206</v>
      </c>
      <c r="P6" s="66" t="s">
        <v>207</v>
      </c>
    </row>
    <row r="7" spans="1:16" x14ac:dyDescent="0.25">
      <c r="A7" s="18"/>
      <c r="B7" s="38">
        <v>1</v>
      </c>
      <c r="C7" s="20" t="s">
        <v>82</v>
      </c>
      <c r="D7" s="21">
        <v>48000</v>
      </c>
      <c r="E7" s="22">
        <v>48000</v>
      </c>
      <c r="F7" s="22">
        <f t="shared" ref="F7:F28" si="0">SUM(G7,H7,I7)</f>
        <v>35520</v>
      </c>
      <c r="G7" s="22">
        <v>28000</v>
      </c>
      <c r="H7" s="22">
        <v>7520</v>
      </c>
      <c r="I7" s="22">
        <v>0</v>
      </c>
      <c r="J7" s="23">
        <f t="shared" ref="J7:J28" si="1">IFERROR(G7/E7,0)</f>
        <v>0.58333333333333337</v>
      </c>
      <c r="K7" s="23">
        <f t="shared" ref="K7:K28" si="2">IFERROR(SUM(G7,H7)/E7,0)</f>
        <v>0.74</v>
      </c>
      <c r="L7" s="24">
        <f t="shared" ref="L7:L28" si="3">IFERROR(SUM(G7,H7,I7)/E7,0)</f>
        <v>0.74</v>
      </c>
      <c r="M7" s="5"/>
      <c r="N7" t="s">
        <v>106</v>
      </c>
      <c r="O7" s="6">
        <v>60117.5</v>
      </c>
      <c r="P7" s="66">
        <v>0.83496527777777774</v>
      </c>
    </row>
    <row r="8" spans="1:16" x14ac:dyDescent="0.25">
      <c r="A8" s="18"/>
      <c r="B8" s="38">
        <v>2</v>
      </c>
      <c r="C8" s="20" t="s">
        <v>83</v>
      </c>
      <c r="D8" s="21">
        <v>120000</v>
      </c>
      <c r="E8" s="22">
        <v>120000</v>
      </c>
      <c r="F8" s="22">
        <f t="shared" si="0"/>
        <v>94028.599999999991</v>
      </c>
      <c r="G8" s="22">
        <v>75641.399999999994</v>
      </c>
      <c r="H8" s="22">
        <v>14871.5</v>
      </c>
      <c r="I8" s="22">
        <v>3515.7</v>
      </c>
      <c r="J8" s="23">
        <f t="shared" si="1"/>
        <v>0.63034499999999993</v>
      </c>
      <c r="K8" s="23">
        <f t="shared" si="2"/>
        <v>0.75427416666666658</v>
      </c>
      <c r="L8" s="24">
        <f t="shared" si="3"/>
        <v>0.78357166666666656</v>
      </c>
      <c r="M8" s="5"/>
      <c r="N8" t="s">
        <v>104</v>
      </c>
      <c r="O8" s="6">
        <v>117846.2</v>
      </c>
      <c r="P8" s="66">
        <v>0.81837638888888886</v>
      </c>
    </row>
    <row r="9" spans="1:16" x14ac:dyDescent="0.25">
      <c r="A9" s="18"/>
      <c r="B9" s="38">
        <v>3</v>
      </c>
      <c r="C9" s="20" t="s">
        <v>84</v>
      </c>
      <c r="D9" s="21">
        <v>132000</v>
      </c>
      <c r="E9" s="22">
        <v>132000</v>
      </c>
      <c r="F9" s="22">
        <f t="shared" si="0"/>
        <v>105478.29999999999</v>
      </c>
      <c r="G9" s="22">
        <v>87088.7</v>
      </c>
      <c r="H9" s="22">
        <v>10350.200000000001</v>
      </c>
      <c r="I9" s="22">
        <v>8039.4</v>
      </c>
      <c r="J9" s="23">
        <f t="shared" si="1"/>
        <v>0.65976287878787876</v>
      </c>
      <c r="K9" s="23">
        <f t="shared" si="2"/>
        <v>0.73817348484848477</v>
      </c>
      <c r="L9" s="24">
        <f t="shared" si="3"/>
        <v>0.79907803030303026</v>
      </c>
      <c r="M9" s="5"/>
      <c r="N9" t="s">
        <v>84</v>
      </c>
      <c r="O9" s="6">
        <v>105478.29999999999</v>
      </c>
      <c r="P9" s="66">
        <v>0.79907803030303026</v>
      </c>
    </row>
    <row r="10" spans="1:16" x14ac:dyDescent="0.25">
      <c r="A10" s="18"/>
      <c r="B10" s="38">
        <v>4</v>
      </c>
      <c r="C10" s="20" t="s">
        <v>85</v>
      </c>
      <c r="D10" s="21">
        <v>132000</v>
      </c>
      <c r="E10" s="22">
        <v>110000</v>
      </c>
      <c r="F10" s="22">
        <f t="shared" si="0"/>
        <v>83133.900000000009</v>
      </c>
      <c r="G10" s="22">
        <v>66458.100000000006</v>
      </c>
      <c r="H10" s="22">
        <v>6678.1</v>
      </c>
      <c r="I10" s="22">
        <v>9997.7000000000007</v>
      </c>
      <c r="J10" s="23">
        <f t="shared" si="1"/>
        <v>0.60416454545454545</v>
      </c>
      <c r="K10" s="23">
        <f t="shared" si="2"/>
        <v>0.66487454545454561</v>
      </c>
      <c r="L10" s="24">
        <f t="shared" si="3"/>
        <v>0.75576272727272731</v>
      </c>
      <c r="M10" s="5"/>
      <c r="N10" t="s">
        <v>91</v>
      </c>
      <c r="O10" s="6">
        <v>94076.7</v>
      </c>
      <c r="P10" s="66">
        <v>0.78397249999999996</v>
      </c>
    </row>
    <row r="11" spans="1:16" x14ac:dyDescent="0.25">
      <c r="A11" s="18"/>
      <c r="B11" s="38">
        <v>6</v>
      </c>
      <c r="C11" s="20" t="s">
        <v>87</v>
      </c>
      <c r="D11" s="21">
        <v>60000</v>
      </c>
      <c r="E11" s="22">
        <v>64000</v>
      </c>
      <c r="F11" s="22">
        <f t="shared" si="0"/>
        <v>29667.199999999997</v>
      </c>
      <c r="G11" s="22">
        <v>23303.3</v>
      </c>
      <c r="H11" s="22">
        <v>6363.9</v>
      </c>
      <c r="I11" s="22">
        <v>0</v>
      </c>
      <c r="J11" s="23">
        <f t="shared" si="1"/>
        <v>0.3641140625</v>
      </c>
      <c r="K11" s="23">
        <f t="shared" si="2"/>
        <v>0.46354999999999996</v>
      </c>
      <c r="L11" s="24">
        <f t="shared" si="3"/>
        <v>0.46354999999999996</v>
      </c>
      <c r="M11" s="5"/>
      <c r="N11" t="s">
        <v>83</v>
      </c>
      <c r="O11" s="6">
        <v>94028.599999999991</v>
      </c>
      <c r="P11" s="66">
        <v>0.78357166666666656</v>
      </c>
    </row>
    <row r="12" spans="1:16" x14ac:dyDescent="0.25">
      <c r="A12" s="18"/>
      <c r="B12" s="38">
        <v>7</v>
      </c>
      <c r="C12" s="20" t="s">
        <v>88</v>
      </c>
      <c r="D12" s="21">
        <v>180000</v>
      </c>
      <c r="E12" s="22">
        <v>160000</v>
      </c>
      <c r="F12" s="22">
        <f t="shared" si="0"/>
        <v>111867.9</v>
      </c>
      <c r="G12" s="22">
        <v>84803.9</v>
      </c>
      <c r="H12" s="22">
        <v>20700.099999999999</v>
      </c>
      <c r="I12" s="22">
        <v>6363.9</v>
      </c>
      <c r="J12" s="23">
        <f t="shared" si="1"/>
        <v>0.53002437499999999</v>
      </c>
      <c r="K12" s="23">
        <f t="shared" si="2"/>
        <v>0.65939999999999999</v>
      </c>
      <c r="L12" s="24">
        <f t="shared" si="3"/>
        <v>0.69917437500000001</v>
      </c>
      <c r="M12" s="5"/>
      <c r="N12" t="s">
        <v>85</v>
      </c>
      <c r="O12" s="6">
        <v>83133.900000000009</v>
      </c>
      <c r="P12" s="66">
        <v>0.75576272727272731</v>
      </c>
    </row>
    <row r="13" spans="1:16" x14ac:dyDescent="0.25">
      <c r="A13" s="18"/>
      <c r="B13" s="38">
        <v>8</v>
      </c>
      <c r="C13" s="20" t="s">
        <v>89</v>
      </c>
      <c r="D13" s="21">
        <v>180000</v>
      </c>
      <c r="E13" s="22">
        <v>150000</v>
      </c>
      <c r="F13" s="22">
        <f t="shared" si="0"/>
        <v>111344.5</v>
      </c>
      <c r="G13" s="22">
        <v>96110.2</v>
      </c>
      <c r="H13" s="22">
        <v>9252.2000000000007</v>
      </c>
      <c r="I13" s="22">
        <v>5982.1</v>
      </c>
      <c r="J13" s="23">
        <f t="shared" si="1"/>
        <v>0.64073466666666667</v>
      </c>
      <c r="K13" s="23">
        <f t="shared" si="2"/>
        <v>0.70241599999999993</v>
      </c>
      <c r="L13" s="24">
        <f t="shared" si="3"/>
        <v>0.74229666666666672</v>
      </c>
      <c r="M13" s="5"/>
      <c r="N13" t="s">
        <v>101</v>
      </c>
      <c r="O13" s="6">
        <v>135361</v>
      </c>
      <c r="P13" s="66">
        <v>0.75200555555555559</v>
      </c>
    </row>
    <row r="14" spans="1:16" x14ac:dyDescent="0.25">
      <c r="A14" s="18"/>
      <c r="B14" s="38">
        <v>10</v>
      </c>
      <c r="C14" s="20" t="s">
        <v>91</v>
      </c>
      <c r="D14" s="21">
        <v>132000</v>
      </c>
      <c r="E14" s="22">
        <v>120000</v>
      </c>
      <c r="F14" s="22">
        <f t="shared" si="0"/>
        <v>94076.7</v>
      </c>
      <c r="G14" s="22">
        <v>79994.399999999994</v>
      </c>
      <c r="H14" s="22">
        <v>9859</v>
      </c>
      <c r="I14" s="22">
        <v>4223.3</v>
      </c>
      <c r="J14" s="23">
        <f t="shared" si="1"/>
        <v>0.66661999999999999</v>
      </c>
      <c r="K14" s="23">
        <f t="shared" si="2"/>
        <v>0.74877833333333332</v>
      </c>
      <c r="L14" s="24">
        <f t="shared" si="3"/>
        <v>0.78397249999999996</v>
      </c>
      <c r="M14" s="5"/>
      <c r="N14" t="s">
        <v>102</v>
      </c>
      <c r="O14" s="6">
        <v>72002.399999999994</v>
      </c>
      <c r="P14" s="66">
        <v>0.75002499999999994</v>
      </c>
    </row>
    <row r="15" spans="1:16" x14ac:dyDescent="0.25">
      <c r="A15" s="18"/>
      <c r="B15" s="38">
        <v>11</v>
      </c>
      <c r="C15" s="20" t="s">
        <v>92</v>
      </c>
      <c r="D15" s="21">
        <v>108000</v>
      </c>
      <c r="E15" s="22">
        <v>108000</v>
      </c>
      <c r="F15" s="22">
        <f t="shared" si="0"/>
        <v>78798.100000000006</v>
      </c>
      <c r="G15" s="22">
        <v>62026.6</v>
      </c>
      <c r="H15" s="22">
        <v>8169.7</v>
      </c>
      <c r="I15" s="22">
        <v>8601.7999999999993</v>
      </c>
      <c r="J15" s="23">
        <f t="shared" si="1"/>
        <v>0.57432037037037031</v>
      </c>
      <c r="K15" s="23">
        <f t="shared" si="2"/>
        <v>0.64996574074074076</v>
      </c>
      <c r="L15" s="24">
        <f t="shared" si="3"/>
        <v>0.72961203703703714</v>
      </c>
      <c r="M15" s="5"/>
      <c r="N15" t="s">
        <v>89</v>
      </c>
      <c r="O15" s="6">
        <v>111344.5</v>
      </c>
      <c r="P15" s="66">
        <v>0.74229666666666672</v>
      </c>
    </row>
    <row r="16" spans="1:16" x14ac:dyDescent="0.25">
      <c r="A16" s="18"/>
      <c r="B16" s="38">
        <v>12</v>
      </c>
      <c r="C16" s="20" t="s">
        <v>93</v>
      </c>
      <c r="D16" s="21">
        <v>278400</v>
      </c>
      <c r="E16" s="22">
        <v>243000</v>
      </c>
      <c r="F16" s="22">
        <f t="shared" si="0"/>
        <v>150706.20000000001</v>
      </c>
      <c r="G16" s="22">
        <v>128409.3</v>
      </c>
      <c r="H16" s="22">
        <v>22296.9</v>
      </c>
      <c r="I16" s="22">
        <v>0</v>
      </c>
      <c r="J16" s="23">
        <f t="shared" si="1"/>
        <v>0.52843333333333331</v>
      </c>
      <c r="K16" s="23">
        <f t="shared" si="2"/>
        <v>0.62019012345679014</v>
      </c>
      <c r="L16" s="24">
        <f t="shared" si="3"/>
        <v>0.62019012345679014</v>
      </c>
      <c r="M16" s="5"/>
      <c r="N16" t="s">
        <v>82</v>
      </c>
      <c r="O16" s="6">
        <v>35520</v>
      </c>
      <c r="P16" s="66">
        <v>0.74</v>
      </c>
    </row>
    <row r="17" spans="1:16" x14ac:dyDescent="0.25">
      <c r="A17" s="18"/>
      <c r="B17" s="38">
        <v>13</v>
      </c>
      <c r="C17" s="20" t="s">
        <v>94</v>
      </c>
      <c r="D17" s="21">
        <v>132000</v>
      </c>
      <c r="E17" s="22">
        <v>120000</v>
      </c>
      <c r="F17" s="22">
        <f t="shared" si="0"/>
        <v>87761.2</v>
      </c>
      <c r="G17" s="22">
        <v>78918.3</v>
      </c>
      <c r="H17" s="22">
        <v>8842.9</v>
      </c>
      <c r="I17" s="22">
        <v>0</v>
      </c>
      <c r="J17" s="23">
        <f t="shared" si="1"/>
        <v>0.65765249999999997</v>
      </c>
      <c r="K17" s="23">
        <f t="shared" si="2"/>
        <v>0.73134333333333335</v>
      </c>
      <c r="L17" s="24">
        <f t="shared" si="3"/>
        <v>0.73134333333333335</v>
      </c>
      <c r="M17" s="5"/>
      <c r="N17" t="s">
        <v>103</v>
      </c>
      <c r="O17" s="6">
        <v>70940.599999999991</v>
      </c>
      <c r="P17" s="66">
        <v>0.73896458333333326</v>
      </c>
    </row>
    <row r="18" spans="1:16" x14ac:dyDescent="0.25">
      <c r="A18" s="18"/>
      <c r="B18" s="38">
        <v>14</v>
      </c>
      <c r="C18" s="20" t="s">
        <v>95</v>
      </c>
      <c r="D18" s="21">
        <v>108000</v>
      </c>
      <c r="E18" s="22">
        <v>108000</v>
      </c>
      <c r="F18" s="22">
        <f t="shared" si="0"/>
        <v>64813.599999999999</v>
      </c>
      <c r="G18" s="22">
        <v>52426.8</v>
      </c>
      <c r="H18" s="22">
        <v>5989.6</v>
      </c>
      <c r="I18" s="22">
        <v>6397.2</v>
      </c>
      <c r="J18" s="23">
        <f t="shared" si="1"/>
        <v>0.48543333333333338</v>
      </c>
      <c r="K18" s="23">
        <f t="shared" si="2"/>
        <v>0.54089259259259259</v>
      </c>
      <c r="L18" s="24">
        <f t="shared" si="3"/>
        <v>0.60012592592592595</v>
      </c>
      <c r="M18" s="5"/>
      <c r="N18" t="s">
        <v>94</v>
      </c>
      <c r="O18" s="6">
        <v>87761.2</v>
      </c>
      <c r="P18" s="66">
        <v>0.73134333333333335</v>
      </c>
    </row>
    <row r="19" spans="1:16" x14ac:dyDescent="0.25">
      <c r="A19" s="18"/>
      <c r="B19" s="38">
        <v>15</v>
      </c>
      <c r="C19" s="20" t="s">
        <v>96</v>
      </c>
      <c r="D19" s="21">
        <v>82515969</v>
      </c>
      <c r="E19" s="22">
        <v>82815185</v>
      </c>
      <c r="F19" s="22">
        <f t="shared" si="0"/>
        <v>12133424.6</v>
      </c>
      <c r="G19" s="22">
        <v>9214347.0999999996</v>
      </c>
      <c r="H19" s="22">
        <v>1370874</v>
      </c>
      <c r="I19" s="22">
        <v>1548203.5</v>
      </c>
      <c r="J19" s="23">
        <f t="shared" si="1"/>
        <v>0.11126398015050017</v>
      </c>
      <c r="K19" s="23">
        <f t="shared" si="2"/>
        <v>0.1278173936337883</v>
      </c>
      <c r="L19" s="24">
        <f t="shared" si="3"/>
        <v>0.14651207505000441</v>
      </c>
      <c r="M19" s="5"/>
      <c r="N19" t="s">
        <v>92</v>
      </c>
      <c r="O19" s="6">
        <v>78798.100000000006</v>
      </c>
      <c r="P19" s="66">
        <v>0.72961203703703714</v>
      </c>
    </row>
    <row r="20" spans="1:16" x14ac:dyDescent="0.25">
      <c r="A20" s="18"/>
      <c r="B20" s="38">
        <v>16</v>
      </c>
      <c r="C20" s="20" t="s">
        <v>97</v>
      </c>
      <c r="D20" s="21">
        <v>144000</v>
      </c>
      <c r="E20" s="22">
        <v>144000</v>
      </c>
      <c r="F20" s="22">
        <f t="shared" si="0"/>
        <v>99707.6</v>
      </c>
      <c r="G20" s="22">
        <v>76917.100000000006</v>
      </c>
      <c r="H20" s="22">
        <v>10882.5</v>
      </c>
      <c r="I20" s="22">
        <v>11908</v>
      </c>
      <c r="J20" s="23">
        <f t="shared" si="1"/>
        <v>0.53414652777777782</v>
      </c>
      <c r="K20" s="23">
        <f t="shared" si="2"/>
        <v>0.60971944444444448</v>
      </c>
      <c r="L20" s="24">
        <f t="shared" si="3"/>
        <v>0.69241388888888888</v>
      </c>
      <c r="M20" s="5"/>
      <c r="N20" t="s">
        <v>88</v>
      </c>
      <c r="O20" s="6">
        <v>111867.9</v>
      </c>
      <c r="P20" s="66">
        <v>0.69917437500000001</v>
      </c>
    </row>
    <row r="21" spans="1:16" x14ac:dyDescent="0.25">
      <c r="A21" s="18"/>
      <c r="B21" s="38">
        <v>17</v>
      </c>
      <c r="C21" s="20" t="s">
        <v>98</v>
      </c>
      <c r="D21" s="21">
        <v>60000</v>
      </c>
      <c r="E21" s="22">
        <v>44000</v>
      </c>
      <c r="F21" s="22">
        <f t="shared" si="0"/>
        <v>28168.200000000004</v>
      </c>
      <c r="G21" s="22">
        <v>20098.400000000001</v>
      </c>
      <c r="H21" s="22">
        <v>1988.2</v>
      </c>
      <c r="I21" s="22">
        <v>6081.6</v>
      </c>
      <c r="J21" s="23">
        <f t="shared" si="1"/>
        <v>0.45678181818181823</v>
      </c>
      <c r="K21" s="23">
        <f t="shared" si="2"/>
        <v>0.50196818181818181</v>
      </c>
      <c r="L21" s="24">
        <f t="shared" si="3"/>
        <v>0.64018636363636372</v>
      </c>
      <c r="M21" s="5"/>
      <c r="N21" t="s">
        <v>97</v>
      </c>
      <c r="O21" s="6">
        <v>99707.6</v>
      </c>
      <c r="P21" s="66">
        <v>0.69241388888888888</v>
      </c>
    </row>
    <row r="22" spans="1:16" x14ac:dyDescent="0.25">
      <c r="A22" s="18"/>
      <c r="B22" s="38">
        <v>18</v>
      </c>
      <c r="C22" s="20" t="s">
        <v>99</v>
      </c>
      <c r="D22" s="21">
        <v>144000</v>
      </c>
      <c r="E22" s="22">
        <v>126000</v>
      </c>
      <c r="F22" s="22">
        <f t="shared" si="0"/>
        <v>61439.4</v>
      </c>
      <c r="G22" s="22">
        <v>51619</v>
      </c>
      <c r="H22" s="22">
        <v>9820.4</v>
      </c>
      <c r="I22" s="22">
        <v>0</v>
      </c>
      <c r="J22" s="23">
        <f t="shared" si="1"/>
        <v>0.40967460317460319</v>
      </c>
      <c r="K22" s="23">
        <f t="shared" si="2"/>
        <v>0.48761428571428572</v>
      </c>
      <c r="L22" s="24">
        <f t="shared" si="3"/>
        <v>0.48761428571428572</v>
      </c>
      <c r="M22" s="5"/>
      <c r="N22" t="s">
        <v>105</v>
      </c>
      <c r="O22" s="6">
        <v>49600</v>
      </c>
      <c r="P22" s="66">
        <v>0.64332036316472119</v>
      </c>
    </row>
    <row r="23" spans="1:16" x14ac:dyDescent="0.25">
      <c r="A23" s="18"/>
      <c r="B23" s="38">
        <v>20</v>
      </c>
      <c r="C23" s="20" t="s">
        <v>101</v>
      </c>
      <c r="D23" s="21">
        <v>180000</v>
      </c>
      <c r="E23" s="22">
        <v>180000</v>
      </c>
      <c r="F23" s="22">
        <f t="shared" si="0"/>
        <v>135361</v>
      </c>
      <c r="G23" s="22">
        <v>105450.5</v>
      </c>
      <c r="H23" s="22">
        <v>14958.7</v>
      </c>
      <c r="I23" s="22">
        <v>14951.8</v>
      </c>
      <c r="J23" s="23">
        <f t="shared" si="1"/>
        <v>0.58583611111111111</v>
      </c>
      <c r="K23" s="23">
        <f t="shared" si="2"/>
        <v>0.66893999999999998</v>
      </c>
      <c r="L23" s="24">
        <f t="shared" si="3"/>
        <v>0.75200555555555559</v>
      </c>
      <c r="M23" s="5"/>
      <c r="N23" t="s">
        <v>98</v>
      </c>
      <c r="O23" s="6">
        <v>28168.200000000004</v>
      </c>
      <c r="P23" s="66">
        <v>0.64018636363636372</v>
      </c>
    </row>
    <row r="24" spans="1:16" x14ac:dyDescent="0.25">
      <c r="A24" s="18"/>
      <c r="B24" s="38">
        <v>21</v>
      </c>
      <c r="C24" s="20" t="s">
        <v>102</v>
      </c>
      <c r="D24" s="21">
        <v>108000</v>
      </c>
      <c r="E24" s="22">
        <v>96000</v>
      </c>
      <c r="F24" s="22">
        <f t="shared" si="0"/>
        <v>72002.399999999994</v>
      </c>
      <c r="G24" s="22">
        <v>64001.599999999999</v>
      </c>
      <c r="H24" s="22">
        <v>8000.8</v>
      </c>
      <c r="I24" s="22">
        <v>0</v>
      </c>
      <c r="J24" s="23">
        <f t="shared" si="1"/>
        <v>0.66668333333333329</v>
      </c>
      <c r="K24" s="23">
        <f t="shared" si="2"/>
        <v>0.75002499999999994</v>
      </c>
      <c r="L24" s="24">
        <f t="shared" si="3"/>
        <v>0.75002499999999994</v>
      </c>
      <c r="M24" s="5"/>
      <c r="N24" t="s">
        <v>93</v>
      </c>
      <c r="O24" s="6">
        <v>150706.20000000001</v>
      </c>
      <c r="P24" s="66">
        <v>0.62019012345679014</v>
      </c>
    </row>
    <row r="25" spans="1:16" x14ac:dyDescent="0.25">
      <c r="A25" s="18"/>
      <c r="B25" s="38">
        <v>22</v>
      </c>
      <c r="C25" s="20" t="s">
        <v>103</v>
      </c>
      <c r="D25" s="21">
        <v>108000</v>
      </c>
      <c r="E25" s="22">
        <v>96000</v>
      </c>
      <c r="F25" s="22">
        <f t="shared" si="0"/>
        <v>70940.599999999991</v>
      </c>
      <c r="G25" s="22">
        <v>57659</v>
      </c>
      <c r="H25" s="22">
        <v>5259.2</v>
      </c>
      <c r="I25" s="22">
        <v>8022.4</v>
      </c>
      <c r="J25" s="23">
        <f t="shared" si="1"/>
        <v>0.60061458333333329</v>
      </c>
      <c r="K25" s="23">
        <f t="shared" si="2"/>
        <v>0.65539791666666669</v>
      </c>
      <c r="L25" s="24">
        <f t="shared" si="3"/>
        <v>0.73896458333333326</v>
      </c>
      <c r="M25" s="5"/>
      <c r="N25" t="s">
        <v>95</v>
      </c>
      <c r="O25" s="6">
        <v>64813.599999999999</v>
      </c>
      <c r="P25" s="66">
        <v>0.60012592592592595</v>
      </c>
    </row>
    <row r="26" spans="1:16" x14ac:dyDescent="0.25">
      <c r="A26" s="18"/>
      <c r="B26" s="38">
        <v>23</v>
      </c>
      <c r="C26" s="20" t="s">
        <v>104</v>
      </c>
      <c r="D26" s="21">
        <v>144000</v>
      </c>
      <c r="E26" s="22">
        <v>144000</v>
      </c>
      <c r="F26" s="22">
        <f t="shared" si="0"/>
        <v>117846.2</v>
      </c>
      <c r="G26" s="22">
        <v>106211.2</v>
      </c>
      <c r="H26" s="22">
        <v>5032.7</v>
      </c>
      <c r="I26" s="22">
        <v>6602.3</v>
      </c>
      <c r="J26" s="23">
        <f t="shared" si="1"/>
        <v>0.73757777777777778</v>
      </c>
      <c r="K26" s="23">
        <f t="shared" si="2"/>
        <v>0.77252708333333331</v>
      </c>
      <c r="L26" s="24">
        <f t="shared" si="3"/>
        <v>0.81837638888888886</v>
      </c>
      <c r="M26" s="5"/>
      <c r="N26" t="s">
        <v>99</v>
      </c>
      <c r="O26" s="6">
        <v>61439.4</v>
      </c>
      <c r="P26" s="66">
        <v>0.48761428571428572</v>
      </c>
    </row>
    <row r="27" spans="1:16" x14ac:dyDescent="0.25">
      <c r="A27" s="18"/>
      <c r="B27" s="38">
        <v>24</v>
      </c>
      <c r="C27" s="20" t="s">
        <v>105</v>
      </c>
      <c r="D27" s="21">
        <v>77100</v>
      </c>
      <c r="E27" s="22">
        <v>77100</v>
      </c>
      <c r="F27" s="22">
        <f t="shared" si="0"/>
        <v>49600</v>
      </c>
      <c r="G27" s="22">
        <v>43309.9</v>
      </c>
      <c r="H27" s="22">
        <v>0</v>
      </c>
      <c r="I27" s="22">
        <v>6290.1</v>
      </c>
      <c r="J27" s="23">
        <f t="shared" si="1"/>
        <v>0.56173670557717248</v>
      </c>
      <c r="K27" s="23">
        <f t="shared" si="2"/>
        <v>0.56173670557717248</v>
      </c>
      <c r="L27" s="24">
        <f t="shared" si="3"/>
        <v>0.64332036316472119</v>
      </c>
      <c r="M27" s="5"/>
      <c r="N27" t="s">
        <v>87</v>
      </c>
      <c r="O27" s="6">
        <v>29667.199999999997</v>
      </c>
      <c r="P27" s="66">
        <v>0.46354999999999996</v>
      </c>
    </row>
    <row r="28" spans="1:16" ht="15.75" thickBot="1" x14ac:dyDescent="0.3">
      <c r="A28" s="25"/>
      <c r="B28" s="39">
        <v>25</v>
      </c>
      <c r="C28" s="27" t="s">
        <v>106</v>
      </c>
      <c r="D28" s="28">
        <v>72000</v>
      </c>
      <c r="E28" s="29">
        <v>72000</v>
      </c>
      <c r="F28" s="29">
        <f t="shared" si="0"/>
        <v>60117.5</v>
      </c>
      <c r="G28" s="29">
        <v>43915.6</v>
      </c>
      <c r="H28" s="29">
        <v>10788</v>
      </c>
      <c r="I28" s="29">
        <v>5413.9</v>
      </c>
      <c r="J28" s="30">
        <f t="shared" si="1"/>
        <v>0.60993888888888892</v>
      </c>
      <c r="K28" s="30">
        <f t="shared" si="2"/>
        <v>0.75977222222222218</v>
      </c>
      <c r="L28" s="31">
        <f t="shared" si="3"/>
        <v>0.83496527777777774</v>
      </c>
      <c r="M28" s="5"/>
      <c r="N28" t="s">
        <v>96</v>
      </c>
      <c r="O28" s="6">
        <v>12133424.6</v>
      </c>
      <c r="P28" s="66">
        <v>0.14651207505000441</v>
      </c>
    </row>
    <row r="29" spans="1:16" x14ac:dyDescent="0.25">
      <c r="O29" s="6"/>
      <c r="P29" s="66"/>
    </row>
    <row r="30" spans="1:16" x14ac:dyDescent="0.25">
      <c r="O30" s="6"/>
      <c r="P30" s="66"/>
    </row>
    <row r="31" spans="1:16" x14ac:dyDescent="0.25">
      <c r="O31" s="6"/>
      <c r="P31" s="66"/>
    </row>
    <row r="32" spans="1:16" x14ac:dyDescent="0.25">
      <c r="O32" s="6"/>
      <c r="P32" s="66"/>
    </row>
    <row r="33" spans="15:16" x14ac:dyDescent="0.25">
      <c r="O33" s="6"/>
      <c r="P33" s="66"/>
    </row>
    <row r="34" spans="15:16" x14ac:dyDescent="0.25">
      <c r="O34" s="6"/>
      <c r="P34" s="66"/>
    </row>
    <row r="35" spans="15:16" x14ac:dyDescent="0.25">
      <c r="O35" s="6"/>
      <c r="P35" s="66"/>
    </row>
    <row r="36" spans="15:16" x14ac:dyDescent="0.25">
      <c r="O36" s="6"/>
      <c r="P36" s="66"/>
    </row>
    <row r="37" spans="15:16" x14ac:dyDescent="0.25">
      <c r="O37" s="6"/>
      <c r="P37" s="66"/>
    </row>
    <row r="38" spans="15:16" x14ac:dyDescent="0.25">
      <c r="O38" s="6"/>
      <c r="P38" s="66"/>
    </row>
    <row r="39" spans="15:16" x14ac:dyDescent="0.25">
      <c r="O39" s="6"/>
      <c r="P39" s="66"/>
    </row>
    <row r="40" spans="15:16" x14ac:dyDescent="0.25">
      <c r="O40" s="6"/>
      <c r="P40" s="66"/>
    </row>
    <row r="41" spans="15:16" x14ac:dyDescent="0.25">
      <c r="O41" s="6"/>
      <c r="P41" s="66"/>
    </row>
    <row r="42" spans="15:16" x14ac:dyDescent="0.25">
      <c r="O42" s="6"/>
      <c r="P42" s="66"/>
    </row>
    <row r="43" spans="15:16" x14ac:dyDescent="0.25">
      <c r="O43" s="6"/>
      <c r="P43" s="66"/>
    </row>
    <row r="44" spans="15:16" x14ac:dyDescent="0.25">
      <c r="O44" s="6"/>
      <c r="P44" s="66"/>
    </row>
    <row r="45" spans="15:16" x14ac:dyDescent="0.25">
      <c r="O45" s="6"/>
      <c r="P45" s="66"/>
    </row>
    <row r="46" spans="15:16" x14ac:dyDescent="0.25">
      <c r="O46" s="6"/>
      <c r="P46" s="66"/>
    </row>
    <row r="47" spans="15:16" x14ac:dyDescent="0.25">
      <c r="O47" s="6"/>
      <c r="P47" s="66"/>
    </row>
    <row r="48" spans="15:16" x14ac:dyDescent="0.25">
      <c r="O48" s="6"/>
      <c r="P48" s="66"/>
    </row>
    <row r="49" spans="15:16" x14ac:dyDescent="0.25">
      <c r="O49" s="6"/>
      <c r="P49" s="66"/>
    </row>
    <row r="50" spans="15:16" x14ac:dyDescent="0.25">
      <c r="O50" s="6"/>
      <c r="P50" s="66"/>
    </row>
    <row r="51" spans="15:16" x14ac:dyDescent="0.25">
      <c r="O51" s="6"/>
      <c r="P51" s="66"/>
    </row>
    <row r="52" spans="15:16" x14ac:dyDescent="0.25">
      <c r="O52" s="6"/>
      <c r="P52" s="66"/>
    </row>
    <row r="53" spans="15:16" x14ac:dyDescent="0.25">
      <c r="O53" s="6"/>
      <c r="P53" s="66"/>
    </row>
    <row r="54" spans="15:16" x14ac:dyDescent="0.25">
      <c r="O54" s="6"/>
      <c r="P54" s="66"/>
    </row>
    <row r="55" spans="15:16" x14ac:dyDescent="0.25">
      <c r="O55" s="6"/>
      <c r="P55" s="66"/>
    </row>
    <row r="56" spans="15:16" x14ac:dyDescent="0.25">
      <c r="O56" s="6"/>
      <c r="P56" s="66"/>
    </row>
    <row r="57" spans="15:16" x14ac:dyDescent="0.25">
      <c r="O57" s="6"/>
      <c r="P57" s="66"/>
    </row>
    <row r="58" spans="15:16" x14ac:dyDescent="0.25">
      <c r="O58" s="6"/>
      <c r="P58" s="66"/>
    </row>
    <row r="59" spans="15:16" x14ac:dyDescent="0.25">
      <c r="O59" s="6"/>
      <c r="P59" s="66"/>
    </row>
    <row r="60" spans="15:16" x14ac:dyDescent="0.25">
      <c r="O60" s="6"/>
      <c r="P60" s="66"/>
    </row>
    <row r="61" spans="15:16" x14ac:dyDescent="0.25">
      <c r="O61" s="6"/>
      <c r="P61" s="66"/>
    </row>
    <row r="62" spans="15:16" x14ac:dyDescent="0.25">
      <c r="O62" s="6"/>
      <c r="P62" s="66"/>
    </row>
    <row r="63" spans="15:16" x14ac:dyDescent="0.25">
      <c r="O63" s="6"/>
      <c r="P63" s="66"/>
    </row>
    <row r="64" spans="15:16" x14ac:dyDescent="0.25">
      <c r="O64" s="6"/>
      <c r="P64" s="66"/>
    </row>
    <row r="65" spans="15:16" x14ac:dyDescent="0.25">
      <c r="O65" s="6"/>
      <c r="P65" s="66"/>
    </row>
    <row r="66" spans="15:16" x14ac:dyDescent="0.25">
      <c r="O66" s="6"/>
      <c r="P66" s="66"/>
    </row>
    <row r="67" spans="15:16" x14ac:dyDescent="0.25">
      <c r="O67" s="6"/>
      <c r="P67" s="66"/>
    </row>
    <row r="68" spans="15:16" x14ac:dyDescent="0.25">
      <c r="O68" s="6"/>
      <c r="P68" s="66"/>
    </row>
    <row r="69" spans="15:16" x14ac:dyDescent="0.25">
      <c r="O69" s="6"/>
      <c r="P69" s="66"/>
    </row>
    <row r="70" spans="15:16" x14ac:dyDescent="0.25">
      <c r="O70" s="6"/>
      <c r="P70" s="66"/>
    </row>
    <row r="71" spans="15:16" x14ac:dyDescent="0.25">
      <c r="O71" s="6"/>
      <c r="P71" s="66"/>
    </row>
    <row r="72" spans="15:16" x14ac:dyDescent="0.25">
      <c r="O72" s="6"/>
      <c r="P72" s="66"/>
    </row>
    <row r="73" spans="15:16" x14ac:dyDescent="0.25">
      <c r="O73" s="6"/>
      <c r="P73" s="66"/>
    </row>
    <row r="74" spans="15:16" x14ac:dyDescent="0.25">
      <c r="O74" s="6"/>
      <c r="P74" s="66"/>
    </row>
    <row r="75" spans="15:16" x14ac:dyDescent="0.25">
      <c r="O75" s="6"/>
      <c r="P75" s="66"/>
    </row>
    <row r="76" spans="15:16" x14ac:dyDescent="0.25">
      <c r="O76" s="6"/>
      <c r="P76" s="66"/>
    </row>
    <row r="77" spans="15:16" x14ac:dyDescent="0.25">
      <c r="O77" s="6"/>
      <c r="P77" s="66"/>
    </row>
    <row r="78" spans="15:16" x14ac:dyDescent="0.25">
      <c r="O78" s="6"/>
      <c r="P78" s="66"/>
    </row>
    <row r="79" spans="15:16" x14ac:dyDescent="0.25">
      <c r="O79" s="6"/>
      <c r="P79" s="66"/>
    </row>
    <row r="80" spans="15:16" x14ac:dyDescent="0.25">
      <c r="O80" s="6"/>
      <c r="P80" s="66"/>
    </row>
    <row r="81" spans="15:16" x14ac:dyDescent="0.25">
      <c r="O81" s="6"/>
      <c r="P81" s="66"/>
    </row>
    <row r="82" spans="15:16" x14ac:dyDescent="0.25">
      <c r="O82" s="6"/>
      <c r="P82" s="66"/>
    </row>
    <row r="83" spans="15:16" x14ac:dyDescent="0.25">
      <c r="O83" s="6"/>
      <c r="P83" s="66"/>
    </row>
    <row r="84" spans="15:16" x14ac:dyDescent="0.25">
      <c r="O84" s="6"/>
      <c r="P84" s="66"/>
    </row>
    <row r="85" spans="15:16" x14ac:dyDescent="0.25">
      <c r="O85" s="6"/>
      <c r="P85" s="66"/>
    </row>
    <row r="86" spans="15:16" x14ac:dyDescent="0.25">
      <c r="O86" s="6"/>
      <c r="P86" s="66"/>
    </row>
    <row r="87" spans="15:16" x14ac:dyDescent="0.25">
      <c r="O87" s="6"/>
      <c r="P87" s="66"/>
    </row>
    <row r="88" spans="15:16" x14ac:dyDescent="0.25">
      <c r="O88" s="6"/>
      <c r="P88" s="66"/>
    </row>
    <row r="89" spans="15:16" x14ac:dyDescent="0.25">
      <c r="O89" s="6"/>
      <c r="P89" s="66"/>
    </row>
    <row r="90" spans="15:16" x14ac:dyDescent="0.25">
      <c r="O90" s="6"/>
      <c r="P90" s="66"/>
    </row>
    <row r="91" spans="15:16" x14ac:dyDescent="0.25">
      <c r="O91" s="6"/>
      <c r="P91" s="66"/>
    </row>
    <row r="92" spans="15:16" x14ac:dyDescent="0.25">
      <c r="O92" s="6"/>
      <c r="P92" s="66"/>
    </row>
    <row r="93" spans="15:16" x14ac:dyDescent="0.25">
      <c r="O93" s="6"/>
      <c r="P93" s="66"/>
    </row>
    <row r="94" spans="15:16" x14ac:dyDescent="0.25">
      <c r="O94" s="6"/>
      <c r="P94" s="66"/>
    </row>
    <row r="95" spans="15:16" x14ac:dyDescent="0.25">
      <c r="O95" s="6"/>
      <c r="P95" s="66"/>
    </row>
    <row r="96" spans="15:16" x14ac:dyDescent="0.25">
      <c r="O96" s="6"/>
      <c r="P96" s="66"/>
    </row>
    <row r="97" spans="15:16" x14ac:dyDescent="0.25">
      <c r="O97" s="6"/>
      <c r="P97" s="66"/>
    </row>
    <row r="98" spans="15:16" x14ac:dyDescent="0.25">
      <c r="O98" s="6"/>
      <c r="P98" s="66"/>
    </row>
    <row r="99" spans="15:16" x14ac:dyDescent="0.25">
      <c r="O99" s="6"/>
      <c r="P99" s="66"/>
    </row>
    <row r="100" spans="15:16" x14ac:dyDescent="0.25">
      <c r="O100" s="6"/>
      <c r="P100" s="66"/>
    </row>
  </sheetData>
  <sortState ref="N6:P100">
    <sortCondition descending="1" ref="P5:P100"/>
  </sortState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  <drawing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3"/>
  <dimension ref="A1:M19"/>
  <sheetViews>
    <sheetView topLeftCell="A10" workbookViewId="0">
      <selection activeCell="A19" sqref="A19:D19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48</v>
      </c>
      <c r="B1" s="33" t="s">
        <v>72</v>
      </c>
      <c r="C1" s="33" t="s">
        <v>668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671</v>
      </c>
    </row>
    <row r="3" spans="1:13" ht="15.75" thickBot="1" x14ac:dyDescent="0.3">
      <c r="A3" s="76" t="s">
        <v>81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3"/>
      <c r="C6" s="13"/>
      <c r="D6" s="14">
        <v>85163469</v>
      </c>
      <c r="E6" s="15">
        <v>85277285</v>
      </c>
      <c r="F6" s="15">
        <v>13875803.699999997</v>
      </c>
      <c r="G6" s="15">
        <v>10646710.399999999</v>
      </c>
      <c r="H6" s="15">
        <v>1568498.5999999999</v>
      </c>
      <c r="I6" s="15">
        <v>1660594.7000000002</v>
      </c>
      <c r="J6" s="16">
        <v>0.1248481398065147</v>
      </c>
      <c r="K6" s="16">
        <v>0.14324106354933788</v>
      </c>
      <c r="L6" s="17">
        <v>0.16271394779981563</v>
      </c>
      <c r="M6" s="5"/>
    </row>
    <row r="7" spans="1:13" x14ac:dyDescent="0.25">
      <c r="A7" s="40" t="s">
        <v>139</v>
      </c>
      <c r="B7" s="42"/>
      <c r="C7" s="42"/>
      <c r="D7" s="43">
        <f ca="1">SUM(D8:OFFSET(D6,MATCH("PROYECTOS",$A$8:$A$50,0),0))</f>
        <v>85163469</v>
      </c>
      <c r="E7" s="44">
        <f ca="1">SUM(E8:OFFSET(E6,MATCH("PROYECTOS",$A$8:$A$50,0),0))</f>
        <v>85277285</v>
      </c>
      <c r="F7" s="44">
        <f ca="1">SUM(F8:OFFSET(F6,MATCH("PROYECTOS",$A$8:$A$50,0),0))</f>
        <v>13875803.300000001</v>
      </c>
      <c r="G7" s="44">
        <f ca="1">SUM(G8:OFFSET(G6,MATCH("PROYECTOS",$A$8:$A$50,0),0))</f>
        <v>10646710.199999999</v>
      </c>
      <c r="H7" s="44">
        <f ca="1">SUM(H8:OFFSET(H6,MATCH("PROYECTOS",$A$8:$A$50,0),0))</f>
        <v>1568498.4000000001</v>
      </c>
      <c r="I7" s="44">
        <f ca="1">SUM(I8:OFFSET(I6,MATCH("PROYECTOS",$A$8:$A$50,0),0))</f>
        <v>1660594.7</v>
      </c>
      <c r="J7" s="45">
        <f ca="1">IFERROR(G7/E7,0)</f>
        <v>0.12484813746122428</v>
      </c>
      <c r="K7" s="45">
        <f ca="1">IFERROR(SUM(G7,H7)/E7,0)</f>
        <v>0.14324105885875704</v>
      </c>
      <c r="L7" s="46">
        <f ca="1">IFERROR(SUM(G7,H7,I7)/E7,0)</f>
        <v>0.16271394310923476</v>
      </c>
      <c r="M7" s="5"/>
    </row>
    <row r="8" spans="1:13" ht="25.5" x14ac:dyDescent="0.25">
      <c r="A8" s="18"/>
      <c r="B8" s="20">
        <v>3000089</v>
      </c>
      <c r="C8" s="20" t="s">
        <v>673</v>
      </c>
      <c r="D8" s="21">
        <v>950000</v>
      </c>
      <c r="E8" s="22">
        <v>395000</v>
      </c>
      <c r="F8" s="22">
        <f t="shared" ref="F8:F10" si="0">SUM(G8,H8,I8)</f>
        <v>229281.30000000002</v>
      </c>
      <c r="G8" s="22">
        <v>139725.1</v>
      </c>
      <c r="H8" s="22">
        <v>58922.3</v>
      </c>
      <c r="I8" s="22">
        <v>30633.9</v>
      </c>
      <c r="J8" s="23">
        <f t="shared" ref="J8:J11" si="1">IFERROR(G8/E8,0)</f>
        <v>0.35373443037974683</v>
      </c>
      <c r="K8" s="23">
        <f t="shared" ref="K8:K11" si="2">IFERROR(SUM(G8,H8)/E8,0)</f>
        <v>0.50290481012658239</v>
      </c>
      <c r="L8" s="24">
        <f t="shared" ref="L8:L11" si="3">IFERROR(SUM(G8,H8,I8)/E8,0)</f>
        <v>0.58045898734177215</v>
      </c>
      <c r="M8" s="5"/>
    </row>
    <row r="9" spans="1:13" ht="38.25" x14ac:dyDescent="0.25">
      <c r="A9" s="18"/>
      <c r="B9" s="20">
        <v>3000090</v>
      </c>
      <c r="C9" s="20" t="s">
        <v>674</v>
      </c>
      <c r="D9" s="21">
        <v>83218469</v>
      </c>
      <c r="E9" s="22">
        <v>84342285</v>
      </c>
      <c r="F9" s="22">
        <f t="shared" si="0"/>
        <v>13432305.4</v>
      </c>
      <c r="G9" s="22">
        <v>10302180</v>
      </c>
      <c r="H9" s="22">
        <v>1503286.1</v>
      </c>
      <c r="I9" s="22">
        <v>1626839.3</v>
      </c>
      <c r="J9" s="23">
        <f t="shared" si="1"/>
        <v>0.12214727167991714</v>
      </c>
      <c r="K9" s="23">
        <f t="shared" si="2"/>
        <v>0.13997090664546258</v>
      </c>
      <c r="L9" s="24">
        <f t="shared" si="3"/>
        <v>0.15925944382464857</v>
      </c>
      <c r="M9" s="5"/>
    </row>
    <row r="10" spans="1:13" ht="38.25" x14ac:dyDescent="0.25">
      <c r="A10" s="18"/>
      <c r="B10" s="20">
        <v>3000091</v>
      </c>
      <c r="C10" s="20" t="s">
        <v>675</v>
      </c>
      <c r="D10" s="21">
        <v>995000</v>
      </c>
      <c r="E10" s="22">
        <v>540000</v>
      </c>
      <c r="F10" s="22">
        <f t="shared" si="0"/>
        <v>214216.6</v>
      </c>
      <c r="G10" s="22">
        <v>204805.1</v>
      </c>
      <c r="H10" s="22">
        <v>6290</v>
      </c>
      <c r="I10" s="22">
        <v>3121.5</v>
      </c>
      <c r="J10" s="23">
        <f t="shared" si="1"/>
        <v>0.37926870370370369</v>
      </c>
      <c r="K10" s="23">
        <f t="shared" si="2"/>
        <v>0.39091685185185188</v>
      </c>
      <c r="L10" s="24">
        <f t="shared" si="3"/>
        <v>0.39669740740740744</v>
      </c>
      <c r="M10" s="5"/>
    </row>
    <row r="11" spans="1:13" ht="15.75" thickBot="1" x14ac:dyDescent="0.3">
      <c r="A11" s="47" t="s">
        <v>161</v>
      </c>
      <c r="B11" s="49"/>
      <c r="C11" s="49"/>
      <c r="D11" s="50">
        <f ca="1">OFFSET(D11,-MATCH("PROYECTOS",$A$8:$A$50,0)-1,0)-(OFFSET(D11,-MATCH("PROYECTOS",$A$8:$A$50,0),0))</f>
        <v>0</v>
      </c>
      <c r="E11" s="51">
        <f t="shared" ref="E11:I11" ca="1" si="4">OFFSET(E11,-MATCH("PROYECTOS",$A$8:$A$50,0)-1,0)-(OFFSET(E11,-MATCH("PROYECTOS",$A$8:$A$50,0),0))</f>
        <v>0</v>
      </c>
      <c r="F11" s="51">
        <f t="shared" ca="1" si="4"/>
        <v>0.39999999664723873</v>
      </c>
      <c r="G11" s="51">
        <f t="shared" ca="1" si="4"/>
        <v>0.19999999925494194</v>
      </c>
      <c r="H11" s="51">
        <f t="shared" ca="1" si="4"/>
        <v>0.19999999972060323</v>
      </c>
      <c r="I11" s="51">
        <f t="shared" ca="1" si="4"/>
        <v>0</v>
      </c>
      <c r="J11" s="52">
        <f t="shared" ca="1" si="1"/>
        <v>0</v>
      </c>
      <c r="K11" s="52">
        <f t="shared" ca="1" si="2"/>
        <v>0</v>
      </c>
      <c r="L11" s="53">
        <f t="shared" ca="1" si="3"/>
        <v>0</v>
      </c>
      <c r="M11" s="5"/>
    </row>
    <row r="12" spans="1:13" ht="15.75" thickBot="1" x14ac:dyDescent="0.3"/>
    <row r="13" spans="1:13" ht="15.75" thickBot="1" x14ac:dyDescent="0.3">
      <c r="A13" s="82" t="s">
        <v>209</v>
      </c>
      <c r="B13" s="83"/>
      <c r="C13" s="83"/>
      <c r="D13" s="84"/>
    </row>
    <row r="14" spans="1:13" ht="15.75" thickBot="1" x14ac:dyDescent="0.3">
      <c r="A14" s="2" t="s">
        <v>682</v>
      </c>
    </row>
    <row r="15" spans="1:13" ht="45" customHeight="1" x14ac:dyDescent="0.25">
      <c r="A15" s="76" t="s">
        <v>211</v>
      </c>
      <c r="B15" s="77"/>
      <c r="C15" s="77"/>
      <c r="D15" s="87" t="s">
        <v>212</v>
      </c>
    </row>
    <row r="16" spans="1:13" ht="15.75" thickBot="1" x14ac:dyDescent="0.3">
      <c r="A16" s="85"/>
      <c r="B16" s="86"/>
      <c r="C16" s="86"/>
      <c r="D16" s="88"/>
    </row>
    <row r="17" spans="1:4" ht="25.5" x14ac:dyDescent="0.25">
      <c r="A17" s="18"/>
      <c r="B17" s="20">
        <v>3000089</v>
      </c>
      <c r="C17" s="20" t="s">
        <v>673</v>
      </c>
      <c r="D17" s="24">
        <v>0.58045898734177215</v>
      </c>
    </row>
    <row r="18" spans="1:4" ht="38.25" x14ac:dyDescent="0.25">
      <c r="A18" s="18"/>
      <c r="B18" s="20">
        <v>3000090</v>
      </c>
      <c r="C18" s="20" t="s">
        <v>674</v>
      </c>
      <c r="D18" s="24">
        <v>0.15925944382464857</v>
      </c>
    </row>
    <row r="19" spans="1:4" ht="39" thickBot="1" x14ac:dyDescent="0.3">
      <c r="A19" s="25"/>
      <c r="B19" s="27">
        <v>3000091</v>
      </c>
      <c r="C19" s="27" t="s">
        <v>675</v>
      </c>
      <c r="D19" s="31">
        <v>0.39669740740740744</v>
      </c>
    </row>
  </sheetData>
  <mergeCells count="10">
    <mergeCell ref="A13:D13"/>
    <mergeCell ref="A15:C16"/>
    <mergeCell ref="D15:D16"/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4"/>
  <dimension ref="A1:S12"/>
  <sheetViews>
    <sheetView workbookViewId="0">
      <selection activeCell="A11" sqref="A11:S11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4" width="7.7109375" customWidth="1"/>
    <col min="5" max="5" width="31.42578125" customWidth="1"/>
    <col min="6" max="6" width="4.28515625" style="4" customWidth="1"/>
    <col min="7" max="7" width="11.42578125" customWidth="1"/>
    <col min="8" max="10" width="13.5703125" customWidth="1"/>
    <col min="11" max="13" width="0" hidden="1" customWidth="1"/>
    <col min="17" max="18" width="14" hidden="1" customWidth="1"/>
    <col min="19" max="19" width="0" hidden="1" customWidth="1"/>
  </cols>
  <sheetData>
    <row r="1" spans="1:19" ht="15.75" x14ac:dyDescent="0.25">
      <c r="A1" s="32">
        <v>48</v>
      </c>
      <c r="B1" s="33" t="s">
        <v>72</v>
      </c>
      <c r="C1" s="33" t="s">
        <v>668</v>
      </c>
      <c r="D1" s="33"/>
      <c r="E1" s="33"/>
      <c r="F1" s="36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15.75" thickBot="1" x14ac:dyDescent="0.3">
      <c r="A2" s="2" t="s">
        <v>676</v>
      </c>
    </row>
    <row r="3" spans="1:19" ht="15.75" thickBot="1" x14ac:dyDescent="0.3">
      <c r="A3" s="76" t="s">
        <v>163</v>
      </c>
      <c r="B3" s="77"/>
      <c r="C3" s="77"/>
      <c r="D3" s="77"/>
      <c r="E3" s="77"/>
      <c r="F3" s="77"/>
      <c r="G3" s="77"/>
      <c r="H3" s="76" t="s">
        <v>1</v>
      </c>
      <c r="I3" s="77"/>
      <c r="J3" s="77"/>
      <c r="K3" s="77"/>
      <c r="L3" s="77"/>
      <c r="M3" s="77"/>
      <c r="N3" s="77"/>
      <c r="O3" s="77"/>
      <c r="P3" s="78"/>
      <c r="Q3" s="77" t="s">
        <v>167</v>
      </c>
      <c r="R3" s="77"/>
      <c r="S3" s="78"/>
    </row>
    <row r="4" spans="1:19" ht="45" customHeight="1" x14ac:dyDescent="0.25">
      <c r="A4" s="96" t="s">
        <v>164</v>
      </c>
      <c r="B4" s="92"/>
      <c r="C4" s="92"/>
      <c r="D4" s="92" t="s">
        <v>165</v>
      </c>
      <c r="E4" s="92"/>
      <c r="F4" s="92" t="s">
        <v>166</v>
      </c>
      <c r="G4" s="93"/>
      <c r="H4" s="74" t="s">
        <v>2</v>
      </c>
      <c r="I4" s="72" t="s">
        <v>3</v>
      </c>
      <c r="J4" s="72" t="s">
        <v>76</v>
      </c>
      <c r="K4" s="72" t="s">
        <v>5</v>
      </c>
      <c r="L4" s="72"/>
      <c r="M4" s="72"/>
      <c r="N4" s="72" t="s">
        <v>9</v>
      </c>
      <c r="O4" s="72"/>
      <c r="P4" s="81"/>
      <c r="Q4" s="90" t="s">
        <v>168</v>
      </c>
      <c r="R4" s="72" t="s">
        <v>169</v>
      </c>
      <c r="S4" s="81" t="s">
        <v>170</v>
      </c>
    </row>
    <row r="5" spans="1:19" ht="15.75" thickBot="1" x14ac:dyDescent="0.3">
      <c r="A5" s="97"/>
      <c r="B5" s="94"/>
      <c r="C5" s="94"/>
      <c r="D5" s="94"/>
      <c r="E5" s="94"/>
      <c r="F5" s="94"/>
      <c r="G5" s="95"/>
      <c r="H5" s="75"/>
      <c r="I5" s="73"/>
      <c r="J5" s="73"/>
      <c r="K5" s="9" t="s">
        <v>6</v>
      </c>
      <c r="L5" s="9" t="s">
        <v>7</v>
      </c>
      <c r="M5" s="9" t="s">
        <v>77</v>
      </c>
      <c r="N5" s="9" t="s">
        <v>10</v>
      </c>
      <c r="O5" s="9" t="s">
        <v>7</v>
      </c>
      <c r="P5" s="10" t="s">
        <v>77</v>
      </c>
      <c r="Q5" s="91"/>
      <c r="R5" s="73"/>
      <c r="S5" s="89"/>
    </row>
    <row r="6" spans="1:19" x14ac:dyDescent="0.25">
      <c r="A6" s="11" t="s">
        <v>11</v>
      </c>
      <c r="B6" s="13"/>
      <c r="C6" s="13"/>
      <c r="D6" s="54"/>
      <c r="E6" s="13"/>
      <c r="F6" s="55"/>
      <c r="G6" s="13"/>
      <c r="H6" s="14">
        <v>85163469</v>
      </c>
      <c r="I6" s="15">
        <v>85277285</v>
      </c>
      <c r="J6" s="15">
        <v>13875803.699999997</v>
      </c>
      <c r="K6" s="15">
        <v>10646710.399999999</v>
      </c>
      <c r="L6" s="15">
        <v>1568498.5999999999</v>
      </c>
      <c r="M6" s="15">
        <v>1660594.7000000002</v>
      </c>
      <c r="N6" s="16">
        <v>0.1248481398065147</v>
      </c>
      <c r="O6" s="16">
        <v>0.14324106354933788</v>
      </c>
      <c r="P6" s="17">
        <v>0.16271394779981563</v>
      </c>
      <c r="Q6" s="56"/>
      <c r="R6" s="15"/>
      <c r="S6" s="17"/>
    </row>
    <row r="7" spans="1:19" x14ac:dyDescent="0.25">
      <c r="A7" s="40" t="s">
        <v>171</v>
      </c>
      <c r="B7" s="42"/>
      <c r="C7" s="42"/>
      <c r="D7" s="57"/>
      <c r="E7" s="42"/>
      <c r="F7" s="58"/>
      <c r="G7" s="42"/>
      <c r="H7" s="43">
        <f ca="1">SUM(H8:OFFSET(H6,MATCH("PROYECTOS",$A$8:$A$50,0),0))</f>
        <v>85163469</v>
      </c>
      <c r="I7" s="44">
        <f ca="1">SUM(I8:OFFSET(I6,MATCH("PROYECTOS",$A$8:$A$50,0),0))</f>
        <v>85277285</v>
      </c>
      <c r="J7" s="44">
        <f ca="1">SUM(J8:OFFSET(J6,MATCH("PROYECTOS",$A$8:$A$50,0),0))</f>
        <v>13875803.399999999</v>
      </c>
      <c r="K7" s="44">
        <f ca="1">SUM(K8:OFFSET(K6,MATCH("PROYECTOS",$A$8:$A$50,0),0))</f>
        <v>10646710.199999999</v>
      </c>
      <c r="L7" s="44">
        <f ca="1">SUM(L8:OFFSET(L6,MATCH("PROYECTOS",$A$8:$A$50,0),0))</f>
        <v>1568498.4</v>
      </c>
      <c r="M7" s="44">
        <f ca="1">SUM(M8:OFFSET(M6,MATCH("PROYECTOS",$A$8:$A$50,0),0))</f>
        <v>1660594.8</v>
      </c>
      <c r="N7" s="45">
        <f ca="1">IFERROR(K7/I7,0)</f>
        <v>0.12484813746122428</v>
      </c>
      <c r="O7" s="45">
        <f ca="1">IFERROR(SUM(K7,L7)/I7,0)</f>
        <v>0.14324105885875704</v>
      </c>
      <c r="P7" s="46">
        <f ca="1">IFERROR(SUM(K7,L7,M7)/I7,0)</f>
        <v>0.16271394428187999</v>
      </c>
      <c r="Q7" s="59"/>
      <c r="R7" s="44"/>
      <c r="S7" s="46"/>
    </row>
    <row r="8" spans="1:19" ht="25.5" x14ac:dyDescent="0.25">
      <c r="A8" s="18"/>
      <c r="B8" s="20">
        <v>5001312</v>
      </c>
      <c r="C8" s="20" t="s">
        <v>677</v>
      </c>
      <c r="D8" s="63">
        <v>3000089</v>
      </c>
      <c r="E8" s="20" t="s">
        <v>673</v>
      </c>
      <c r="F8" s="64">
        <v>227</v>
      </c>
      <c r="G8" s="20" t="s">
        <v>680</v>
      </c>
      <c r="H8" s="21">
        <v>630000</v>
      </c>
      <c r="I8" s="22">
        <v>355000</v>
      </c>
      <c r="J8" s="22">
        <f t="shared" ref="J8:J11" si="0">SUM(K8,L8,M8)</f>
        <v>229281.30000000002</v>
      </c>
      <c r="K8" s="22">
        <v>139725.1</v>
      </c>
      <c r="L8" s="22">
        <v>58922.3</v>
      </c>
      <c r="M8" s="22">
        <v>30633.9</v>
      </c>
      <c r="N8" s="23">
        <f t="shared" ref="N8:N12" si="1">IFERROR(K8/I8,0)</f>
        <v>0.39359183098591549</v>
      </c>
      <c r="O8" s="23">
        <f t="shared" ref="O8:O12" si="2">IFERROR(SUM(K8,L8)/I8,0)</f>
        <v>0.55957014084507051</v>
      </c>
      <c r="P8" s="24">
        <f t="shared" ref="P8:P12" si="3">IFERROR(SUM(K8,L8,M8)/I8,0)</f>
        <v>0.64586281690140845</v>
      </c>
      <c r="Q8" s="65">
        <v>0</v>
      </c>
      <c r="R8" s="22">
        <v>0</v>
      </c>
      <c r="S8" s="24">
        <f>IFERROR(R8/Q8,0)</f>
        <v>0</v>
      </c>
    </row>
    <row r="9" spans="1:19" ht="38.25" x14ac:dyDescent="0.25">
      <c r="A9" s="18"/>
      <c r="B9" s="20">
        <v>5001315</v>
      </c>
      <c r="C9" s="20" t="s">
        <v>678</v>
      </c>
      <c r="D9" s="63">
        <v>3000090</v>
      </c>
      <c r="E9" s="20" t="s">
        <v>674</v>
      </c>
      <c r="F9" s="64">
        <v>421</v>
      </c>
      <c r="G9" s="20" t="s">
        <v>396</v>
      </c>
      <c r="H9" s="21">
        <v>50000000</v>
      </c>
      <c r="I9" s="22">
        <v>58500000</v>
      </c>
      <c r="J9" s="22">
        <f t="shared" si="0"/>
        <v>0</v>
      </c>
      <c r="K9" s="22">
        <v>0</v>
      </c>
      <c r="L9" s="22">
        <v>0</v>
      </c>
      <c r="M9" s="22">
        <v>0</v>
      </c>
      <c r="N9" s="23">
        <f t="shared" si="1"/>
        <v>0</v>
      </c>
      <c r="O9" s="23">
        <f t="shared" si="2"/>
        <v>0</v>
      </c>
      <c r="P9" s="24">
        <f t="shared" si="3"/>
        <v>0</v>
      </c>
      <c r="Q9" s="65">
        <v>0</v>
      </c>
      <c r="R9" s="22">
        <v>0</v>
      </c>
      <c r="S9" s="24">
        <f t="shared" ref="S9:S11" si="4">IFERROR(R9/Q9,0)</f>
        <v>0</v>
      </c>
    </row>
    <row r="10" spans="1:19" ht="38.25" x14ac:dyDescent="0.25">
      <c r="A10" s="18"/>
      <c r="B10" s="20">
        <v>5001318</v>
      </c>
      <c r="C10" s="20" t="s">
        <v>679</v>
      </c>
      <c r="D10" s="63">
        <v>3000090</v>
      </c>
      <c r="E10" s="20" t="s">
        <v>674</v>
      </c>
      <c r="F10" s="64">
        <v>112</v>
      </c>
      <c r="G10" s="20" t="s">
        <v>429</v>
      </c>
      <c r="H10" s="21">
        <v>14652484</v>
      </c>
      <c r="I10" s="22">
        <v>10415736</v>
      </c>
      <c r="J10" s="22">
        <f t="shared" si="0"/>
        <v>7527589.5</v>
      </c>
      <c r="K10" s="22">
        <v>5986795.7000000002</v>
      </c>
      <c r="L10" s="22">
        <v>766772.5</v>
      </c>
      <c r="M10" s="22">
        <v>774021.3</v>
      </c>
      <c r="N10" s="23">
        <f t="shared" si="1"/>
        <v>0.57478374067852722</v>
      </c>
      <c r="O10" s="23">
        <f t="shared" si="2"/>
        <v>0.64840047789229682</v>
      </c>
      <c r="P10" s="24">
        <f t="shared" si="3"/>
        <v>0.72271316208475334</v>
      </c>
      <c r="Q10" s="65">
        <v>0</v>
      </c>
      <c r="R10" s="22">
        <v>0</v>
      </c>
      <c r="S10" s="24">
        <f t="shared" si="4"/>
        <v>0</v>
      </c>
    </row>
    <row r="11" spans="1:19" x14ac:dyDescent="0.25">
      <c r="A11" s="18"/>
      <c r="B11" s="20">
        <v>9000000</v>
      </c>
      <c r="C11" s="20" t="s">
        <v>192</v>
      </c>
      <c r="D11" s="63">
        <v>9000000</v>
      </c>
      <c r="E11" s="20" t="s">
        <v>193</v>
      </c>
      <c r="F11" s="64"/>
      <c r="G11" s="20" t="s">
        <v>205</v>
      </c>
      <c r="H11" s="21">
        <v>19880985</v>
      </c>
      <c r="I11" s="22">
        <v>16006549</v>
      </c>
      <c r="J11" s="22">
        <f t="shared" si="0"/>
        <v>6118932.5999999996</v>
      </c>
      <c r="K11" s="22">
        <v>4520189.4000000004</v>
      </c>
      <c r="L11" s="22">
        <v>742803.6</v>
      </c>
      <c r="M11" s="22">
        <v>855939.6</v>
      </c>
      <c r="N11" s="23">
        <f t="shared" si="1"/>
        <v>0.28239624918525541</v>
      </c>
      <c r="O11" s="23">
        <f t="shared" si="2"/>
        <v>0.32880247953509528</v>
      </c>
      <c r="P11" s="24">
        <f t="shared" si="3"/>
        <v>0.38227681682041514</v>
      </c>
      <c r="Q11" s="65">
        <v>0</v>
      </c>
      <c r="R11" s="22">
        <v>0</v>
      </c>
      <c r="S11" s="24">
        <f t="shared" si="4"/>
        <v>0</v>
      </c>
    </row>
    <row r="12" spans="1:19" ht="15.75" thickBot="1" x14ac:dyDescent="0.3">
      <c r="A12" s="47" t="s">
        <v>161</v>
      </c>
      <c r="B12" s="49"/>
      <c r="C12" s="49"/>
      <c r="D12" s="60"/>
      <c r="E12" s="49"/>
      <c r="F12" s="61"/>
      <c r="G12" s="49"/>
      <c r="H12" s="50">
        <f ca="1">OFFSET(H12,-MATCH("PROYECTOS",$A$8:$A$50,0)-1,0)-(OFFSET(H12,-MATCH("PROYECTOS",$A$8:$A$50,0),0))</f>
        <v>0</v>
      </c>
      <c r="I12" s="51">
        <f t="shared" ref="I12:M12" ca="1" si="5">OFFSET(I12,-MATCH("PROYECTOS",$A$8:$A$50,0)-1,0)-(OFFSET(I12,-MATCH("PROYECTOS",$A$8:$A$50,0),0))</f>
        <v>0</v>
      </c>
      <c r="J12" s="51">
        <f t="shared" ca="1" si="5"/>
        <v>0.29999999888241291</v>
      </c>
      <c r="K12" s="51">
        <f t="shared" ca="1" si="5"/>
        <v>0.19999999925494194</v>
      </c>
      <c r="L12" s="51">
        <f t="shared" ca="1" si="5"/>
        <v>0.19999999995343387</v>
      </c>
      <c r="M12" s="51">
        <f t="shared" ca="1" si="5"/>
        <v>-9.9999999860301614E-2</v>
      </c>
      <c r="N12" s="52">
        <f t="shared" ca="1" si="1"/>
        <v>0</v>
      </c>
      <c r="O12" s="52">
        <f t="shared" ca="1" si="2"/>
        <v>0</v>
      </c>
      <c r="P12" s="53">
        <f t="shared" ca="1" si="3"/>
        <v>0</v>
      </c>
      <c r="Q12" s="62"/>
      <c r="R12" s="51"/>
      <c r="S12" s="53"/>
    </row>
  </sheetData>
  <mergeCells count="14">
    <mergeCell ref="F4:G5"/>
    <mergeCell ref="D4:E5"/>
    <mergeCell ref="A4:C5"/>
    <mergeCell ref="A3:G3"/>
    <mergeCell ref="H3:P3"/>
    <mergeCell ref="J4:J5"/>
    <mergeCell ref="I4:I5"/>
    <mergeCell ref="H4:H5"/>
    <mergeCell ref="Q3:S3"/>
    <mergeCell ref="K4:M4"/>
    <mergeCell ref="N4:P4"/>
    <mergeCell ref="S4:S5"/>
    <mergeCell ref="R4:R5"/>
    <mergeCell ref="Q4:Q5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5"/>
  <dimension ref="A1:M12"/>
  <sheetViews>
    <sheetView workbookViewId="0">
      <selection activeCell="A9" sqref="A9:L9"/>
    </sheetView>
  </sheetViews>
  <sheetFormatPr baseColWidth="10" defaultColWidth="11.7109375" defaultRowHeight="15" x14ac:dyDescent="0.25"/>
  <cols>
    <col min="1" max="1" width="4.28515625" customWidth="1"/>
    <col min="2" max="2" width="4.28515625" style="4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49</v>
      </c>
      <c r="B1" s="36" t="s">
        <v>72</v>
      </c>
      <c r="C1" s="33" t="s">
        <v>37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683</v>
      </c>
    </row>
    <row r="3" spans="1:13" ht="15.75" thickBot="1" x14ac:dyDescent="0.3">
      <c r="A3" s="76" t="s">
        <v>75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2"/>
      <c r="C6" s="13"/>
      <c r="D6" s="14">
        <v>822000000</v>
      </c>
      <c r="E6" s="15">
        <v>825143039</v>
      </c>
      <c r="F6" s="15">
        <v>514175075.10000002</v>
      </c>
      <c r="G6" s="15">
        <v>408527959.60000002</v>
      </c>
      <c r="H6" s="15">
        <v>5348133.1000000015</v>
      </c>
      <c r="I6" s="15">
        <v>100298982.39999999</v>
      </c>
      <c r="J6" s="16">
        <v>0.49509956491313262</v>
      </c>
      <c r="K6" s="16">
        <v>0.50158102672911242</v>
      </c>
      <c r="L6" s="17">
        <v>0.62313447583964898</v>
      </c>
      <c r="M6" s="5"/>
    </row>
    <row r="7" spans="1:13" x14ac:dyDescent="0.25">
      <c r="A7" s="40" t="s">
        <v>107</v>
      </c>
      <c r="B7" s="41"/>
      <c r="C7" s="42"/>
      <c r="D7" s="43">
        <f ca="1">SUM(D8:OFFSET(D6,MATCH("GOBIERNOS REGIONALES",$A$8:$A$50,0),0))</f>
        <v>822000000</v>
      </c>
      <c r="E7" s="44">
        <f ca="1">SUM(E8:OFFSET(E6,MATCH("GOBIERNOS REGIONALES",$A$8:$A$50,0),0))</f>
        <v>825143039</v>
      </c>
      <c r="F7" s="44">
        <f ca="1">SUM(F8:OFFSET(F6,MATCH("GOBIERNOS REGIONALES",$A$8:$A$50,0),0))</f>
        <v>514175075</v>
      </c>
      <c r="G7" s="44">
        <f ca="1">SUM(G8:OFFSET(G6,MATCH("GOBIERNOS REGIONALES",$A$8:$A$50,0),0))</f>
        <v>408527959.69999999</v>
      </c>
      <c r="H7" s="44">
        <f ca="1">SUM(H8:OFFSET(H6,MATCH("GOBIERNOS REGIONALES",$A$8:$A$50,0),0))</f>
        <v>5348133</v>
      </c>
      <c r="I7" s="44">
        <f ca="1">SUM(I8:OFFSET(I6,MATCH("GOBIERNOS REGIONALES",$A$8:$A$50,0),0))</f>
        <v>100298982.3</v>
      </c>
      <c r="J7" s="45">
        <f ca="1">IFERROR(G7/E7,0)</f>
        <v>0.49509956503432367</v>
      </c>
      <c r="K7" s="45">
        <f ca="1">IFERROR(SUM(G7,H7)/E7,0)</f>
        <v>0.50158102672911231</v>
      </c>
      <c r="L7" s="46">
        <f ca="1">IFERROR(SUM(G7,H7,I7)/E7,0)</f>
        <v>0.62313447571845781</v>
      </c>
      <c r="M7" s="5"/>
    </row>
    <row r="8" spans="1:13" x14ac:dyDescent="0.25">
      <c r="A8" s="18"/>
      <c r="B8" s="19">
        <v>1</v>
      </c>
      <c r="C8" s="20" t="s">
        <v>686</v>
      </c>
      <c r="D8" s="21">
        <v>822000000</v>
      </c>
      <c r="E8" s="22">
        <v>0</v>
      </c>
      <c r="F8" s="22">
        <f t="shared" ref="F8:F11" si="0">SUM(G8,H8,I8)</f>
        <v>0</v>
      </c>
      <c r="G8" s="22">
        <v>0</v>
      </c>
      <c r="H8" s="22">
        <v>0</v>
      </c>
      <c r="I8" s="22">
        <v>0</v>
      </c>
      <c r="J8" s="23">
        <f t="shared" ref="J8:J11" si="1">IFERROR(G8/E8,0)</f>
        <v>0</v>
      </c>
      <c r="K8" s="23">
        <f t="shared" ref="K8:K11" si="2">IFERROR(SUM(G8,H8)/E8,0)</f>
        <v>0</v>
      </c>
      <c r="L8" s="24">
        <f t="shared" ref="L8:L11" si="3">IFERROR(SUM(G8,H8,I8)/E8,0)</f>
        <v>0</v>
      </c>
      <c r="M8" s="5"/>
    </row>
    <row r="9" spans="1:13" ht="25.5" x14ac:dyDescent="0.25">
      <c r="A9" s="18"/>
      <c r="B9" s="19">
        <v>40</v>
      </c>
      <c r="C9" s="20" t="s">
        <v>109</v>
      </c>
      <c r="D9" s="21">
        <v>0</v>
      </c>
      <c r="E9" s="22">
        <v>825143039</v>
      </c>
      <c r="F9" s="22">
        <f t="shared" si="0"/>
        <v>514175075</v>
      </c>
      <c r="G9" s="22">
        <v>408527959.69999999</v>
      </c>
      <c r="H9" s="22">
        <v>5348133</v>
      </c>
      <c r="I9" s="22">
        <v>100298982.3</v>
      </c>
      <c r="J9" s="23">
        <f t="shared" si="1"/>
        <v>0.49509956503432367</v>
      </c>
      <c r="K9" s="23">
        <f t="shared" si="2"/>
        <v>0.50158102672911231</v>
      </c>
      <c r="L9" s="24">
        <f t="shared" si="3"/>
        <v>0.62313447571845781</v>
      </c>
      <c r="M9" s="5"/>
    </row>
    <row r="10" spans="1:13" ht="15.75" thickBot="1" x14ac:dyDescent="0.3">
      <c r="A10" s="47" t="s">
        <v>112</v>
      </c>
      <c r="B10" s="48"/>
      <c r="C10" s="49"/>
      <c r="D10" s="50">
        <f ca="1">SUM(D11:OFFSET(D9,(MATCH("GOBIERNOS LOCALES",$A$8:$A$50,0)-MATCH("GOBIERNOS REGIONALES",$A$8:$A$50,0)),0))</f>
        <v>0</v>
      </c>
      <c r="E10" s="51">
        <f ca="1">SUM(E11:OFFSET(E9,(MATCH("GOBIERNOS LOCALES",$A$8:$A$50,0)-MATCH("GOBIERNOS REGIONALES",$A$8:$A$50,0)),0))</f>
        <v>0</v>
      </c>
      <c r="F10" s="51">
        <f ca="1">SUM(F11:OFFSET(F9,(MATCH("GOBIERNOS LOCALES",$A$8:$A$50,0)-MATCH("GOBIERNOS REGIONALES",$A$8:$A$50,0)),0))</f>
        <v>0</v>
      </c>
      <c r="G10" s="51">
        <f ca="1">SUM(G11:OFFSET(G9,(MATCH("GOBIERNOS LOCALES",$A$8:$A$50,0)-MATCH("GOBIERNOS REGIONALES",$A$8:$A$50,0)),0))</f>
        <v>0</v>
      </c>
      <c r="H10" s="51">
        <f ca="1">SUM(H11:OFFSET(H9,(MATCH("GOBIERNOS LOCALES",$A$8:$A$50,0)-MATCH("GOBIERNOS REGIONALES",$A$8:$A$50,0)),0))</f>
        <v>0</v>
      </c>
      <c r="I10" s="51">
        <f ca="1">SUM(I11:OFFSET(I9,(MATCH("GOBIERNOS LOCALES",$A$8:$A$50,0)-MATCH("GOBIERNOS REGIONALES",$A$8:$A$50,0)),0))</f>
        <v>0</v>
      </c>
      <c r="J10" s="52">
        <f ca="1">IFERROR(G10/E10,0)</f>
        <v>0</v>
      </c>
      <c r="K10" s="52">
        <f ca="1">IFERROR(SUM(G10,H10)/E10,0)</f>
        <v>0</v>
      </c>
      <c r="L10" s="53">
        <f ca="1">IFERROR(SUM(G10,H10,I10)/E10,0)</f>
        <v>0</v>
      </c>
      <c r="M10" s="5"/>
    </row>
    <row r="11" spans="1:13" x14ac:dyDescent="0.25">
      <c r="A11" t="s">
        <v>138</v>
      </c>
      <c r="D11" s="6"/>
      <c r="E11" s="6"/>
      <c r="F11" s="6">
        <f t="shared" si="0"/>
        <v>0</v>
      </c>
      <c r="G11" s="6"/>
      <c r="H11" s="6"/>
      <c r="I11" s="6"/>
      <c r="J11" s="5">
        <f t="shared" si="1"/>
        <v>0</v>
      </c>
      <c r="K11" s="5">
        <f t="shared" si="2"/>
        <v>0</v>
      </c>
      <c r="L11" s="5">
        <f t="shared" si="3"/>
        <v>0</v>
      </c>
      <c r="M11" s="5"/>
    </row>
    <row r="12" spans="1:13" x14ac:dyDescent="0.25">
      <c r="D12" s="6"/>
      <c r="E12" s="6"/>
      <c r="F12" s="6"/>
      <c r="G12" s="6"/>
      <c r="H12" s="6"/>
      <c r="I12" s="6"/>
      <c r="J12" s="5"/>
      <c r="K12" s="5"/>
      <c r="L12" s="5"/>
      <c r="M12" s="5"/>
    </row>
  </sheetData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6"/>
  <dimension ref="A1:P100"/>
  <sheetViews>
    <sheetView workbookViewId="0">
      <selection activeCell="N2" sqref="N2"/>
    </sheetView>
  </sheetViews>
  <sheetFormatPr baseColWidth="10" defaultColWidth="11.7109375" defaultRowHeight="15" x14ac:dyDescent="0.25"/>
  <cols>
    <col min="1" max="1" width="4.28515625" customWidth="1"/>
    <col min="2" max="2" width="4.28515625" style="35" customWidth="1"/>
    <col min="3" max="3" width="31.42578125" customWidth="1"/>
    <col min="4" max="6" width="13.5703125" customWidth="1"/>
    <col min="7" max="9" width="0" hidden="1" customWidth="1"/>
  </cols>
  <sheetData>
    <row r="1" spans="1:16" ht="15.75" x14ac:dyDescent="0.25">
      <c r="A1" s="32">
        <v>49</v>
      </c>
      <c r="B1" s="34" t="s">
        <v>72</v>
      </c>
      <c r="C1" s="33" t="s">
        <v>37</v>
      </c>
      <c r="D1" s="33"/>
      <c r="E1" s="33"/>
      <c r="F1" s="33"/>
      <c r="G1" s="33"/>
      <c r="H1" s="33"/>
      <c r="I1" s="33"/>
      <c r="J1" s="33"/>
      <c r="K1" s="33"/>
      <c r="L1" s="33"/>
    </row>
    <row r="2" spans="1:16" ht="15.75" thickBot="1" x14ac:dyDescent="0.3">
      <c r="A2" s="2" t="s">
        <v>684</v>
      </c>
      <c r="N2" s="1" t="s">
        <v>694</v>
      </c>
    </row>
    <row r="3" spans="1:16" ht="15.75" thickBot="1" x14ac:dyDescent="0.3">
      <c r="A3" s="76" t="s">
        <v>79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6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6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  <c r="O5" s="6"/>
      <c r="P5" s="66"/>
    </row>
    <row r="6" spans="1:16" x14ac:dyDescent="0.25">
      <c r="A6" s="11" t="s">
        <v>11</v>
      </c>
      <c r="B6" s="37"/>
      <c r="C6" s="13"/>
      <c r="D6" s="14">
        <f ca="1">SUM(D7:OFFSET(D7,50,0))</f>
        <v>822000000</v>
      </c>
      <c r="E6" s="15">
        <f ca="1">SUM(E7:OFFSET(E7,50,0))</f>
        <v>825143039</v>
      </c>
      <c r="F6" s="15">
        <f ca="1">SUM(F7:OFFSET(F7,50,0))</f>
        <v>514175075.10000002</v>
      </c>
      <c r="G6" s="15">
        <f ca="1">SUM(G7:OFFSET(G7,50,0))</f>
        <v>408527959.60000002</v>
      </c>
      <c r="H6" s="15">
        <f ca="1">SUM(H7:OFFSET(H7,50,0))</f>
        <v>5348133.1000000015</v>
      </c>
      <c r="I6" s="15">
        <f ca="1">SUM(I7:OFFSET(I7,50,0))</f>
        <v>100298982.39999999</v>
      </c>
      <c r="J6" s="16">
        <f ca="1">IFERROR(G6/E6,0)</f>
        <v>0.49509956491313262</v>
      </c>
      <c r="K6" s="16">
        <f ca="1">IFERROR(SUM(G6,H6)/E6,0)</f>
        <v>0.50158102672911242</v>
      </c>
      <c r="L6" s="17">
        <f ca="1">IFERROR(SUM(G6,H6,I6)/E6,0)</f>
        <v>0.62313447583964898</v>
      </c>
      <c r="M6" s="5"/>
      <c r="O6" s="6" t="s">
        <v>206</v>
      </c>
      <c r="P6" s="66" t="s">
        <v>207</v>
      </c>
    </row>
    <row r="7" spans="1:16" x14ac:dyDescent="0.25">
      <c r="A7" s="18"/>
      <c r="B7" s="38">
        <v>1</v>
      </c>
      <c r="C7" s="20" t="s">
        <v>82</v>
      </c>
      <c r="D7" s="21">
        <v>12754209</v>
      </c>
      <c r="E7" s="22">
        <v>57704460</v>
      </c>
      <c r="F7" s="22">
        <f t="shared" ref="F7:F25" si="0">SUM(G7,H7,I7)</f>
        <v>11039708.699999999</v>
      </c>
      <c r="G7" s="22">
        <v>8850287.6999999993</v>
      </c>
      <c r="H7" s="22">
        <v>208223.3</v>
      </c>
      <c r="I7" s="22">
        <v>1981197.7</v>
      </c>
      <c r="J7" s="23">
        <f t="shared" ref="J7:J25" si="1">IFERROR(G7/E7,0)</f>
        <v>0.15337268037860505</v>
      </c>
      <c r="K7" s="23">
        <f t="shared" ref="K7:K25" si="2">IFERROR(SUM(G7,H7)/E7,0)</f>
        <v>0.15698112416267304</v>
      </c>
      <c r="L7" s="24">
        <f t="shared" ref="L7:L25" si="3">IFERROR(SUM(G7,H7,I7)/E7,0)</f>
        <v>0.19131465228164338</v>
      </c>
      <c r="M7" s="5"/>
      <c r="N7" t="s">
        <v>84</v>
      </c>
      <c r="O7" s="6">
        <v>40469700.5</v>
      </c>
      <c r="P7" s="66">
        <v>0.77897656427716777</v>
      </c>
    </row>
    <row r="8" spans="1:16" x14ac:dyDescent="0.25">
      <c r="A8" s="18"/>
      <c r="B8" s="38">
        <v>2</v>
      </c>
      <c r="C8" s="20" t="s">
        <v>83</v>
      </c>
      <c r="D8" s="21">
        <v>37647436</v>
      </c>
      <c r="E8" s="22">
        <v>43845341</v>
      </c>
      <c r="F8" s="22">
        <f t="shared" si="0"/>
        <v>32261517.5</v>
      </c>
      <c r="G8" s="22">
        <v>24653713.100000001</v>
      </c>
      <c r="H8" s="22">
        <v>220377.9</v>
      </c>
      <c r="I8" s="22">
        <v>7387426.5</v>
      </c>
      <c r="J8" s="23">
        <f t="shared" si="1"/>
        <v>0.56228809122501755</v>
      </c>
      <c r="K8" s="23">
        <f t="shared" si="2"/>
        <v>0.56731434703632477</v>
      </c>
      <c r="L8" s="24">
        <f t="shared" si="3"/>
        <v>0.73580263636220777</v>
      </c>
      <c r="M8" s="5"/>
      <c r="N8" t="s">
        <v>90</v>
      </c>
      <c r="O8" s="6">
        <v>46530893.799999997</v>
      </c>
      <c r="P8" s="66">
        <v>0.77855645722623046</v>
      </c>
    </row>
    <row r="9" spans="1:16" x14ac:dyDescent="0.25">
      <c r="A9" s="18"/>
      <c r="B9" s="38">
        <v>3</v>
      </c>
      <c r="C9" s="20" t="s">
        <v>84</v>
      </c>
      <c r="D9" s="21">
        <v>47432710</v>
      </c>
      <c r="E9" s="22">
        <v>51952398</v>
      </c>
      <c r="F9" s="22">
        <f t="shared" si="0"/>
        <v>40469700.5</v>
      </c>
      <c r="G9" s="22">
        <v>32470003.5</v>
      </c>
      <c r="H9" s="22">
        <v>412961.7</v>
      </c>
      <c r="I9" s="22">
        <v>7586735.2999999998</v>
      </c>
      <c r="J9" s="23">
        <f t="shared" si="1"/>
        <v>0.62499527933243815</v>
      </c>
      <c r="K9" s="23">
        <f t="shared" si="2"/>
        <v>0.63294412704491521</v>
      </c>
      <c r="L9" s="24">
        <f t="shared" si="3"/>
        <v>0.77897656427716777</v>
      </c>
      <c r="M9" s="5"/>
      <c r="N9" t="s">
        <v>86</v>
      </c>
      <c r="O9" s="6">
        <v>48474983</v>
      </c>
      <c r="P9" s="66">
        <v>0.76433888825651664</v>
      </c>
    </row>
    <row r="10" spans="1:16" x14ac:dyDescent="0.25">
      <c r="A10" s="18"/>
      <c r="B10" s="38">
        <v>4</v>
      </c>
      <c r="C10" s="20" t="s">
        <v>85</v>
      </c>
      <c r="D10" s="21">
        <v>754723</v>
      </c>
      <c r="E10" s="22">
        <v>1262582</v>
      </c>
      <c r="F10" s="22">
        <f t="shared" si="0"/>
        <v>42532</v>
      </c>
      <c r="G10" s="22">
        <v>3406</v>
      </c>
      <c r="H10" s="22">
        <v>39126</v>
      </c>
      <c r="I10" s="22">
        <v>0</v>
      </c>
      <c r="J10" s="23">
        <f t="shared" si="1"/>
        <v>2.6976465686981122E-3</v>
      </c>
      <c r="K10" s="23">
        <f t="shared" si="2"/>
        <v>3.3686524914817412E-2</v>
      </c>
      <c r="L10" s="24">
        <f t="shared" si="3"/>
        <v>3.3686524914817412E-2</v>
      </c>
      <c r="M10" s="5"/>
      <c r="N10" t="s">
        <v>89</v>
      </c>
      <c r="O10" s="6">
        <v>40489803.100000001</v>
      </c>
      <c r="P10" s="66">
        <v>0.75625165973672304</v>
      </c>
    </row>
    <row r="11" spans="1:16" x14ac:dyDescent="0.25">
      <c r="A11" s="18"/>
      <c r="B11" s="38">
        <v>5</v>
      </c>
      <c r="C11" s="20" t="s">
        <v>86</v>
      </c>
      <c r="D11" s="21">
        <v>55459952</v>
      </c>
      <c r="E11" s="22">
        <v>63420799</v>
      </c>
      <c r="F11" s="22">
        <f t="shared" si="0"/>
        <v>48474983</v>
      </c>
      <c r="G11" s="22">
        <v>38807980.200000003</v>
      </c>
      <c r="H11" s="22">
        <v>455732.9</v>
      </c>
      <c r="I11" s="22">
        <v>9211269.9000000004</v>
      </c>
      <c r="J11" s="23">
        <f t="shared" si="1"/>
        <v>0.6119125083870357</v>
      </c>
      <c r="K11" s="23">
        <f t="shared" si="2"/>
        <v>0.61909836708301325</v>
      </c>
      <c r="L11" s="24">
        <f t="shared" si="3"/>
        <v>0.76433888825651664</v>
      </c>
      <c r="M11" s="5"/>
      <c r="N11" t="s">
        <v>91</v>
      </c>
      <c r="O11" s="6">
        <v>50454496.700000003</v>
      </c>
      <c r="P11" s="66">
        <v>0.75092234961281168</v>
      </c>
    </row>
    <row r="12" spans="1:16" x14ac:dyDescent="0.25">
      <c r="A12" s="18"/>
      <c r="B12" s="38">
        <v>6</v>
      </c>
      <c r="C12" s="20" t="s">
        <v>87</v>
      </c>
      <c r="D12" s="21">
        <v>109198383</v>
      </c>
      <c r="E12" s="22">
        <v>128031049</v>
      </c>
      <c r="F12" s="22">
        <f t="shared" si="0"/>
        <v>90853001.599999994</v>
      </c>
      <c r="G12" s="22">
        <v>73429005.400000006</v>
      </c>
      <c r="H12" s="22">
        <v>518107.3</v>
      </c>
      <c r="I12" s="22">
        <v>16905888.899999999</v>
      </c>
      <c r="J12" s="23">
        <f t="shared" si="1"/>
        <v>0.57352498455277057</v>
      </c>
      <c r="K12" s="23">
        <f t="shared" si="2"/>
        <v>0.57757171621705605</v>
      </c>
      <c r="L12" s="24">
        <f t="shared" si="3"/>
        <v>0.70961694299638201</v>
      </c>
      <c r="M12" s="5"/>
      <c r="N12" t="s">
        <v>83</v>
      </c>
      <c r="O12" s="6">
        <v>32261517.5</v>
      </c>
      <c r="P12" s="66">
        <v>0.73580263636220777</v>
      </c>
    </row>
    <row r="13" spans="1:16" x14ac:dyDescent="0.25">
      <c r="A13" s="18"/>
      <c r="B13" s="38">
        <v>8</v>
      </c>
      <c r="C13" s="20" t="s">
        <v>89</v>
      </c>
      <c r="D13" s="21">
        <v>46561034</v>
      </c>
      <c r="E13" s="22">
        <v>53540118</v>
      </c>
      <c r="F13" s="22">
        <f t="shared" si="0"/>
        <v>40489803.100000001</v>
      </c>
      <c r="G13" s="22">
        <v>31683865.600000001</v>
      </c>
      <c r="H13" s="22">
        <v>223933.7</v>
      </c>
      <c r="I13" s="22">
        <v>8582003.8000000007</v>
      </c>
      <c r="J13" s="23">
        <f t="shared" si="1"/>
        <v>0.59177803082167291</v>
      </c>
      <c r="K13" s="23">
        <f t="shared" si="2"/>
        <v>0.59596057109922695</v>
      </c>
      <c r="L13" s="24">
        <f t="shared" si="3"/>
        <v>0.75625165973672304</v>
      </c>
      <c r="M13" s="5"/>
      <c r="N13" t="s">
        <v>102</v>
      </c>
      <c r="O13" s="6">
        <v>30496809</v>
      </c>
      <c r="P13" s="66">
        <v>0.72973062800345478</v>
      </c>
    </row>
    <row r="14" spans="1:16" x14ac:dyDescent="0.25">
      <c r="A14" s="18"/>
      <c r="B14" s="38">
        <v>9</v>
      </c>
      <c r="C14" s="20" t="s">
        <v>90</v>
      </c>
      <c r="D14" s="21">
        <v>61629672</v>
      </c>
      <c r="E14" s="22">
        <v>59765600</v>
      </c>
      <c r="F14" s="22">
        <f t="shared" si="0"/>
        <v>46530893.799999997</v>
      </c>
      <c r="G14" s="22">
        <v>37391471.5</v>
      </c>
      <c r="H14" s="22">
        <v>462305.6</v>
      </c>
      <c r="I14" s="22">
        <v>8677116.6999999993</v>
      </c>
      <c r="J14" s="23">
        <f t="shared" si="1"/>
        <v>0.62563534039648228</v>
      </c>
      <c r="K14" s="23">
        <f t="shared" si="2"/>
        <v>0.6333706530177895</v>
      </c>
      <c r="L14" s="24">
        <f t="shared" si="3"/>
        <v>0.77855645722623046</v>
      </c>
      <c r="M14" s="5"/>
      <c r="N14" t="s">
        <v>87</v>
      </c>
      <c r="O14" s="6">
        <v>90853001.599999994</v>
      </c>
      <c r="P14" s="66">
        <v>0.70961694299638201</v>
      </c>
    </row>
    <row r="15" spans="1:16" x14ac:dyDescent="0.25">
      <c r="A15" s="18"/>
      <c r="B15" s="38">
        <v>10</v>
      </c>
      <c r="C15" s="20" t="s">
        <v>91</v>
      </c>
      <c r="D15" s="21">
        <v>66923123</v>
      </c>
      <c r="E15" s="22">
        <v>67190032</v>
      </c>
      <c r="F15" s="22">
        <f t="shared" si="0"/>
        <v>50454496.700000003</v>
      </c>
      <c r="G15" s="22">
        <v>40770517.100000001</v>
      </c>
      <c r="H15" s="22">
        <v>343959.5</v>
      </c>
      <c r="I15" s="22">
        <v>9340020.0999999996</v>
      </c>
      <c r="J15" s="23">
        <f t="shared" si="1"/>
        <v>0.60679413130804882</v>
      </c>
      <c r="K15" s="23">
        <f t="shared" si="2"/>
        <v>0.61191333559716121</v>
      </c>
      <c r="L15" s="24">
        <f t="shared" si="3"/>
        <v>0.75092234961281168</v>
      </c>
      <c r="M15" s="5"/>
      <c r="N15" t="s">
        <v>94</v>
      </c>
      <c r="O15" s="6">
        <v>43682934.700000003</v>
      </c>
      <c r="P15" s="66">
        <v>0.62200012003454097</v>
      </c>
    </row>
    <row r="16" spans="1:16" x14ac:dyDescent="0.25">
      <c r="A16" s="18"/>
      <c r="B16" s="38">
        <v>11</v>
      </c>
      <c r="C16" s="20" t="s">
        <v>92</v>
      </c>
      <c r="D16" s="21">
        <v>51215</v>
      </c>
      <c r="E16" s="22">
        <v>45006</v>
      </c>
      <c r="F16" s="22">
        <f t="shared" si="0"/>
        <v>2923</v>
      </c>
      <c r="G16" s="22">
        <v>1280</v>
      </c>
      <c r="H16" s="22">
        <v>1643</v>
      </c>
      <c r="I16" s="22">
        <v>0</v>
      </c>
      <c r="J16" s="23">
        <f t="shared" si="1"/>
        <v>2.8440652357463448E-2</v>
      </c>
      <c r="K16" s="23">
        <f t="shared" si="2"/>
        <v>6.4946895969426294E-2</v>
      </c>
      <c r="L16" s="24">
        <f t="shared" si="3"/>
        <v>6.4946895969426294E-2</v>
      </c>
      <c r="M16" s="5"/>
      <c r="N16" t="s">
        <v>93</v>
      </c>
      <c r="O16" s="6">
        <v>17550355.099999998</v>
      </c>
      <c r="P16" s="66">
        <v>0.61435617003620491</v>
      </c>
    </row>
    <row r="17" spans="1:16" x14ac:dyDescent="0.25">
      <c r="A17" s="18"/>
      <c r="B17" s="38">
        <v>12</v>
      </c>
      <c r="C17" s="20" t="s">
        <v>93</v>
      </c>
      <c r="D17" s="21">
        <v>22236114</v>
      </c>
      <c r="E17" s="22">
        <v>28567069</v>
      </c>
      <c r="F17" s="22">
        <f t="shared" si="0"/>
        <v>17550355.099999998</v>
      </c>
      <c r="G17" s="22">
        <v>13172755.199999999</v>
      </c>
      <c r="H17" s="22">
        <v>186261.5</v>
      </c>
      <c r="I17" s="22">
        <v>4191338.4</v>
      </c>
      <c r="J17" s="23">
        <f t="shared" si="1"/>
        <v>0.46111679150563184</v>
      </c>
      <c r="K17" s="23">
        <f t="shared" si="2"/>
        <v>0.46763693888231933</v>
      </c>
      <c r="L17" s="24">
        <f t="shared" si="3"/>
        <v>0.61435617003620491</v>
      </c>
      <c r="M17" s="5"/>
      <c r="N17" t="s">
        <v>101</v>
      </c>
      <c r="O17" s="6">
        <v>33520272.299999997</v>
      </c>
      <c r="P17" s="66">
        <v>0.57394980623700975</v>
      </c>
    </row>
    <row r="18" spans="1:16" x14ac:dyDescent="0.25">
      <c r="A18" s="18"/>
      <c r="B18" s="38">
        <v>13</v>
      </c>
      <c r="C18" s="20" t="s">
        <v>94</v>
      </c>
      <c r="D18" s="21">
        <v>55280261</v>
      </c>
      <c r="E18" s="22">
        <v>70229785</v>
      </c>
      <c r="F18" s="22">
        <f t="shared" si="0"/>
        <v>43682934.700000003</v>
      </c>
      <c r="G18" s="22">
        <v>35178040.100000001</v>
      </c>
      <c r="H18" s="22">
        <v>296155.7</v>
      </c>
      <c r="I18" s="22">
        <v>8208738.9000000004</v>
      </c>
      <c r="J18" s="23">
        <f t="shared" si="1"/>
        <v>0.50089915696025555</v>
      </c>
      <c r="K18" s="23">
        <f t="shared" si="2"/>
        <v>0.5051161099240159</v>
      </c>
      <c r="L18" s="24">
        <f t="shared" si="3"/>
        <v>0.62200012003454097</v>
      </c>
      <c r="M18" s="5"/>
      <c r="N18" t="s">
        <v>97</v>
      </c>
      <c r="O18" s="6">
        <v>14708996.800000001</v>
      </c>
      <c r="P18" s="66">
        <v>0.42618348592380167</v>
      </c>
    </row>
    <row r="19" spans="1:16" x14ac:dyDescent="0.25">
      <c r="A19" s="18"/>
      <c r="B19" s="38">
        <v>14</v>
      </c>
      <c r="C19" s="20" t="s">
        <v>95</v>
      </c>
      <c r="D19" s="21">
        <v>847680</v>
      </c>
      <c r="E19" s="22">
        <v>624826</v>
      </c>
      <c r="F19" s="22">
        <f t="shared" si="0"/>
        <v>1706</v>
      </c>
      <c r="G19" s="22">
        <v>0</v>
      </c>
      <c r="H19" s="22">
        <v>1706</v>
      </c>
      <c r="I19" s="22">
        <v>0</v>
      </c>
      <c r="J19" s="23">
        <f t="shared" si="1"/>
        <v>0</v>
      </c>
      <c r="K19" s="23">
        <f t="shared" si="2"/>
        <v>2.7303601322608215E-3</v>
      </c>
      <c r="L19" s="24">
        <f t="shared" si="3"/>
        <v>2.7303601322608215E-3</v>
      </c>
      <c r="M19" s="5"/>
      <c r="N19" t="s">
        <v>100</v>
      </c>
      <c r="O19" s="6">
        <v>3928216.8000000003</v>
      </c>
      <c r="P19" s="66">
        <v>0.4051311859540272</v>
      </c>
    </row>
    <row r="20" spans="1:16" x14ac:dyDescent="0.25">
      <c r="A20" s="18"/>
      <c r="B20" s="38">
        <v>15</v>
      </c>
      <c r="C20" s="20" t="s">
        <v>96</v>
      </c>
      <c r="D20" s="21">
        <v>205668080</v>
      </c>
      <c r="E20" s="22">
        <v>52248718</v>
      </c>
      <c r="F20" s="22">
        <f t="shared" si="0"/>
        <v>9649011.5999999996</v>
      </c>
      <c r="G20" s="22">
        <v>8231123.7000000002</v>
      </c>
      <c r="H20" s="22">
        <v>1129957.8</v>
      </c>
      <c r="I20" s="22">
        <v>287930.09999999998</v>
      </c>
      <c r="J20" s="23">
        <f t="shared" si="1"/>
        <v>0.1575373332605022</v>
      </c>
      <c r="K20" s="23">
        <f t="shared" si="2"/>
        <v>0.17916385048911632</v>
      </c>
      <c r="L20" s="24">
        <f t="shared" si="3"/>
        <v>0.1846746096239146</v>
      </c>
      <c r="M20" s="5"/>
      <c r="N20" t="s">
        <v>82</v>
      </c>
      <c r="O20" s="6">
        <v>11039708.699999999</v>
      </c>
      <c r="P20" s="66">
        <v>0.19131465228164338</v>
      </c>
    </row>
    <row r="21" spans="1:16" x14ac:dyDescent="0.25">
      <c r="A21" s="18"/>
      <c r="B21" s="38">
        <v>16</v>
      </c>
      <c r="C21" s="20" t="s">
        <v>97</v>
      </c>
      <c r="D21" s="21">
        <v>14044765</v>
      </c>
      <c r="E21" s="22">
        <v>34513296</v>
      </c>
      <c r="F21" s="22">
        <f t="shared" si="0"/>
        <v>14708996.800000001</v>
      </c>
      <c r="G21" s="22">
        <v>9763246.5</v>
      </c>
      <c r="H21" s="22">
        <v>235127.9</v>
      </c>
      <c r="I21" s="22">
        <v>4710622.4000000004</v>
      </c>
      <c r="J21" s="23">
        <f t="shared" si="1"/>
        <v>0.28288363128227451</v>
      </c>
      <c r="K21" s="23">
        <f t="shared" si="2"/>
        <v>0.28969630718549744</v>
      </c>
      <c r="L21" s="24">
        <f t="shared" si="3"/>
        <v>0.42618348592380167</v>
      </c>
      <c r="M21" s="5"/>
      <c r="N21" t="s">
        <v>96</v>
      </c>
      <c r="O21" s="6">
        <v>9649011.5999999996</v>
      </c>
      <c r="P21" s="66">
        <v>0.1846746096239146</v>
      </c>
    </row>
    <row r="22" spans="1:16" x14ac:dyDescent="0.25">
      <c r="A22" s="18"/>
      <c r="B22" s="38">
        <v>19</v>
      </c>
      <c r="C22" s="20" t="s">
        <v>100</v>
      </c>
      <c r="D22" s="21">
        <v>4493927</v>
      </c>
      <c r="E22" s="22">
        <v>9696160</v>
      </c>
      <c r="F22" s="22">
        <f t="shared" si="0"/>
        <v>3928216.8000000003</v>
      </c>
      <c r="G22" s="22">
        <v>2912935.5</v>
      </c>
      <c r="H22" s="22">
        <v>77664.2</v>
      </c>
      <c r="I22" s="22">
        <v>937617.1</v>
      </c>
      <c r="J22" s="23">
        <f t="shared" si="1"/>
        <v>0.30042155863764625</v>
      </c>
      <c r="K22" s="23">
        <f t="shared" si="2"/>
        <v>0.30843134808006473</v>
      </c>
      <c r="L22" s="24">
        <f t="shared" si="3"/>
        <v>0.4051311859540272</v>
      </c>
      <c r="M22" s="5"/>
      <c r="N22" t="s">
        <v>92</v>
      </c>
      <c r="O22" s="6">
        <v>2923</v>
      </c>
      <c r="P22" s="66">
        <v>6.4946895969426294E-2</v>
      </c>
    </row>
    <row r="23" spans="1:16" x14ac:dyDescent="0.25">
      <c r="A23" s="18"/>
      <c r="B23" s="38">
        <v>20</v>
      </c>
      <c r="C23" s="20" t="s">
        <v>101</v>
      </c>
      <c r="D23" s="21">
        <v>41454048</v>
      </c>
      <c r="E23" s="22">
        <v>58402794</v>
      </c>
      <c r="F23" s="22">
        <f t="shared" si="0"/>
        <v>33520272.299999997</v>
      </c>
      <c r="G23" s="22">
        <v>26907624.899999999</v>
      </c>
      <c r="H23" s="22">
        <v>264475.90000000002</v>
      </c>
      <c r="I23" s="22">
        <v>6348171.5</v>
      </c>
      <c r="J23" s="23">
        <f t="shared" si="1"/>
        <v>0.46072495949423237</v>
      </c>
      <c r="K23" s="23">
        <f t="shared" si="2"/>
        <v>0.46525343975837863</v>
      </c>
      <c r="L23" s="24">
        <f t="shared" si="3"/>
        <v>0.57394980623700975</v>
      </c>
      <c r="M23" s="5"/>
      <c r="N23" t="s">
        <v>85</v>
      </c>
      <c r="O23" s="6">
        <v>42532</v>
      </c>
      <c r="P23" s="66">
        <v>3.3686524914817412E-2</v>
      </c>
    </row>
    <row r="24" spans="1:16" x14ac:dyDescent="0.25">
      <c r="A24" s="18"/>
      <c r="B24" s="38">
        <v>21</v>
      </c>
      <c r="C24" s="20" t="s">
        <v>102</v>
      </c>
      <c r="D24" s="21">
        <v>37348844</v>
      </c>
      <c r="E24" s="22">
        <v>41791872</v>
      </c>
      <c r="F24" s="22">
        <f t="shared" si="0"/>
        <v>30496809</v>
      </c>
      <c r="G24" s="22">
        <v>24297063.600000001</v>
      </c>
      <c r="H24" s="22">
        <v>256840.3</v>
      </c>
      <c r="I24" s="22">
        <v>5942905.0999999996</v>
      </c>
      <c r="J24" s="23">
        <f t="shared" si="1"/>
        <v>0.58138251380555539</v>
      </c>
      <c r="K24" s="23">
        <f t="shared" si="2"/>
        <v>0.58752821362010299</v>
      </c>
      <c r="L24" s="24">
        <f t="shared" si="3"/>
        <v>0.72973062800345478</v>
      </c>
      <c r="M24" s="5"/>
      <c r="N24" t="s">
        <v>106</v>
      </c>
      <c r="O24" s="6">
        <v>17212.900000000001</v>
      </c>
      <c r="P24" s="66">
        <v>7.4478156610564344E-3</v>
      </c>
    </row>
    <row r="25" spans="1:16" ht="15.75" thickBot="1" x14ac:dyDescent="0.3">
      <c r="A25" s="25"/>
      <c r="B25" s="39">
        <v>25</v>
      </c>
      <c r="C25" s="27" t="s">
        <v>106</v>
      </c>
      <c r="D25" s="28">
        <v>2213824</v>
      </c>
      <c r="E25" s="29">
        <v>2311134</v>
      </c>
      <c r="F25" s="29">
        <f t="shared" si="0"/>
        <v>17212.900000000001</v>
      </c>
      <c r="G25" s="29">
        <v>3640</v>
      </c>
      <c r="H25" s="29">
        <v>13572.9</v>
      </c>
      <c r="I25" s="29">
        <v>0</v>
      </c>
      <c r="J25" s="30">
        <f t="shared" si="1"/>
        <v>1.5749844015967918E-3</v>
      </c>
      <c r="K25" s="30">
        <f t="shared" si="2"/>
        <v>7.4478156610564344E-3</v>
      </c>
      <c r="L25" s="31">
        <f t="shared" si="3"/>
        <v>7.4478156610564344E-3</v>
      </c>
      <c r="M25" s="5"/>
      <c r="N25" t="s">
        <v>95</v>
      </c>
      <c r="O25" s="6">
        <v>1706</v>
      </c>
      <c r="P25" s="66">
        <v>2.7303601322608215E-3</v>
      </c>
    </row>
    <row r="26" spans="1:16" x14ac:dyDescent="0.25">
      <c r="O26" s="6"/>
      <c r="P26" s="66"/>
    </row>
    <row r="27" spans="1:16" x14ac:dyDescent="0.25">
      <c r="O27" s="6"/>
      <c r="P27" s="66"/>
    </row>
    <row r="28" spans="1:16" x14ac:dyDescent="0.25">
      <c r="O28" s="6"/>
      <c r="P28" s="66"/>
    </row>
    <row r="29" spans="1:16" x14ac:dyDescent="0.25">
      <c r="O29" s="6"/>
      <c r="P29" s="66"/>
    </row>
    <row r="30" spans="1:16" x14ac:dyDescent="0.25">
      <c r="O30" s="6"/>
      <c r="P30" s="66"/>
    </row>
    <row r="31" spans="1:16" x14ac:dyDescent="0.25">
      <c r="O31" s="6"/>
      <c r="P31" s="66"/>
    </row>
    <row r="32" spans="1:16" x14ac:dyDescent="0.25">
      <c r="O32" s="6"/>
      <c r="P32" s="66"/>
    </row>
    <row r="33" spans="15:16" x14ac:dyDescent="0.25">
      <c r="O33" s="6"/>
      <c r="P33" s="66"/>
    </row>
    <row r="34" spans="15:16" x14ac:dyDescent="0.25">
      <c r="O34" s="6"/>
      <c r="P34" s="66"/>
    </row>
    <row r="35" spans="15:16" x14ac:dyDescent="0.25">
      <c r="O35" s="6"/>
      <c r="P35" s="66"/>
    </row>
    <row r="36" spans="15:16" x14ac:dyDescent="0.25">
      <c r="O36" s="6"/>
      <c r="P36" s="66"/>
    </row>
    <row r="37" spans="15:16" x14ac:dyDescent="0.25">
      <c r="O37" s="6"/>
      <c r="P37" s="66"/>
    </row>
    <row r="38" spans="15:16" x14ac:dyDescent="0.25">
      <c r="O38" s="6"/>
      <c r="P38" s="66"/>
    </row>
    <row r="39" spans="15:16" x14ac:dyDescent="0.25">
      <c r="O39" s="6"/>
      <c r="P39" s="66"/>
    </row>
    <row r="40" spans="15:16" x14ac:dyDescent="0.25">
      <c r="O40" s="6"/>
      <c r="P40" s="66"/>
    </row>
    <row r="41" spans="15:16" x14ac:dyDescent="0.25">
      <c r="O41" s="6"/>
      <c r="P41" s="66"/>
    </row>
    <row r="42" spans="15:16" x14ac:dyDescent="0.25">
      <c r="O42" s="6"/>
      <c r="P42" s="66"/>
    </row>
    <row r="43" spans="15:16" x14ac:dyDescent="0.25">
      <c r="O43" s="6"/>
      <c r="P43" s="66"/>
    </row>
    <row r="44" spans="15:16" x14ac:dyDescent="0.25">
      <c r="O44" s="6"/>
      <c r="P44" s="66"/>
    </row>
    <row r="45" spans="15:16" x14ac:dyDescent="0.25">
      <c r="O45" s="6"/>
      <c r="P45" s="66"/>
    </row>
    <row r="46" spans="15:16" x14ac:dyDescent="0.25">
      <c r="O46" s="6"/>
      <c r="P46" s="66"/>
    </row>
    <row r="47" spans="15:16" x14ac:dyDescent="0.25">
      <c r="O47" s="6"/>
      <c r="P47" s="66"/>
    </row>
    <row r="48" spans="15:16" x14ac:dyDescent="0.25">
      <c r="O48" s="6"/>
      <c r="P48" s="66"/>
    </row>
    <row r="49" spans="15:16" x14ac:dyDescent="0.25">
      <c r="O49" s="6"/>
      <c r="P49" s="66"/>
    </row>
    <row r="50" spans="15:16" x14ac:dyDescent="0.25">
      <c r="O50" s="6"/>
      <c r="P50" s="66"/>
    </row>
    <row r="51" spans="15:16" x14ac:dyDescent="0.25">
      <c r="O51" s="6"/>
      <c r="P51" s="66"/>
    </row>
    <row r="52" spans="15:16" x14ac:dyDescent="0.25">
      <c r="O52" s="6"/>
      <c r="P52" s="66"/>
    </row>
    <row r="53" spans="15:16" x14ac:dyDescent="0.25">
      <c r="O53" s="6"/>
      <c r="P53" s="66"/>
    </row>
    <row r="54" spans="15:16" x14ac:dyDescent="0.25">
      <c r="O54" s="6"/>
      <c r="P54" s="66"/>
    </row>
    <row r="55" spans="15:16" x14ac:dyDescent="0.25">
      <c r="O55" s="6"/>
      <c r="P55" s="66"/>
    </row>
    <row r="56" spans="15:16" x14ac:dyDescent="0.25">
      <c r="O56" s="6"/>
      <c r="P56" s="66"/>
    </row>
    <row r="57" spans="15:16" x14ac:dyDescent="0.25">
      <c r="O57" s="6"/>
      <c r="P57" s="66"/>
    </row>
    <row r="58" spans="15:16" x14ac:dyDescent="0.25">
      <c r="O58" s="6"/>
      <c r="P58" s="66"/>
    </row>
    <row r="59" spans="15:16" x14ac:dyDescent="0.25">
      <c r="O59" s="6"/>
      <c r="P59" s="66"/>
    </row>
    <row r="60" spans="15:16" x14ac:dyDescent="0.25">
      <c r="O60" s="6"/>
      <c r="P60" s="66"/>
    </row>
    <row r="61" spans="15:16" x14ac:dyDescent="0.25">
      <c r="O61" s="6"/>
      <c r="P61" s="66"/>
    </row>
    <row r="62" spans="15:16" x14ac:dyDescent="0.25">
      <c r="O62" s="6"/>
      <c r="P62" s="66"/>
    </row>
    <row r="63" spans="15:16" x14ac:dyDescent="0.25">
      <c r="O63" s="6"/>
      <c r="P63" s="66"/>
    </row>
    <row r="64" spans="15:16" x14ac:dyDescent="0.25">
      <c r="O64" s="6"/>
      <c r="P64" s="66"/>
    </row>
    <row r="65" spans="15:16" x14ac:dyDescent="0.25">
      <c r="O65" s="6"/>
      <c r="P65" s="66"/>
    </row>
    <row r="66" spans="15:16" x14ac:dyDescent="0.25">
      <c r="O66" s="6"/>
      <c r="P66" s="66"/>
    </row>
    <row r="67" spans="15:16" x14ac:dyDescent="0.25">
      <c r="O67" s="6"/>
      <c r="P67" s="66"/>
    </row>
    <row r="68" spans="15:16" x14ac:dyDescent="0.25">
      <c r="O68" s="6"/>
      <c r="P68" s="66"/>
    </row>
    <row r="69" spans="15:16" x14ac:dyDescent="0.25">
      <c r="O69" s="6"/>
      <c r="P69" s="66"/>
    </row>
    <row r="70" spans="15:16" x14ac:dyDescent="0.25">
      <c r="O70" s="6"/>
      <c r="P70" s="66"/>
    </row>
    <row r="71" spans="15:16" x14ac:dyDescent="0.25">
      <c r="O71" s="6"/>
      <c r="P71" s="66"/>
    </row>
    <row r="72" spans="15:16" x14ac:dyDescent="0.25">
      <c r="O72" s="6"/>
      <c r="P72" s="66"/>
    </row>
    <row r="73" spans="15:16" x14ac:dyDescent="0.25">
      <c r="O73" s="6"/>
      <c r="P73" s="66"/>
    </row>
    <row r="74" spans="15:16" x14ac:dyDescent="0.25">
      <c r="O74" s="6"/>
      <c r="P74" s="66"/>
    </row>
    <row r="75" spans="15:16" x14ac:dyDescent="0.25">
      <c r="O75" s="6"/>
      <c r="P75" s="66"/>
    </row>
    <row r="76" spans="15:16" x14ac:dyDescent="0.25">
      <c r="O76" s="6"/>
      <c r="P76" s="66"/>
    </row>
    <row r="77" spans="15:16" x14ac:dyDescent="0.25">
      <c r="O77" s="6"/>
      <c r="P77" s="66"/>
    </row>
    <row r="78" spans="15:16" x14ac:dyDescent="0.25">
      <c r="O78" s="6"/>
      <c r="P78" s="66"/>
    </row>
    <row r="79" spans="15:16" x14ac:dyDescent="0.25">
      <c r="O79" s="6"/>
      <c r="P79" s="66"/>
    </row>
    <row r="80" spans="15:16" x14ac:dyDescent="0.25">
      <c r="O80" s="6"/>
      <c r="P80" s="66"/>
    </row>
    <row r="81" spans="15:16" x14ac:dyDescent="0.25">
      <c r="O81" s="6"/>
      <c r="P81" s="66"/>
    </row>
    <row r="82" spans="15:16" x14ac:dyDescent="0.25">
      <c r="O82" s="6"/>
      <c r="P82" s="66"/>
    </row>
    <row r="83" spans="15:16" x14ac:dyDescent="0.25">
      <c r="O83" s="6"/>
      <c r="P83" s="66"/>
    </row>
    <row r="84" spans="15:16" x14ac:dyDescent="0.25">
      <c r="O84" s="6"/>
      <c r="P84" s="66"/>
    </row>
    <row r="85" spans="15:16" x14ac:dyDescent="0.25">
      <c r="O85" s="6"/>
      <c r="P85" s="66"/>
    </row>
    <row r="86" spans="15:16" x14ac:dyDescent="0.25">
      <c r="O86" s="6"/>
      <c r="P86" s="66"/>
    </row>
    <row r="87" spans="15:16" x14ac:dyDescent="0.25">
      <c r="O87" s="6"/>
      <c r="P87" s="66"/>
    </row>
    <row r="88" spans="15:16" x14ac:dyDescent="0.25">
      <c r="O88" s="6"/>
      <c r="P88" s="66"/>
    </row>
    <row r="89" spans="15:16" x14ac:dyDescent="0.25">
      <c r="O89" s="6"/>
      <c r="P89" s="66"/>
    </row>
    <row r="90" spans="15:16" x14ac:dyDescent="0.25">
      <c r="O90" s="6"/>
      <c r="P90" s="66"/>
    </row>
    <row r="91" spans="15:16" x14ac:dyDescent="0.25">
      <c r="O91" s="6"/>
      <c r="P91" s="66"/>
    </row>
    <row r="92" spans="15:16" x14ac:dyDescent="0.25">
      <c r="O92" s="6"/>
      <c r="P92" s="66"/>
    </row>
    <row r="93" spans="15:16" x14ac:dyDescent="0.25">
      <c r="O93" s="6"/>
      <c r="P93" s="66"/>
    </row>
    <row r="94" spans="15:16" x14ac:dyDescent="0.25">
      <c r="O94" s="6"/>
      <c r="P94" s="66"/>
    </row>
    <row r="95" spans="15:16" x14ac:dyDescent="0.25">
      <c r="O95" s="6"/>
      <c r="P95" s="66"/>
    </row>
    <row r="96" spans="15:16" x14ac:dyDescent="0.25">
      <c r="O96" s="6"/>
      <c r="P96" s="66"/>
    </row>
    <row r="97" spans="15:16" x14ac:dyDescent="0.25">
      <c r="O97" s="6"/>
      <c r="P97" s="66"/>
    </row>
    <row r="98" spans="15:16" x14ac:dyDescent="0.25">
      <c r="O98" s="6"/>
      <c r="P98" s="66"/>
    </row>
    <row r="99" spans="15:16" x14ac:dyDescent="0.25">
      <c r="O99" s="6"/>
      <c r="P99" s="66"/>
    </row>
    <row r="100" spans="15:16" x14ac:dyDescent="0.25">
      <c r="O100" s="6"/>
      <c r="P100" s="66"/>
    </row>
  </sheetData>
  <sortState ref="N6:P100">
    <sortCondition descending="1" ref="P5:P100"/>
  </sortState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  <drawing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7"/>
  <dimension ref="A1:M16"/>
  <sheetViews>
    <sheetView workbookViewId="0">
      <selection activeCell="A16" sqref="A16:D16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49</v>
      </c>
      <c r="B1" s="33" t="s">
        <v>72</v>
      </c>
      <c r="C1" s="33" t="s">
        <v>37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685</v>
      </c>
    </row>
    <row r="3" spans="1:13" ht="15.75" thickBot="1" x14ac:dyDescent="0.3">
      <c r="A3" s="76" t="s">
        <v>81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3"/>
      <c r="C6" s="13"/>
      <c r="D6" s="14">
        <v>822000000</v>
      </c>
      <c r="E6" s="15">
        <v>825143039</v>
      </c>
      <c r="F6" s="15">
        <v>514175075.10000002</v>
      </c>
      <c r="G6" s="15">
        <v>408527959.60000002</v>
      </c>
      <c r="H6" s="15">
        <v>5348133.1000000015</v>
      </c>
      <c r="I6" s="15">
        <v>100298982.39999999</v>
      </c>
      <c r="J6" s="16">
        <v>0.49509956491313262</v>
      </c>
      <c r="K6" s="16">
        <v>0.50158102672911242</v>
      </c>
      <c r="L6" s="17">
        <v>0.62313447583964898</v>
      </c>
      <c r="M6" s="5"/>
    </row>
    <row r="7" spans="1:13" x14ac:dyDescent="0.25">
      <c r="A7" s="40" t="s">
        <v>139</v>
      </c>
      <c r="B7" s="42"/>
      <c r="C7" s="42"/>
      <c r="D7" s="43">
        <f ca="1">SUM(D8:OFFSET(D6,MATCH("PROYECTOS",$A$8:$A$50,0),0))</f>
        <v>822000000</v>
      </c>
      <c r="E7" s="44">
        <f ca="1">SUM(E8:OFFSET(E6,MATCH("PROYECTOS",$A$8:$A$50,0),0))</f>
        <v>824146939</v>
      </c>
      <c r="F7" s="44">
        <f ca="1">SUM(F8:OFFSET(F6,MATCH("PROYECTOS",$A$8:$A$50,0),0))</f>
        <v>514175075</v>
      </c>
      <c r="G7" s="44">
        <f ca="1">SUM(G8:OFFSET(G6,MATCH("PROYECTOS",$A$8:$A$50,0),0))</f>
        <v>408527959.69999999</v>
      </c>
      <c r="H7" s="44">
        <f ca="1">SUM(H8:OFFSET(H6,MATCH("PROYECTOS",$A$8:$A$50,0),0))</f>
        <v>5348133</v>
      </c>
      <c r="I7" s="44">
        <f ca="1">SUM(I8:OFFSET(I6,MATCH("PROYECTOS",$A$8:$A$50,0),0))</f>
        <v>100298982.3</v>
      </c>
      <c r="J7" s="45">
        <f ca="1">IFERROR(G7/E7,0)</f>
        <v>0.49569796400105298</v>
      </c>
      <c r="K7" s="45">
        <f ca="1">IFERROR(SUM(G7,H7)/E7,0)</f>
        <v>0.50218725947364096</v>
      </c>
      <c r="L7" s="46">
        <f ca="1">IFERROR(SUM(G7,H7,I7)/E7,0)</f>
        <v>0.62388762327248048</v>
      </c>
      <c r="M7" s="5"/>
    </row>
    <row r="8" spans="1:13" x14ac:dyDescent="0.25">
      <c r="A8" s="18"/>
      <c r="B8" s="20">
        <v>3000001</v>
      </c>
      <c r="C8" s="20" t="s">
        <v>366</v>
      </c>
      <c r="D8" s="21">
        <v>21042488</v>
      </c>
      <c r="E8" s="22">
        <v>107545814</v>
      </c>
      <c r="F8" s="22">
        <f t="shared" ref="F8:F9" si="0">SUM(G8,H8,I8)</f>
        <v>30961839.300000001</v>
      </c>
      <c r="G8" s="22">
        <v>24394212.300000001</v>
      </c>
      <c r="H8" s="22">
        <v>5168749</v>
      </c>
      <c r="I8" s="22">
        <v>1398878</v>
      </c>
      <c r="J8" s="23">
        <f t="shared" ref="J8:J10" si="1">IFERROR(G8/E8,0)</f>
        <v>0.22682623704907753</v>
      </c>
      <c r="K8" s="23">
        <f t="shared" ref="K8:K10" si="2">IFERROR(SUM(G8,H8)/E8,0)</f>
        <v>0.27488714065616726</v>
      </c>
      <c r="L8" s="24">
        <f t="shared" ref="L8:L10" si="3">IFERROR(SUM(G8,H8,I8)/E8,0)</f>
        <v>0.28789441586262021</v>
      </c>
      <c r="M8" s="5"/>
    </row>
    <row r="9" spans="1:13" ht="63.75" x14ac:dyDescent="0.25">
      <c r="A9" s="18"/>
      <c r="B9" s="20">
        <v>3000092</v>
      </c>
      <c r="C9" s="20" t="s">
        <v>687</v>
      </c>
      <c r="D9" s="21">
        <v>800957512</v>
      </c>
      <c r="E9" s="22">
        <v>716601125</v>
      </c>
      <c r="F9" s="22">
        <f t="shared" si="0"/>
        <v>483213235.69999999</v>
      </c>
      <c r="G9" s="22">
        <v>384133747.39999998</v>
      </c>
      <c r="H9" s="22">
        <v>179384</v>
      </c>
      <c r="I9" s="22">
        <v>98900104.299999997</v>
      </c>
      <c r="J9" s="23">
        <f t="shared" si="1"/>
        <v>0.53604960137342794</v>
      </c>
      <c r="K9" s="23">
        <f t="shared" si="2"/>
        <v>0.53629992752244138</v>
      </c>
      <c r="L9" s="24">
        <f t="shared" si="3"/>
        <v>0.67431269480633316</v>
      </c>
      <c r="M9" s="5"/>
    </row>
    <row r="10" spans="1:13" ht="15.75" thickBot="1" x14ac:dyDescent="0.3">
      <c r="A10" s="47" t="s">
        <v>161</v>
      </c>
      <c r="B10" s="49"/>
      <c r="C10" s="49"/>
      <c r="D10" s="50">
        <f ca="1">OFFSET(D10,-MATCH("PROYECTOS",$A$8:$A$50,0)-1,0)-(OFFSET(D10,-MATCH("PROYECTOS",$A$8:$A$50,0),0))</f>
        <v>0</v>
      </c>
      <c r="E10" s="51">
        <f t="shared" ref="E10:I10" ca="1" si="4">OFFSET(E10,-MATCH("PROYECTOS",$A$8:$A$50,0)-1,0)-(OFFSET(E10,-MATCH("PROYECTOS",$A$8:$A$50,0),0))</f>
        <v>996100</v>
      </c>
      <c r="F10" s="51">
        <f t="shared" ca="1" si="4"/>
        <v>0.10000002384185791</v>
      </c>
      <c r="G10" s="51">
        <f t="shared" ca="1" si="4"/>
        <v>-9.9999964237213135E-2</v>
      </c>
      <c r="H10" s="51">
        <f t="shared" ca="1" si="4"/>
        <v>0.10000000149011612</v>
      </c>
      <c r="I10" s="51">
        <f t="shared" ca="1" si="4"/>
        <v>9.9999994039535522E-2</v>
      </c>
      <c r="J10" s="52">
        <f t="shared" ca="1" si="1"/>
        <v>-1.0039149105231717E-7</v>
      </c>
      <c r="K10" s="52">
        <f t="shared" ca="1" si="2"/>
        <v>3.7398758141370488E-14</v>
      </c>
      <c r="L10" s="53">
        <f t="shared" ca="1" si="3"/>
        <v>1.0039155837008182E-7</v>
      </c>
      <c r="M10" s="5"/>
    </row>
    <row r="11" spans="1:13" ht="15.75" thickBot="1" x14ac:dyDescent="0.3"/>
    <row r="12" spans="1:13" ht="15.75" thickBot="1" x14ac:dyDescent="0.3">
      <c r="A12" s="82" t="s">
        <v>209</v>
      </c>
      <c r="B12" s="83"/>
      <c r="C12" s="83"/>
      <c r="D12" s="84"/>
    </row>
    <row r="13" spans="1:13" ht="15.75" thickBot="1" x14ac:dyDescent="0.3">
      <c r="A13" s="2" t="s">
        <v>695</v>
      </c>
    </row>
    <row r="14" spans="1:13" ht="45" customHeight="1" x14ac:dyDescent="0.25">
      <c r="A14" s="76" t="s">
        <v>211</v>
      </c>
      <c r="B14" s="77"/>
      <c r="C14" s="77"/>
      <c r="D14" s="87" t="s">
        <v>212</v>
      </c>
    </row>
    <row r="15" spans="1:13" ht="15.75" thickBot="1" x14ac:dyDescent="0.3">
      <c r="A15" s="79"/>
      <c r="B15" s="80"/>
      <c r="C15" s="80"/>
      <c r="D15" s="98"/>
    </row>
    <row r="16" spans="1:13" ht="15.75" thickBot="1" x14ac:dyDescent="0.3">
      <c r="A16" s="67"/>
      <c r="B16" s="68">
        <v>3000001</v>
      </c>
      <c r="C16" s="68" t="s">
        <v>366</v>
      </c>
      <c r="D16" s="69">
        <v>0.28789441586262021</v>
      </c>
    </row>
  </sheetData>
  <mergeCells count="10">
    <mergeCell ref="A12:D12"/>
    <mergeCell ref="A14:C15"/>
    <mergeCell ref="D14:D15"/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8"/>
  <dimension ref="A1:S14"/>
  <sheetViews>
    <sheetView topLeftCell="A10" workbookViewId="0">
      <selection activeCell="A13" sqref="A13:S13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4" width="7.7109375" customWidth="1"/>
    <col min="5" max="5" width="31.42578125" customWidth="1"/>
    <col min="6" max="6" width="4.28515625" style="4" customWidth="1"/>
    <col min="7" max="7" width="11.42578125" customWidth="1"/>
    <col min="8" max="10" width="13.5703125" customWidth="1"/>
    <col min="11" max="13" width="0" hidden="1" customWidth="1"/>
    <col min="17" max="18" width="14" hidden="1" customWidth="1"/>
    <col min="19" max="19" width="0" hidden="1" customWidth="1"/>
  </cols>
  <sheetData>
    <row r="1" spans="1:19" ht="15.75" x14ac:dyDescent="0.25">
      <c r="A1" s="32">
        <v>49</v>
      </c>
      <c r="B1" s="33" t="s">
        <v>72</v>
      </c>
      <c r="C1" s="33" t="s">
        <v>37</v>
      </c>
      <c r="D1" s="33"/>
      <c r="E1" s="33"/>
      <c r="F1" s="36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15.75" thickBot="1" x14ac:dyDescent="0.3">
      <c r="A2" s="2" t="s">
        <v>688</v>
      </c>
    </row>
    <row r="3" spans="1:19" ht="15.75" thickBot="1" x14ac:dyDescent="0.3">
      <c r="A3" s="76" t="s">
        <v>163</v>
      </c>
      <c r="B3" s="77"/>
      <c r="C3" s="77"/>
      <c r="D3" s="77"/>
      <c r="E3" s="77"/>
      <c r="F3" s="77"/>
      <c r="G3" s="77"/>
      <c r="H3" s="76" t="s">
        <v>1</v>
      </c>
      <c r="I3" s="77"/>
      <c r="J3" s="77"/>
      <c r="K3" s="77"/>
      <c r="L3" s="77"/>
      <c r="M3" s="77"/>
      <c r="N3" s="77"/>
      <c r="O3" s="77"/>
      <c r="P3" s="78"/>
      <c r="Q3" s="77" t="s">
        <v>167</v>
      </c>
      <c r="R3" s="77"/>
      <c r="S3" s="78"/>
    </row>
    <row r="4" spans="1:19" ht="45" customHeight="1" x14ac:dyDescent="0.25">
      <c r="A4" s="96" t="s">
        <v>164</v>
      </c>
      <c r="B4" s="92"/>
      <c r="C4" s="92"/>
      <c r="D4" s="92" t="s">
        <v>165</v>
      </c>
      <c r="E4" s="92"/>
      <c r="F4" s="92" t="s">
        <v>166</v>
      </c>
      <c r="G4" s="93"/>
      <c r="H4" s="74" t="s">
        <v>2</v>
      </c>
      <c r="I4" s="72" t="s">
        <v>3</v>
      </c>
      <c r="J4" s="72" t="s">
        <v>76</v>
      </c>
      <c r="K4" s="72" t="s">
        <v>5</v>
      </c>
      <c r="L4" s="72"/>
      <c r="M4" s="72"/>
      <c r="N4" s="72" t="s">
        <v>9</v>
      </c>
      <c r="O4" s="72"/>
      <c r="P4" s="81"/>
      <c r="Q4" s="90" t="s">
        <v>168</v>
      </c>
      <c r="R4" s="72" t="s">
        <v>169</v>
      </c>
      <c r="S4" s="81" t="s">
        <v>170</v>
      </c>
    </row>
    <row r="5" spans="1:19" ht="15.75" thickBot="1" x14ac:dyDescent="0.3">
      <c r="A5" s="97"/>
      <c r="B5" s="94"/>
      <c r="C5" s="94"/>
      <c r="D5" s="94"/>
      <c r="E5" s="94"/>
      <c r="F5" s="94"/>
      <c r="G5" s="95"/>
      <c r="H5" s="75"/>
      <c r="I5" s="73"/>
      <c r="J5" s="73"/>
      <c r="K5" s="9" t="s">
        <v>6</v>
      </c>
      <c r="L5" s="9" t="s">
        <v>7</v>
      </c>
      <c r="M5" s="9" t="s">
        <v>77</v>
      </c>
      <c r="N5" s="9" t="s">
        <v>10</v>
      </c>
      <c r="O5" s="9" t="s">
        <v>7</v>
      </c>
      <c r="P5" s="10" t="s">
        <v>77</v>
      </c>
      <c r="Q5" s="91"/>
      <c r="R5" s="73"/>
      <c r="S5" s="89"/>
    </row>
    <row r="6" spans="1:19" x14ac:dyDescent="0.25">
      <c r="A6" s="11" t="s">
        <v>11</v>
      </c>
      <c r="B6" s="13"/>
      <c r="C6" s="13"/>
      <c r="D6" s="54"/>
      <c r="E6" s="13"/>
      <c r="F6" s="55"/>
      <c r="G6" s="13"/>
      <c r="H6" s="14">
        <v>822000000</v>
      </c>
      <c r="I6" s="15">
        <v>825143039</v>
      </c>
      <c r="J6" s="15">
        <v>514175075.10000002</v>
      </c>
      <c r="K6" s="15">
        <v>408527959.60000002</v>
      </c>
      <c r="L6" s="15">
        <v>5348133.1000000015</v>
      </c>
      <c r="M6" s="15">
        <v>100298982.39999999</v>
      </c>
      <c r="N6" s="16">
        <v>0.49509956491313262</v>
      </c>
      <c r="O6" s="16">
        <v>0.50158102672911242</v>
      </c>
      <c r="P6" s="17">
        <v>0.62313447583964898</v>
      </c>
      <c r="Q6" s="56"/>
      <c r="R6" s="15"/>
      <c r="S6" s="17"/>
    </row>
    <row r="7" spans="1:19" x14ac:dyDescent="0.25">
      <c r="A7" s="40" t="s">
        <v>171</v>
      </c>
      <c r="B7" s="42"/>
      <c r="C7" s="42"/>
      <c r="D7" s="57"/>
      <c r="E7" s="42"/>
      <c r="F7" s="58"/>
      <c r="G7" s="42"/>
      <c r="H7" s="43">
        <f ca="1">SUM(H8:OFFSET(H6,MATCH("PROYECTOS",$A$8:$A$50,0),0))</f>
        <v>822000000</v>
      </c>
      <c r="I7" s="44">
        <f ca="1">SUM(I8:OFFSET(I6,MATCH("PROYECTOS",$A$8:$A$50,0),0))</f>
        <v>824146939</v>
      </c>
      <c r="J7" s="44">
        <f ca="1">SUM(J8:OFFSET(J6,MATCH("PROYECTOS",$A$8:$A$50,0),0))</f>
        <v>514175074.89999998</v>
      </c>
      <c r="K7" s="44">
        <f ca="1">SUM(K8:OFFSET(K6,MATCH("PROYECTOS",$A$8:$A$50,0),0))</f>
        <v>408527959.60000002</v>
      </c>
      <c r="L7" s="44">
        <f ca="1">SUM(L8:OFFSET(L6,MATCH("PROYECTOS",$A$8:$A$50,0),0))</f>
        <v>5348133</v>
      </c>
      <c r="M7" s="44">
        <f ca="1">SUM(M8:OFFSET(M6,MATCH("PROYECTOS",$A$8:$A$50,0),0))</f>
        <v>100298982.29999998</v>
      </c>
      <c r="N7" s="45">
        <f ca="1">IFERROR(K7/I7,0)</f>
        <v>0.49569796387971543</v>
      </c>
      <c r="O7" s="45">
        <f ca="1">IFERROR(SUM(K7,L7)/I7,0)</f>
        <v>0.50218725935230346</v>
      </c>
      <c r="P7" s="46">
        <f ca="1">IFERROR(SUM(K7,L7,M7)/I7,0)</f>
        <v>0.62388762315114288</v>
      </c>
      <c r="Q7" s="59"/>
      <c r="R7" s="44"/>
      <c r="S7" s="46"/>
    </row>
    <row r="8" spans="1:19" x14ac:dyDescent="0.25">
      <c r="A8" s="18"/>
      <c r="B8" s="20">
        <v>5000276</v>
      </c>
      <c r="C8" s="20" t="s">
        <v>510</v>
      </c>
      <c r="D8" s="63">
        <v>3000001</v>
      </c>
      <c r="E8" s="20" t="s">
        <v>366</v>
      </c>
      <c r="F8" s="64">
        <v>1</v>
      </c>
      <c r="G8" s="20" t="s">
        <v>413</v>
      </c>
      <c r="H8" s="21">
        <v>20847171</v>
      </c>
      <c r="I8" s="22">
        <v>107079727</v>
      </c>
      <c r="J8" s="22">
        <f t="shared" ref="J8:J13" si="0">SUM(K8,L8,M8)</f>
        <v>30831480.099999998</v>
      </c>
      <c r="K8" s="22">
        <v>24296797.5</v>
      </c>
      <c r="L8" s="22">
        <v>5148069.4000000004</v>
      </c>
      <c r="M8" s="22">
        <v>1386613.2</v>
      </c>
      <c r="N8" s="23">
        <f t="shared" ref="N8:N14" si="1">IFERROR(K8/I8,0)</f>
        <v>0.22690380504985785</v>
      </c>
      <c r="O8" s="23">
        <f t="shared" ref="O8:O14" si="2">IFERROR(SUM(K8,L8)/I8,0)</f>
        <v>0.2749807804422213</v>
      </c>
      <c r="P8" s="24">
        <f t="shared" ref="P8:P14" si="3">IFERROR(SUM(K8,L8,M8)/I8,0)</f>
        <v>0.28793013359102043</v>
      </c>
      <c r="Q8" s="65">
        <v>0</v>
      </c>
      <c r="R8" s="22">
        <v>0</v>
      </c>
      <c r="S8" s="24">
        <f>IFERROR(R8/Q8,0)</f>
        <v>0</v>
      </c>
    </row>
    <row r="9" spans="1:19" ht="63.75" x14ac:dyDescent="0.25">
      <c r="A9" s="18"/>
      <c r="B9" s="20">
        <v>5001326</v>
      </c>
      <c r="C9" s="20" t="s">
        <v>689</v>
      </c>
      <c r="D9" s="63">
        <v>3000092</v>
      </c>
      <c r="E9" s="20" t="s">
        <v>687</v>
      </c>
      <c r="F9" s="64">
        <v>217</v>
      </c>
      <c r="G9" s="20" t="s">
        <v>693</v>
      </c>
      <c r="H9" s="21">
        <v>137181008</v>
      </c>
      <c r="I9" s="22">
        <v>180628698</v>
      </c>
      <c r="J9" s="22">
        <f t="shared" si="0"/>
        <v>95785358.199999988</v>
      </c>
      <c r="K9" s="22">
        <v>75931973.099999994</v>
      </c>
      <c r="L9" s="22">
        <v>0</v>
      </c>
      <c r="M9" s="22">
        <v>19853385.100000001</v>
      </c>
      <c r="N9" s="23">
        <f t="shared" si="1"/>
        <v>0.42037601965109661</v>
      </c>
      <c r="O9" s="23">
        <f t="shared" si="2"/>
        <v>0.42037601965109661</v>
      </c>
      <c r="P9" s="24">
        <f t="shared" si="3"/>
        <v>0.5302887041792218</v>
      </c>
      <c r="Q9" s="65">
        <v>0</v>
      </c>
      <c r="R9" s="22">
        <v>0</v>
      </c>
      <c r="S9" s="24">
        <f t="shared" ref="S9:S13" si="4">IFERROR(R9/Q9,0)</f>
        <v>0</v>
      </c>
    </row>
    <row r="10" spans="1:19" ht="76.5" x14ac:dyDescent="0.25">
      <c r="A10" s="18"/>
      <c r="B10" s="20">
        <v>5001327</v>
      </c>
      <c r="C10" s="20" t="s">
        <v>690</v>
      </c>
      <c r="D10" s="63">
        <v>3000092</v>
      </c>
      <c r="E10" s="20" t="s">
        <v>687</v>
      </c>
      <c r="F10" s="64">
        <v>217</v>
      </c>
      <c r="G10" s="20" t="s">
        <v>693</v>
      </c>
      <c r="H10" s="21">
        <v>100925022</v>
      </c>
      <c r="I10" s="22">
        <v>109900566</v>
      </c>
      <c r="J10" s="22">
        <f t="shared" si="0"/>
        <v>76923090.700000003</v>
      </c>
      <c r="K10" s="22">
        <v>60926891.200000003</v>
      </c>
      <c r="L10" s="22">
        <v>0</v>
      </c>
      <c r="M10" s="22">
        <v>15996199.5</v>
      </c>
      <c r="N10" s="23">
        <f t="shared" si="1"/>
        <v>0.55438196014386321</v>
      </c>
      <c r="O10" s="23">
        <f t="shared" si="2"/>
        <v>0.55438196014386321</v>
      </c>
      <c r="P10" s="24">
        <f t="shared" si="3"/>
        <v>0.69993352627501482</v>
      </c>
      <c r="Q10" s="65">
        <v>0</v>
      </c>
      <c r="R10" s="22">
        <v>0</v>
      </c>
      <c r="S10" s="24">
        <f t="shared" si="4"/>
        <v>0</v>
      </c>
    </row>
    <row r="11" spans="1:19" ht="76.5" x14ac:dyDescent="0.25">
      <c r="A11" s="18"/>
      <c r="B11" s="20">
        <v>5001328</v>
      </c>
      <c r="C11" s="20" t="s">
        <v>691</v>
      </c>
      <c r="D11" s="63">
        <v>3000092</v>
      </c>
      <c r="E11" s="20" t="s">
        <v>687</v>
      </c>
      <c r="F11" s="64">
        <v>217</v>
      </c>
      <c r="G11" s="20" t="s">
        <v>693</v>
      </c>
      <c r="H11" s="21">
        <v>561921225</v>
      </c>
      <c r="I11" s="22">
        <v>421419475</v>
      </c>
      <c r="J11" s="22">
        <f t="shared" si="0"/>
        <v>309919156.89999998</v>
      </c>
      <c r="K11" s="22">
        <v>246934259</v>
      </c>
      <c r="L11" s="22">
        <v>0</v>
      </c>
      <c r="M11" s="22">
        <v>62984897.899999999</v>
      </c>
      <c r="N11" s="23">
        <f t="shared" si="1"/>
        <v>0.5859583470839832</v>
      </c>
      <c r="O11" s="23">
        <f t="shared" si="2"/>
        <v>0.5859583470839832</v>
      </c>
      <c r="P11" s="24">
        <f t="shared" si="3"/>
        <v>0.73541726304888966</v>
      </c>
      <c r="Q11" s="65">
        <v>0</v>
      </c>
      <c r="R11" s="22">
        <v>0</v>
      </c>
      <c r="S11" s="24">
        <f t="shared" si="4"/>
        <v>0</v>
      </c>
    </row>
    <row r="12" spans="1:19" x14ac:dyDescent="0.25">
      <c r="A12" s="18"/>
      <c r="B12" s="20">
        <v>5001754</v>
      </c>
      <c r="C12" s="20" t="s">
        <v>692</v>
      </c>
      <c r="D12" s="63">
        <v>3000001</v>
      </c>
      <c r="E12" s="20" t="s">
        <v>366</v>
      </c>
      <c r="F12" s="64">
        <v>109</v>
      </c>
      <c r="G12" s="20" t="s">
        <v>452</v>
      </c>
      <c r="H12" s="21">
        <v>195317</v>
      </c>
      <c r="I12" s="22">
        <v>466087</v>
      </c>
      <c r="J12" s="22">
        <f t="shared" si="0"/>
        <v>130359.09999999999</v>
      </c>
      <c r="K12" s="22">
        <v>97414.7</v>
      </c>
      <c r="L12" s="22">
        <v>20679.599999999999</v>
      </c>
      <c r="M12" s="22">
        <v>12264.8</v>
      </c>
      <c r="N12" s="23">
        <f t="shared" si="1"/>
        <v>0.20900540027934697</v>
      </c>
      <c r="O12" s="23">
        <f t="shared" si="2"/>
        <v>0.25337394091660997</v>
      </c>
      <c r="P12" s="24">
        <f t="shared" si="3"/>
        <v>0.27968834144698307</v>
      </c>
      <c r="Q12" s="65">
        <v>0</v>
      </c>
      <c r="R12" s="22">
        <v>0</v>
      </c>
      <c r="S12" s="24">
        <f t="shared" si="4"/>
        <v>0</v>
      </c>
    </row>
    <row r="13" spans="1:19" x14ac:dyDescent="0.25">
      <c r="A13" s="18"/>
      <c r="B13" s="20">
        <v>9000000</v>
      </c>
      <c r="C13" s="20" t="s">
        <v>192</v>
      </c>
      <c r="D13" s="63">
        <v>9000000</v>
      </c>
      <c r="E13" s="20" t="s">
        <v>193</v>
      </c>
      <c r="F13" s="64"/>
      <c r="G13" s="20" t="s">
        <v>205</v>
      </c>
      <c r="H13" s="21">
        <v>930257</v>
      </c>
      <c r="I13" s="22">
        <v>4652386</v>
      </c>
      <c r="J13" s="22">
        <f t="shared" si="0"/>
        <v>585629.9</v>
      </c>
      <c r="K13" s="22">
        <v>340624.1</v>
      </c>
      <c r="L13" s="22">
        <v>179384</v>
      </c>
      <c r="M13" s="22">
        <v>65621.8</v>
      </c>
      <c r="N13" s="23">
        <f t="shared" si="1"/>
        <v>7.3214926706425473E-2</v>
      </c>
      <c r="O13" s="23">
        <f t="shared" si="2"/>
        <v>0.11177234649059643</v>
      </c>
      <c r="P13" s="24">
        <f t="shared" si="3"/>
        <v>0.1258773240225553</v>
      </c>
      <c r="Q13" s="65">
        <v>0</v>
      </c>
      <c r="R13" s="22">
        <v>0</v>
      </c>
      <c r="S13" s="24">
        <f t="shared" si="4"/>
        <v>0</v>
      </c>
    </row>
    <row r="14" spans="1:19" ht="15.75" thickBot="1" x14ac:dyDescent="0.3">
      <c r="A14" s="47" t="s">
        <v>161</v>
      </c>
      <c r="B14" s="49"/>
      <c r="C14" s="49"/>
      <c r="D14" s="60"/>
      <c r="E14" s="49"/>
      <c r="F14" s="61"/>
      <c r="G14" s="49"/>
      <c r="H14" s="50">
        <f ca="1">OFFSET(H14,-MATCH("PROYECTOS",$A$8:$A$50,0)-1,0)-(OFFSET(H14,-MATCH("PROYECTOS",$A$8:$A$50,0),0))</f>
        <v>0</v>
      </c>
      <c r="I14" s="51">
        <f t="shared" ref="I14:M14" ca="1" si="5">OFFSET(I14,-MATCH("PROYECTOS",$A$8:$A$50,0)-1,0)-(OFFSET(I14,-MATCH("PROYECTOS",$A$8:$A$50,0),0))</f>
        <v>996100</v>
      </c>
      <c r="J14" s="51">
        <f t="shared" ca="1" si="5"/>
        <v>0.20000004768371582</v>
      </c>
      <c r="K14" s="51">
        <f t="shared" ca="1" si="5"/>
        <v>0</v>
      </c>
      <c r="L14" s="51">
        <f t="shared" ca="1" si="5"/>
        <v>0.10000000149011612</v>
      </c>
      <c r="M14" s="51">
        <f t="shared" ca="1" si="5"/>
        <v>0.10000000894069672</v>
      </c>
      <c r="N14" s="52">
        <f t="shared" ca="1" si="1"/>
        <v>0</v>
      </c>
      <c r="O14" s="52">
        <f t="shared" ca="1" si="2"/>
        <v>1.0039152845107531E-7</v>
      </c>
      <c r="P14" s="53">
        <f t="shared" ca="1" si="3"/>
        <v>2.0078306438190225E-7</v>
      </c>
      <c r="Q14" s="62"/>
      <c r="R14" s="51"/>
      <c r="S14" s="53"/>
    </row>
  </sheetData>
  <mergeCells count="14">
    <mergeCell ref="F4:G5"/>
    <mergeCell ref="D4:E5"/>
    <mergeCell ref="A4:C5"/>
    <mergeCell ref="A3:G3"/>
    <mergeCell ref="H3:P3"/>
    <mergeCell ref="J4:J5"/>
    <mergeCell ref="I4:I5"/>
    <mergeCell ref="H4:H5"/>
    <mergeCell ref="Q3:S3"/>
    <mergeCell ref="K4:M4"/>
    <mergeCell ref="N4:P4"/>
    <mergeCell ref="S4:S5"/>
    <mergeCell ref="R4:R5"/>
    <mergeCell ref="Q4:Q5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9"/>
  <dimension ref="A1:M11"/>
  <sheetViews>
    <sheetView workbookViewId="0">
      <selection activeCell="A8" sqref="A8:L8"/>
    </sheetView>
  </sheetViews>
  <sheetFormatPr baseColWidth="10" defaultColWidth="11.7109375" defaultRowHeight="15" x14ac:dyDescent="0.25"/>
  <cols>
    <col min="1" max="1" width="4.28515625" customWidth="1"/>
    <col min="2" max="2" width="4.28515625" style="4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50</v>
      </c>
      <c r="B1" s="36" t="s">
        <v>72</v>
      </c>
      <c r="C1" s="33" t="s">
        <v>38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696</v>
      </c>
    </row>
    <row r="3" spans="1:13" ht="15.75" thickBot="1" x14ac:dyDescent="0.3">
      <c r="A3" s="76" t="s">
        <v>75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2"/>
      <c r="C6" s="13"/>
      <c r="D6" s="14">
        <v>232000661</v>
      </c>
      <c r="E6" s="15">
        <v>267630647</v>
      </c>
      <c r="F6" s="15">
        <v>152691283.59999999</v>
      </c>
      <c r="G6" s="15">
        <v>132353733.80000001</v>
      </c>
      <c r="H6" s="15">
        <v>15629731.799999999</v>
      </c>
      <c r="I6" s="15">
        <v>4707818</v>
      </c>
      <c r="J6" s="16">
        <v>0.49453878053061695</v>
      </c>
      <c r="K6" s="16">
        <v>0.55293916170968271</v>
      </c>
      <c r="L6" s="17">
        <v>0.57052989002414223</v>
      </c>
      <c r="M6" s="5"/>
    </row>
    <row r="7" spans="1:13" x14ac:dyDescent="0.25">
      <c r="A7" s="40" t="s">
        <v>107</v>
      </c>
      <c r="B7" s="41"/>
      <c r="C7" s="42"/>
      <c r="D7" s="43">
        <f ca="1">SUM(D8:OFFSET(D6,MATCH("GOBIERNOS REGIONALES",$A$8:$A$50,0),0))</f>
        <v>232000661</v>
      </c>
      <c r="E7" s="44">
        <f ca="1">SUM(E8:OFFSET(E6,MATCH("GOBIERNOS REGIONALES",$A$8:$A$50,0),0))</f>
        <v>267630647</v>
      </c>
      <c r="F7" s="44">
        <f ca="1">SUM(F8:OFFSET(F6,MATCH("GOBIERNOS REGIONALES",$A$8:$A$50,0),0))</f>
        <v>152691283.5</v>
      </c>
      <c r="G7" s="44">
        <f ca="1">SUM(G8:OFFSET(G6,MATCH("GOBIERNOS REGIONALES",$A$8:$A$50,0),0))</f>
        <v>132353733.8</v>
      </c>
      <c r="H7" s="44">
        <f ca="1">SUM(H8:OFFSET(H6,MATCH("GOBIERNOS REGIONALES",$A$8:$A$50,0),0))</f>
        <v>15629731.699999999</v>
      </c>
      <c r="I7" s="44">
        <f ca="1">SUM(I8:OFFSET(I6,MATCH("GOBIERNOS REGIONALES",$A$8:$A$50,0),0))</f>
        <v>4707818</v>
      </c>
      <c r="J7" s="45">
        <f ca="1">IFERROR(G7/E7,0)</f>
        <v>0.49453878053061689</v>
      </c>
      <c r="K7" s="45">
        <f ca="1">IFERROR(SUM(G7,H7)/E7,0)</f>
        <v>0.55293916133603338</v>
      </c>
      <c r="L7" s="46">
        <f ca="1">IFERROR(SUM(G7,H7,I7)/E7,0)</f>
        <v>0.57052988965049278</v>
      </c>
      <c r="M7" s="5"/>
    </row>
    <row r="8" spans="1:13" ht="25.5" x14ac:dyDescent="0.25">
      <c r="A8" s="18"/>
      <c r="B8" s="19">
        <v>67</v>
      </c>
      <c r="C8" s="20" t="s">
        <v>699</v>
      </c>
      <c r="D8" s="21">
        <v>232000661</v>
      </c>
      <c r="E8" s="22">
        <v>267630647</v>
      </c>
      <c r="F8" s="22">
        <f t="shared" ref="F8:F10" si="0">SUM(G8,H8,I8)</f>
        <v>152691283.5</v>
      </c>
      <c r="G8" s="22">
        <v>132353733.8</v>
      </c>
      <c r="H8" s="22">
        <v>15629731.699999999</v>
      </c>
      <c r="I8" s="22">
        <v>4707818</v>
      </c>
      <c r="J8" s="23">
        <f t="shared" ref="J8:J10" si="1">IFERROR(G8/E8,0)</f>
        <v>0.49453878053061689</v>
      </c>
      <c r="K8" s="23">
        <f t="shared" ref="K8:K10" si="2">IFERROR(SUM(G8,H8)/E8,0)</f>
        <v>0.55293916133603338</v>
      </c>
      <c r="L8" s="24">
        <f t="shared" ref="L8:L10" si="3">IFERROR(SUM(G8,H8,I8)/E8,0)</f>
        <v>0.57052988965049278</v>
      </c>
      <c r="M8" s="5"/>
    </row>
    <row r="9" spans="1:13" ht="15.75" thickBot="1" x14ac:dyDescent="0.3">
      <c r="A9" s="47" t="s">
        <v>112</v>
      </c>
      <c r="B9" s="48"/>
      <c r="C9" s="49"/>
      <c r="D9" s="50">
        <f ca="1">SUM(D10:OFFSET(D8,(MATCH("GOBIERNOS LOCALES",$A$8:$A$50,0)-MATCH("GOBIERNOS REGIONALES",$A$8:$A$50,0)),0))</f>
        <v>0</v>
      </c>
      <c r="E9" s="51">
        <f ca="1">SUM(E10:OFFSET(E8,(MATCH("GOBIERNOS LOCALES",$A$8:$A$50,0)-MATCH("GOBIERNOS REGIONALES",$A$8:$A$50,0)),0))</f>
        <v>0</v>
      </c>
      <c r="F9" s="51">
        <f ca="1">SUM(F10:OFFSET(F8,(MATCH("GOBIERNOS LOCALES",$A$8:$A$50,0)-MATCH("GOBIERNOS REGIONALES",$A$8:$A$50,0)),0))</f>
        <v>0</v>
      </c>
      <c r="G9" s="51">
        <f ca="1">SUM(G10:OFFSET(G8,(MATCH("GOBIERNOS LOCALES",$A$8:$A$50,0)-MATCH("GOBIERNOS REGIONALES",$A$8:$A$50,0)),0))</f>
        <v>0</v>
      </c>
      <c r="H9" s="51">
        <f ca="1">SUM(H10:OFFSET(H8,(MATCH("GOBIERNOS LOCALES",$A$8:$A$50,0)-MATCH("GOBIERNOS REGIONALES",$A$8:$A$50,0)),0))</f>
        <v>0</v>
      </c>
      <c r="I9" s="51">
        <f ca="1">SUM(I10:OFFSET(I8,(MATCH("GOBIERNOS LOCALES",$A$8:$A$50,0)-MATCH("GOBIERNOS REGIONALES",$A$8:$A$50,0)),0))</f>
        <v>0</v>
      </c>
      <c r="J9" s="52">
        <f ca="1">IFERROR(G9/E9,0)</f>
        <v>0</v>
      </c>
      <c r="K9" s="52">
        <f ca="1">IFERROR(SUM(G9,H9)/E9,0)</f>
        <v>0</v>
      </c>
      <c r="L9" s="53">
        <f ca="1">IFERROR(SUM(G9,H9,I9)/E9,0)</f>
        <v>0</v>
      </c>
      <c r="M9" s="5"/>
    </row>
    <row r="10" spans="1:13" x14ac:dyDescent="0.25">
      <c r="A10" t="s">
        <v>138</v>
      </c>
      <c r="D10" s="6"/>
      <c r="E10" s="6"/>
      <c r="F10" s="6">
        <f t="shared" si="0"/>
        <v>0</v>
      </c>
      <c r="G10" s="6"/>
      <c r="H10" s="6"/>
      <c r="I10" s="6"/>
      <c r="J10" s="5">
        <f t="shared" si="1"/>
        <v>0</v>
      </c>
      <c r="K10" s="5">
        <f t="shared" si="2"/>
        <v>0</v>
      </c>
      <c r="L10" s="5">
        <f t="shared" si="3"/>
        <v>0</v>
      </c>
      <c r="M10" s="5"/>
    </row>
    <row r="11" spans="1:13" x14ac:dyDescent="0.25">
      <c r="D11" s="6"/>
      <c r="E11" s="6"/>
      <c r="F11" s="6"/>
      <c r="G11" s="6"/>
      <c r="H11" s="6"/>
      <c r="I11" s="6"/>
      <c r="J11" s="5"/>
      <c r="K11" s="5"/>
      <c r="L11" s="5"/>
      <c r="M11" s="5"/>
    </row>
  </sheetData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0"/>
  <dimension ref="A1:P100"/>
  <sheetViews>
    <sheetView workbookViewId="0">
      <selection activeCell="N2" sqref="N2"/>
    </sheetView>
  </sheetViews>
  <sheetFormatPr baseColWidth="10" defaultColWidth="11.7109375" defaultRowHeight="15" x14ac:dyDescent="0.25"/>
  <cols>
    <col min="1" max="1" width="4.28515625" customWidth="1"/>
    <col min="2" max="2" width="4.28515625" style="35" customWidth="1"/>
    <col min="3" max="3" width="31.42578125" customWidth="1"/>
    <col min="4" max="6" width="13.5703125" customWidth="1"/>
    <col min="7" max="9" width="0" hidden="1" customWidth="1"/>
  </cols>
  <sheetData>
    <row r="1" spans="1:16" ht="15.75" x14ac:dyDescent="0.25">
      <c r="A1" s="32">
        <v>50</v>
      </c>
      <c r="B1" s="34" t="s">
        <v>72</v>
      </c>
      <c r="C1" s="33" t="s">
        <v>38</v>
      </c>
      <c r="D1" s="33"/>
      <c r="E1" s="33"/>
      <c r="F1" s="33"/>
      <c r="G1" s="33"/>
      <c r="H1" s="33"/>
      <c r="I1" s="33"/>
      <c r="J1" s="33"/>
      <c r="K1" s="33"/>
      <c r="L1" s="33"/>
    </row>
    <row r="2" spans="1:16" ht="15.75" thickBot="1" x14ac:dyDescent="0.3">
      <c r="A2" s="2" t="s">
        <v>697</v>
      </c>
      <c r="N2" s="1" t="s">
        <v>709</v>
      </c>
    </row>
    <row r="3" spans="1:16" ht="15.75" thickBot="1" x14ac:dyDescent="0.3">
      <c r="A3" s="76" t="s">
        <v>79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6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6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  <c r="O5" s="6"/>
      <c r="P5" s="66"/>
    </row>
    <row r="6" spans="1:16" x14ac:dyDescent="0.25">
      <c r="A6" s="11" t="s">
        <v>11</v>
      </c>
      <c r="B6" s="37"/>
      <c r="C6" s="13"/>
      <c r="D6" s="14">
        <f ca="1">SUM(D7:OFFSET(D7,50,0))</f>
        <v>232000661</v>
      </c>
      <c r="E6" s="15">
        <f ca="1">SUM(E7:OFFSET(E7,50,0))</f>
        <v>267630647</v>
      </c>
      <c r="F6" s="15">
        <f ca="1">SUM(F7:OFFSET(F7,50,0))</f>
        <v>152691283.59999999</v>
      </c>
      <c r="G6" s="15">
        <f ca="1">SUM(G7:OFFSET(G7,50,0))</f>
        <v>132353733.80000001</v>
      </c>
      <c r="H6" s="15">
        <f ca="1">SUM(H7:OFFSET(H7,50,0))</f>
        <v>15629731.799999999</v>
      </c>
      <c r="I6" s="15">
        <f ca="1">SUM(I7:OFFSET(I7,50,0))</f>
        <v>4707818</v>
      </c>
      <c r="J6" s="16">
        <f ca="1">IFERROR(G6/E6,0)</f>
        <v>0.49453878053061695</v>
      </c>
      <c r="K6" s="16">
        <f ca="1">IFERROR(SUM(G6,H6)/E6,0)</f>
        <v>0.55293916170968271</v>
      </c>
      <c r="L6" s="17">
        <f ca="1">IFERROR(SUM(G6,H6,I6)/E6,0)</f>
        <v>0.57052989002414223</v>
      </c>
      <c r="M6" s="5"/>
      <c r="O6" s="6" t="s">
        <v>206</v>
      </c>
      <c r="P6" s="66" t="s">
        <v>207</v>
      </c>
    </row>
    <row r="7" spans="1:16" x14ac:dyDescent="0.25">
      <c r="A7" s="18"/>
      <c r="B7" s="38">
        <v>2</v>
      </c>
      <c r="C7" s="20" t="s">
        <v>83</v>
      </c>
      <c r="D7" s="21">
        <v>6532000</v>
      </c>
      <c r="E7" s="22">
        <v>7646655</v>
      </c>
      <c r="F7" s="22">
        <f t="shared" ref="F7:F19" si="0">SUM(G7,H7,I7)</f>
        <v>4754815.4000000004</v>
      </c>
      <c r="G7" s="22">
        <v>3998829.6</v>
      </c>
      <c r="H7" s="22">
        <v>449941.6</v>
      </c>
      <c r="I7" s="22">
        <v>306044.2</v>
      </c>
      <c r="J7" s="23">
        <f t="shared" ref="J7:J19" si="1">IFERROR(G7/E7,0)</f>
        <v>0.52295148663042856</v>
      </c>
      <c r="K7" s="23">
        <f t="shared" ref="K7:K19" si="2">IFERROR(SUM(G7,H7)/E7,0)</f>
        <v>0.58179311084389185</v>
      </c>
      <c r="L7" s="24">
        <f t="shared" ref="L7:L19" si="3">IFERROR(SUM(G7,H7,I7)/E7,0)</f>
        <v>0.62181638899623437</v>
      </c>
      <c r="M7" s="5"/>
      <c r="N7" t="s">
        <v>101</v>
      </c>
      <c r="O7" s="6">
        <v>6437407.8999999994</v>
      </c>
      <c r="P7" s="66">
        <v>0.68191240528432207</v>
      </c>
    </row>
    <row r="8" spans="1:16" x14ac:dyDescent="0.25">
      <c r="A8" s="18"/>
      <c r="B8" s="38">
        <v>4</v>
      </c>
      <c r="C8" s="20" t="s">
        <v>85</v>
      </c>
      <c r="D8" s="21">
        <v>15660818</v>
      </c>
      <c r="E8" s="22">
        <v>19301752</v>
      </c>
      <c r="F8" s="22">
        <f t="shared" si="0"/>
        <v>12271376.699999999</v>
      </c>
      <c r="G8" s="22">
        <v>10581260.199999999</v>
      </c>
      <c r="H8" s="22">
        <v>1018617.4</v>
      </c>
      <c r="I8" s="22">
        <v>671499.1</v>
      </c>
      <c r="J8" s="23">
        <f t="shared" si="1"/>
        <v>0.5482020595850573</v>
      </c>
      <c r="K8" s="23">
        <f t="shared" si="2"/>
        <v>0.60097537259830092</v>
      </c>
      <c r="L8" s="24">
        <f t="shared" si="3"/>
        <v>0.63576491398293788</v>
      </c>
      <c r="M8" s="5"/>
      <c r="N8" t="s">
        <v>95</v>
      </c>
      <c r="O8" s="6">
        <v>10154504.799999999</v>
      </c>
      <c r="P8" s="66">
        <v>0.67757938291294328</v>
      </c>
    </row>
    <row r="9" spans="1:16" x14ac:dyDescent="0.25">
      <c r="A9" s="18"/>
      <c r="B9" s="38">
        <v>8</v>
      </c>
      <c r="C9" s="20" t="s">
        <v>89</v>
      </c>
      <c r="D9" s="21">
        <v>8765563</v>
      </c>
      <c r="E9" s="22">
        <v>9825907</v>
      </c>
      <c r="F9" s="22">
        <f t="shared" si="0"/>
        <v>5989917</v>
      </c>
      <c r="G9" s="22">
        <v>5139905</v>
      </c>
      <c r="H9" s="22">
        <v>515520.7</v>
      </c>
      <c r="I9" s="22">
        <v>334491.3</v>
      </c>
      <c r="J9" s="23">
        <f t="shared" si="1"/>
        <v>0.52309725707764176</v>
      </c>
      <c r="K9" s="23">
        <f t="shared" si="2"/>
        <v>0.5755627139560755</v>
      </c>
      <c r="L9" s="24">
        <f t="shared" si="3"/>
        <v>0.60960448740253703</v>
      </c>
      <c r="M9" s="5"/>
      <c r="N9" t="s">
        <v>85</v>
      </c>
      <c r="O9" s="6">
        <v>12271376.699999999</v>
      </c>
      <c r="P9" s="66">
        <v>0.63576491398293788</v>
      </c>
    </row>
    <row r="10" spans="1:16" x14ac:dyDescent="0.25">
      <c r="A10" s="18"/>
      <c r="B10" s="38">
        <v>11</v>
      </c>
      <c r="C10" s="20" t="s">
        <v>92</v>
      </c>
      <c r="D10" s="21">
        <v>11690226</v>
      </c>
      <c r="E10" s="22">
        <v>13440696</v>
      </c>
      <c r="F10" s="22">
        <f t="shared" si="0"/>
        <v>7610675.7000000002</v>
      </c>
      <c r="G10" s="22">
        <v>6703297.5999999996</v>
      </c>
      <c r="H10" s="22">
        <v>663050.69999999995</v>
      </c>
      <c r="I10" s="22">
        <v>244327.4</v>
      </c>
      <c r="J10" s="23">
        <f t="shared" si="1"/>
        <v>0.49873143474117709</v>
      </c>
      <c r="K10" s="23">
        <f t="shared" si="2"/>
        <v>0.54806300953462528</v>
      </c>
      <c r="L10" s="24">
        <f t="shared" si="3"/>
        <v>0.56624119018836527</v>
      </c>
      <c r="M10" s="5"/>
      <c r="N10" t="s">
        <v>83</v>
      </c>
      <c r="O10" s="6">
        <v>4754815.4000000004</v>
      </c>
      <c r="P10" s="66">
        <v>0.62181638899623437</v>
      </c>
    </row>
    <row r="11" spans="1:16" x14ac:dyDescent="0.25">
      <c r="A11" s="18"/>
      <c r="B11" s="38">
        <v>12</v>
      </c>
      <c r="C11" s="20" t="s">
        <v>93</v>
      </c>
      <c r="D11" s="21">
        <v>11669932</v>
      </c>
      <c r="E11" s="22">
        <v>13269736</v>
      </c>
      <c r="F11" s="22">
        <f t="shared" si="0"/>
        <v>6817435.7999999998</v>
      </c>
      <c r="G11" s="22">
        <v>6030501.5</v>
      </c>
      <c r="H11" s="22">
        <v>654653.6</v>
      </c>
      <c r="I11" s="22">
        <v>132280.70000000001</v>
      </c>
      <c r="J11" s="23">
        <f t="shared" si="1"/>
        <v>0.45445527326240703</v>
      </c>
      <c r="K11" s="23">
        <f t="shared" si="2"/>
        <v>0.50378960817306384</v>
      </c>
      <c r="L11" s="24">
        <f t="shared" si="3"/>
        <v>0.51375820890483426</v>
      </c>
      <c r="M11" s="5"/>
      <c r="N11" t="s">
        <v>89</v>
      </c>
      <c r="O11" s="6">
        <v>5989917</v>
      </c>
      <c r="P11" s="66">
        <v>0.60960448740253703</v>
      </c>
    </row>
    <row r="12" spans="1:16" x14ac:dyDescent="0.25">
      <c r="A12" s="18"/>
      <c r="B12" s="38">
        <v>13</v>
      </c>
      <c r="C12" s="20" t="s">
        <v>94</v>
      </c>
      <c r="D12" s="21">
        <v>15206297</v>
      </c>
      <c r="E12" s="22">
        <v>16934108</v>
      </c>
      <c r="F12" s="22">
        <f t="shared" si="0"/>
        <v>8755962.4000000004</v>
      </c>
      <c r="G12" s="22">
        <v>7665713.0999999996</v>
      </c>
      <c r="H12" s="22">
        <v>801463.5</v>
      </c>
      <c r="I12" s="22">
        <v>288785.8</v>
      </c>
      <c r="J12" s="23">
        <f t="shared" si="1"/>
        <v>0.45267888335187184</v>
      </c>
      <c r="K12" s="23">
        <f t="shared" si="2"/>
        <v>0.50000723982627249</v>
      </c>
      <c r="L12" s="24">
        <f t="shared" si="3"/>
        <v>0.51706073918980555</v>
      </c>
      <c r="M12" s="5"/>
      <c r="N12" t="s">
        <v>96</v>
      </c>
      <c r="O12" s="6">
        <v>76236137.799999997</v>
      </c>
      <c r="P12" s="66">
        <v>0.57326718920542752</v>
      </c>
    </row>
    <row r="13" spans="1:16" x14ac:dyDescent="0.25">
      <c r="A13" s="18"/>
      <c r="B13" s="38">
        <v>14</v>
      </c>
      <c r="C13" s="20" t="s">
        <v>95</v>
      </c>
      <c r="D13" s="21">
        <v>12227077</v>
      </c>
      <c r="E13" s="22">
        <v>14986443</v>
      </c>
      <c r="F13" s="22">
        <f t="shared" si="0"/>
        <v>10154504.799999999</v>
      </c>
      <c r="G13" s="22">
        <v>8517932.6999999993</v>
      </c>
      <c r="H13" s="22">
        <v>947616.5</v>
      </c>
      <c r="I13" s="22">
        <v>688955.6</v>
      </c>
      <c r="J13" s="23">
        <f t="shared" si="1"/>
        <v>0.56837587811864354</v>
      </c>
      <c r="K13" s="23">
        <f t="shared" si="2"/>
        <v>0.63160746015582214</v>
      </c>
      <c r="L13" s="24">
        <f t="shared" si="3"/>
        <v>0.67757938291294328</v>
      </c>
      <c r="M13" s="5"/>
      <c r="N13" t="s">
        <v>92</v>
      </c>
      <c r="O13" s="6">
        <v>7610675.7000000002</v>
      </c>
      <c r="P13" s="66">
        <v>0.56624119018836527</v>
      </c>
    </row>
    <row r="14" spans="1:16" x14ac:dyDescent="0.25">
      <c r="A14" s="18"/>
      <c r="B14" s="38">
        <v>15</v>
      </c>
      <c r="C14" s="20" t="s">
        <v>96</v>
      </c>
      <c r="D14" s="21">
        <v>116496908</v>
      </c>
      <c r="E14" s="22">
        <v>132985350</v>
      </c>
      <c r="F14" s="22">
        <f t="shared" si="0"/>
        <v>76236137.799999997</v>
      </c>
      <c r="G14" s="22">
        <v>66480688.100000001</v>
      </c>
      <c r="H14" s="22">
        <v>8597068.6999999993</v>
      </c>
      <c r="I14" s="22">
        <v>1158381</v>
      </c>
      <c r="J14" s="23">
        <f t="shared" si="1"/>
        <v>0.49990986300370682</v>
      </c>
      <c r="K14" s="23">
        <f t="shared" si="2"/>
        <v>0.56455659815160086</v>
      </c>
      <c r="L14" s="24">
        <f t="shared" si="3"/>
        <v>0.57326718920542752</v>
      </c>
      <c r="M14" s="5"/>
      <c r="N14" t="s">
        <v>103</v>
      </c>
      <c r="O14" s="6">
        <v>3362373.1</v>
      </c>
      <c r="P14" s="66">
        <v>0.54022191949015907</v>
      </c>
    </row>
    <row r="15" spans="1:16" x14ac:dyDescent="0.25">
      <c r="A15" s="18"/>
      <c r="B15" s="38">
        <v>16</v>
      </c>
      <c r="C15" s="20" t="s">
        <v>97</v>
      </c>
      <c r="D15" s="21">
        <v>5028934</v>
      </c>
      <c r="E15" s="22">
        <v>5330148</v>
      </c>
      <c r="F15" s="22">
        <f t="shared" si="0"/>
        <v>2422968.9</v>
      </c>
      <c r="G15" s="22">
        <v>1979149.6</v>
      </c>
      <c r="H15" s="22">
        <v>300110</v>
      </c>
      <c r="I15" s="22">
        <v>143709.29999999999</v>
      </c>
      <c r="J15" s="23">
        <f t="shared" si="1"/>
        <v>0.37131231628089878</v>
      </c>
      <c r="K15" s="23">
        <f t="shared" si="2"/>
        <v>0.42761656899583278</v>
      </c>
      <c r="L15" s="24">
        <f t="shared" si="3"/>
        <v>0.4545781655593803</v>
      </c>
      <c r="M15" s="5"/>
      <c r="N15" t="s">
        <v>94</v>
      </c>
      <c r="O15" s="6">
        <v>8755962.4000000004</v>
      </c>
      <c r="P15" s="66">
        <v>0.51706073918980555</v>
      </c>
    </row>
    <row r="16" spans="1:16" x14ac:dyDescent="0.25">
      <c r="A16" s="18"/>
      <c r="B16" s="38">
        <v>20</v>
      </c>
      <c r="C16" s="20" t="s">
        <v>101</v>
      </c>
      <c r="D16" s="21">
        <v>8132078</v>
      </c>
      <c r="E16" s="22">
        <v>9440227</v>
      </c>
      <c r="F16" s="22">
        <f t="shared" si="0"/>
        <v>6437407.8999999994</v>
      </c>
      <c r="G16" s="22">
        <v>5453492.7999999998</v>
      </c>
      <c r="H16" s="22">
        <v>541123.30000000005</v>
      </c>
      <c r="I16" s="22">
        <v>442791.8</v>
      </c>
      <c r="J16" s="23">
        <f t="shared" si="1"/>
        <v>0.57768661706969548</v>
      </c>
      <c r="K16" s="23">
        <f t="shared" si="2"/>
        <v>0.63500762216840756</v>
      </c>
      <c r="L16" s="24">
        <f t="shared" si="3"/>
        <v>0.68191240528432207</v>
      </c>
      <c r="M16" s="5"/>
      <c r="N16" t="s">
        <v>93</v>
      </c>
      <c r="O16" s="6">
        <v>6817435.7999999998</v>
      </c>
      <c r="P16" s="66">
        <v>0.51375820890483426</v>
      </c>
    </row>
    <row r="17" spans="1:16" x14ac:dyDescent="0.25">
      <c r="A17" s="18"/>
      <c r="B17" s="38">
        <v>22</v>
      </c>
      <c r="C17" s="20" t="s">
        <v>103</v>
      </c>
      <c r="D17" s="21">
        <v>5676778</v>
      </c>
      <c r="E17" s="22">
        <v>6224059</v>
      </c>
      <c r="F17" s="22">
        <f t="shared" si="0"/>
        <v>3362373.1</v>
      </c>
      <c r="G17" s="22">
        <v>2852701.8</v>
      </c>
      <c r="H17" s="22">
        <v>378409.2</v>
      </c>
      <c r="I17" s="22">
        <v>131262.1</v>
      </c>
      <c r="J17" s="23">
        <f t="shared" si="1"/>
        <v>0.45833463339598801</v>
      </c>
      <c r="K17" s="23">
        <f t="shared" si="2"/>
        <v>0.51913245038326272</v>
      </c>
      <c r="L17" s="24">
        <f t="shared" si="3"/>
        <v>0.54022191949015907</v>
      </c>
      <c r="M17" s="5"/>
      <c r="N17" t="s">
        <v>97</v>
      </c>
      <c r="O17" s="6">
        <v>2422968.9</v>
      </c>
      <c r="P17" s="66">
        <v>0.4545781655593803</v>
      </c>
    </row>
    <row r="18" spans="1:16" x14ac:dyDescent="0.25">
      <c r="A18" s="18"/>
      <c r="B18" s="38">
        <v>23</v>
      </c>
      <c r="C18" s="20" t="s">
        <v>104</v>
      </c>
      <c r="D18" s="21">
        <v>11727200</v>
      </c>
      <c r="E18" s="22">
        <v>14261834</v>
      </c>
      <c r="F18" s="22">
        <f t="shared" si="0"/>
        <v>6303640.9000000004</v>
      </c>
      <c r="G18" s="22">
        <v>5545856.9000000004</v>
      </c>
      <c r="H18" s="22">
        <v>617689.5</v>
      </c>
      <c r="I18" s="22">
        <v>140094.5</v>
      </c>
      <c r="J18" s="23">
        <f t="shared" si="1"/>
        <v>0.38886000916852631</v>
      </c>
      <c r="K18" s="23">
        <f t="shared" si="2"/>
        <v>0.4321706731406354</v>
      </c>
      <c r="L18" s="24">
        <f t="shared" si="3"/>
        <v>0.44199370852304132</v>
      </c>
      <c r="M18" s="5"/>
      <c r="N18" t="s">
        <v>104</v>
      </c>
      <c r="O18" s="6">
        <v>6303640.9000000004</v>
      </c>
      <c r="P18" s="66">
        <v>0.44199370852304132</v>
      </c>
    </row>
    <row r="19" spans="1:16" ht="15.75" thickBot="1" x14ac:dyDescent="0.3">
      <c r="A19" s="25"/>
      <c r="B19" s="39">
        <v>25</v>
      </c>
      <c r="C19" s="27" t="s">
        <v>106</v>
      </c>
      <c r="D19" s="28">
        <v>3186850</v>
      </c>
      <c r="E19" s="29">
        <v>3983732</v>
      </c>
      <c r="F19" s="29">
        <f t="shared" si="0"/>
        <v>1574067.2</v>
      </c>
      <c r="G19" s="29">
        <v>1404404.9</v>
      </c>
      <c r="H19" s="29">
        <v>144467.1</v>
      </c>
      <c r="I19" s="29">
        <v>25195.200000000001</v>
      </c>
      <c r="J19" s="30">
        <f t="shared" si="1"/>
        <v>0.3525349847831129</v>
      </c>
      <c r="K19" s="30">
        <f t="shared" si="2"/>
        <v>0.38879924653566056</v>
      </c>
      <c r="L19" s="31">
        <f t="shared" si="3"/>
        <v>0.39512376836594426</v>
      </c>
      <c r="M19" s="5"/>
      <c r="N19" t="s">
        <v>106</v>
      </c>
      <c r="O19" s="6">
        <v>1574067.2</v>
      </c>
      <c r="P19" s="66">
        <v>0.39512376836594426</v>
      </c>
    </row>
    <row r="20" spans="1:16" x14ac:dyDescent="0.25">
      <c r="O20" s="6"/>
      <c r="P20" s="66"/>
    </row>
    <row r="21" spans="1:16" x14ac:dyDescent="0.25">
      <c r="O21" s="6"/>
      <c r="P21" s="66"/>
    </row>
    <row r="22" spans="1:16" x14ac:dyDescent="0.25">
      <c r="O22" s="6"/>
      <c r="P22" s="66"/>
    </row>
    <row r="23" spans="1:16" x14ac:dyDescent="0.25">
      <c r="O23" s="6"/>
      <c r="P23" s="66"/>
    </row>
    <row r="24" spans="1:16" x14ac:dyDescent="0.25">
      <c r="O24" s="6"/>
      <c r="P24" s="66"/>
    </row>
    <row r="25" spans="1:16" x14ac:dyDescent="0.25">
      <c r="O25" s="6"/>
      <c r="P25" s="66"/>
    </row>
    <row r="26" spans="1:16" x14ac:dyDescent="0.25">
      <c r="O26" s="6"/>
      <c r="P26" s="66"/>
    </row>
    <row r="27" spans="1:16" x14ac:dyDescent="0.25">
      <c r="O27" s="6"/>
      <c r="P27" s="66"/>
    </row>
    <row r="28" spans="1:16" x14ac:dyDescent="0.25">
      <c r="O28" s="6"/>
      <c r="P28" s="66"/>
    </row>
    <row r="29" spans="1:16" x14ac:dyDescent="0.25">
      <c r="O29" s="6"/>
      <c r="P29" s="66"/>
    </row>
    <row r="30" spans="1:16" x14ac:dyDescent="0.25">
      <c r="O30" s="6"/>
      <c r="P30" s="66"/>
    </row>
    <row r="31" spans="1:16" x14ac:dyDescent="0.25">
      <c r="O31" s="6"/>
      <c r="P31" s="66"/>
    </row>
    <row r="32" spans="1:16" x14ac:dyDescent="0.25">
      <c r="O32" s="6"/>
      <c r="P32" s="66"/>
    </row>
    <row r="33" spans="15:16" x14ac:dyDescent="0.25">
      <c r="O33" s="6"/>
      <c r="P33" s="66"/>
    </row>
    <row r="34" spans="15:16" x14ac:dyDescent="0.25">
      <c r="O34" s="6"/>
      <c r="P34" s="66"/>
    </row>
    <row r="35" spans="15:16" x14ac:dyDescent="0.25">
      <c r="O35" s="6"/>
      <c r="P35" s="66"/>
    </row>
    <row r="36" spans="15:16" x14ac:dyDescent="0.25">
      <c r="O36" s="6"/>
      <c r="P36" s="66"/>
    </row>
    <row r="37" spans="15:16" x14ac:dyDescent="0.25">
      <c r="O37" s="6"/>
      <c r="P37" s="66"/>
    </row>
    <row r="38" spans="15:16" x14ac:dyDescent="0.25">
      <c r="O38" s="6"/>
      <c r="P38" s="66"/>
    </row>
    <row r="39" spans="15:16" x14ac:dyDescent="0.25">
      <c r="O39" s="6"/>
      <c r="P39" s="66"/>
    </row>
    <row r="40" spans="15:16" x14ac:dyDescent="0.25">
      <c r="O40" s="6"/>
      <c r="P40" s="66"/>
    </row>
    <row r="41" spans="15:16" x14ac:dyDescent="0.25">
      <c r="O41" s="6"/>
      <c r="P41" s="66"/>
    </row>
    <row r="42" spans="15:16" x14ac:dyDescent="0.25">
      <c r="O42" s="6"/>
      <c r="P42" s="66"/>
    </row>
    <row r="43" spans="15:16" x14ac:dyDescent="0.25">
      <c r="O43" s="6"/>
      <c r="P43" s="66"/>
    </row>
    <row r="44" spans="15:16" x14ac:dyDescent="0.25">
      <c r="O44" s="6"/>
      <c r="P44" s="66"/>
    </row>
    <row r="45" spans="15:16" x14ac:dyDescent="0.25">
      <c r="O45" s="6"/>
      <c r="P45" s="66"/>
    </row>
    <row r="46" spans="15:16" x14ac:dyDescent="0.25">
      <c r="O46" s="6"/>
      <c r="P46" s="66"/>
    </row>
    <row r="47" spans="15:16" x14ac:dyDescent="0.25">
      <c r="O47" s="6"/>
      <c r="P47" s="66"/>
    </row>
    <row r="48" spans="15:16" x14ac:dyDescent="0.25">
      <c r="O48" s="6"/>
      <c r="P48" s="66"/>
    </row>
    <row r="49" spans="15:16" x14ac:dyDescent="0.25">
      <c r="O49" s="6"/>
      <c r="P49" s="66"/>
    </row>
    <row r="50" spans="15:16" x14ac:dyDescent="0.25">
      <c r="O50" s="6"/>
      <c r="P50" s="66"/>
    </row>
    <row r="51" spans="15:16" x14ac:dyDescent="0.25">
      <c r="O51" s="6"/>
      <c r="P51" s="66"/>
    </row>
    <row r="52" spans="15:16" x14ac:dyDescent="0.25">
      <c r="O52" s="6"/>
      <c r="P52" s="66"/>
    </row>
    <row r="53" spans="15:16" x14ac:dyDescent="0.25">
      <c r="O53" s="6"/>
      <c r="P53" s="66"/>
    </row>
    <row r="54" spans="15:16" x14ac:dyDescent="0.25">
      <c r="O54" s="6"/>
      <c r="P54" s="66"/>
    </row>
    <row r="55" spans="15:16" x14ac:dyDescent="0.25">
      <c r="O55" s="6"/>
      <c r="P55" s="66"/>
    </row>
    <row r="56" spans="15:16" x14ac:dyDescent="0.25">
      <c r="O56" s="6"/>
      <c r="P56" s="66"/>
    </row>
    <row r="57" spans="15:16" x14ac:dyDescent="0.25">
      <c r="O57" s="6"/>
      <c r="P57" s="66"/>
    </row>
    <row r="58" spans="15:16" x14ac:dyDescent="0.25">
      <c r="O58" s="6"/>
      <c r="P58" s="66"/>
    </row>
    <row r="59" spans="15:16" x14ac:dyDescent="0.25">
      <c r="O59" s="6"/>
      <c r="P59" s="66"/>
    </row>
    <row r="60" spans="15:16" x14ac:dyDescent="0.25">
      <c r="O60" s="6"/>
      <c r="P60" s="66"/>
    </row>
    <row r="61" spans="15:16" x14ac:dyDescent="0.25">
      <c r="O61" s="6"/>
      <c r="P61" s="66"/>
    </row>
    <row r="62" spans="15:16" x14ac:dyDescent="0.25">
      <c r="O62" s="6"/>
      <c r="P62" s="66"/>
    </row>
    <row r="63" spans="15:16" x14ac:dyDescent="0.25">
      <c r="O63" s="6"/>
      <c r="P63" s="66"/>
    </row>
    <row r="64" spans="15:16" x14ac:dyDescent="0.25">
      <c r="O64" s="6"/>
      <c r="P64" s="66"/>
    </row>
    <row r="65" spans="15:16" x14ac:dyDescent="0.25">
      <c r="O65" s="6"/>
      <c r="P65" s="66"/>
    </row>
    <row r="66" spans="15:16" x14ac:dyDescent="0.25">
      <c r="O66" s="6"/>
      <c r="P66" s="66"/>
    </row>
    <row r="67" spans="15:16" x14ac:dyDescent="0.25">
      <c r="O67" s="6"/>
      <c r="P67" s="66"/>
    </row>
    <row r="68" spans="15:16" x14ac:dyDescent="0.25">
      <c r="O68" s="6"/>
      <c r="P68" s="66"/>
    </row>
    <row r="69" spans="15:16" x14ac:dyDescent="0.25">
      <c r="O69" s="6"/>
      <c r="P69" s="66"/>
    </row>
    <row r="70" spans="15:16" x14ac:dyDescent="0.25">
      <c r="O70" s="6"/>
      <c r="P70" s="66"/>
    </row>
    <row r="71" spans="15:16" x14ac:dyDescent="0.25">
      <c r="O71" s="6"/>
      <c r="P71" s="66"/>
    </row>
    <row r="72" spans="15:16" x14ac:dyDescent="0.25">
      <c r="O72" s="6"/>
      <c r="P72" s="66"/>
    </row>
    <row r="73" spans="15:16" x14ac:dyDescent="0.25">
      <c r="O73" s="6"/>
      <c r="P73" s="66"/>
    </row>
    <row r="74" spans="15:16" x14ac:dyDescent="0.25">
      <c r="O74" s="6"/>
      <c r="P74" s="66"/>
    </row>
    <row r="75" spans="15:16" x14ac:dyDescent="0.25">
      <c r="O75" s="6"/>
      <c r="P75" s="66"/>
    </row>
    <row r="76" spans="15:16" x14ac:dyDescent="0.25">
      <c r="O76" s="6"/>
      <c r="P76" s="66"/>
    </row>
    <row r="77" spans="15:16" x14ac:dyDescent="0.25">
      <c r="O77" s="6"/>
      <c r="P77" s="66"/>
    </row>
    <row r="78" spans="15:16" x14ac:dyDescent="0.25">
      <c r="O78" s="6"/>
      <c r="P78" s="66"/>
    </row>
    <row r="79" spans="15:16" x14ac:dyDescent="0.25">
      <c r="O79" s="6"/>
      <c r="P79" s="66"/>
    </row>
    <row r="80" spans="15:16" x14ac:dyDescent="0.25">
      <c r="O80" s="6"/>
      <c r="P80" s="66"/>
    </row>
    <row r="81" spans="15:16" x14ac:dyDescent="0.25">
      <c r="O81" s="6"/>
      <c r="P81" s="66"/>
    </row>
    <row r="82" spans="15:16" x14ac:dyDescent="0.25">
      <c r="O82" s="6"/>
      <c r="P82" s="66"/>
    </row>
    <row r="83" spans="15:16" x14ac:dyDescent="0.25">
      <c r="O83" s="6"/>
      <c r="P83" s="66"/>
    </row>
    <row r="84" spans="15:16" x14ac:dyDescent="0.25">
      <c r="O84" s="6"/>
      <c r="P84" s="66"/>
    </row>
    <row r="85" spans="15:16" x14ac:dyDescent="0.25">
      <c r="O85" s="6"/>
      <c r="P85" s="66"/>
    </row>
    <row r="86" spans="15:16" x14ac:dyDescent="0.25">
      <c r="O86" s="6"/>
      <c r="P86" s="66"/>
    </row>
    <row r="87" spans="15:16" x14ac:dyDescent="0.25">
      <c r="O87" s="6"/>
      <c r="P87" s="66"/>
    </row>
    <row r="88" spans="15:16" x14ac:dyDescent="0.25">
      <c r="O88" s="6"/>
      <c r="P88" s="66"/>
    </row>
    <row r="89" spans="15:16" x14ac:dyDescent="0.25">
      <c r="O89" s="6"/>
      <c r="P89" s="66"/>
    </row>
    <row r="90" spans="15:16" x14ac:dyDescent="0.25">
      <c r="O90" s="6"/>
      <c r="P90" s="66"/>
    </row>
    <row r="91" spans="15:16" x14ac:dyDescent="0.25">
      <c r="O91" s="6"/>
      <c r="P91" s="66"/>
    </row>
    <row r="92" spans="15:16" x14ac:dyDescent="0.25">
      <c r="O92" s="6"/>
      <c r="P92" s="66"/>
    </row>
    <row r="93" spans="15:16" x14ac:dyDescent="0.25">
      <c r="O93" s="6"/>
      <c r="P93" s="66"/>
    </row>
    <row r="94" spans="15:16" x14ac:dyDescent="0.25">
      <c r="O94" s="6"/>
      <c r="P94" s="66"/>
    </row>
    <row r="95" spans="15:16" x14ac:dyDescent="0.25">
      <c r="O95" s="6"/>
      <c r="P95" s="66"/>
    </row>
    <row r="96" spans="15:16" x14ac:dyDescent="0.25">
      <c r="O96" s="6"/>
      <c r="P96" s="66"/>
    </row>
    <row r="97" spans="15:16" x14ac:dyDescent="0.25">
      <c r="O97" s="6"/>
      <c r="P97" s="66"/>
    </row>
    <row r="98" spans="15:16" x14ac:dyDescent="0.25">
      <c r="O98" s="6"/>
      <c r="P98" s="66"/>
    </row>
    <row r="99" spans="15:16" x14ac:dyDescent="0.25">
      <c r="O99" s="6"/>
      <c r="P99" s="66"/>
    </row>
    <row r="100" spans="15:16" x14ac:dyDescent="0.25">
      <c r="O100" s="6"/>
      <c r="P100" s="66"/>
    </row>
  </sheetData>
  <sortState ref="N6:P100">
    <sortCondition descending="1" ref="P5:P100"/>
  </sortState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  <drawing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/>
  <dimension ref="A1:M17"/>
  <sheetViews>
    <sheetView workbookViewId="0">
      <selection activeCell="A17" sqref="A17:D17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50</v>
      </c>
      <c r="B1" s="33" t="s">
        <v>72</v>
      </c>
      <c r="C1" s="33" t="s">
        <v>38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698</v>
      </c>
    </row>
    <row r="3" spans="1:13" ht="15.75" thickBot="1" x14ac:dyDescent="0.3">
      <c r="A3" s="76" t="s">
        <v>81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3"/>
      <c r="C6" s="13"/>
      <c r="D6" s="14">
        <v>232000661</v>
      </c>
      <c r="E6" s="15">
        <v>267630647</v>
      </c>
      <c r="F6" s="15">
        <v>152691283.59999999</v>
      </c>
      <c r="G6" s="15">
        <v>132353733.80000001</v>
      </c>
      <c r="H6" s="15">
        <v>15629731.799999999</v>
      </c>
      <c r="I6" s="15">
        <v>4707818</v>
      </c>
      <c r="J6" s="16">
        <v>0.49453878053061695</v>
      </c>
      <c r="K6" s="16">
        <v>0.55293916170968271</v>
      </c>
      <c r="L6" s="17">
        <v>0.57052989002414223</v>
      </c>
      <c r="M6" s="5"/>
    </row>
    <row r="7" spans="1:13" x14ac:dyDescent="0.25">
      <c r="A7" s="40" t="s">
        <v>139</v>
      </c>
      <c r="B7" s="42"/>
      <c r="C7" s="42"/>
      <c r="D7" s="43">
        <f ca="1">SUM(D8:OFFSET(D6,MATCH("PROYECTOS",$A$8:$A$50,0),0))</f>
        <v>232000661</v>
      </c>
      <c r="E7" s="44">
        <f ca="1">SUM(E8:OFFSET(E6,MATCH("PROYECTOS",$A$8:$A$50,0),0))</f>
        <v>267630647</v>
      </c>
      <c r="F7" s="44">
        <f ca="1">SUM(F8:OFFSET(F6,MATCH("PROYECTOS",$A$8:$A$50,0),0))</f>
        <v>152691283.5</v>
      </c>
      <c r="G7" s="44">
        <f ca="1">SUM(G8:OFFSET(G6,MATCH("PROYECTOS",$A$8:$A$50,0),0))</f>
        <v>132353733.8</v>
      </c>
      <c r="H7" s="44">
        <f ca="1">SUM(H8:OFFSET(H6,MATCH("PROYECTOS",$A$8:$A$50,0),0))</f>
        <v>15629731.699999999</v>
      </c>
      <c r="I7" s="44">
        <f ca="1">SUM(I8:OFFSET(I6,MATCH("PROYECTOS",$A$8:$A$50,0),0))</f>
        <v>4707818</v>
      </c>
      <c r="J7" s="45">
        <f ca="1">IFERROR(G7/E7,0)</f>
        <v>0.49453878053061689</v>
      </c>
      <c r="K7" s="45">
        <f ca="1">IFERROR(SUM(G7,H7)/E7,0)</f>
        <v>0.55293916133603338</v>
      </c>
      <c r="L7" s="46">
        <f ca="1">IFERROR(SUM(G7,H7,I7)/E7,0)</f>
        <v>0.57052988965049278</v>
      </c>
      <c r="M7" s="5"/>
    </row>
    <row r="8" spans="1:13" x14ac:dyDescent="0.25">
      <c r="A8" s="18"/>
      <c r="B8" s="20">
        <v>3000001</v>
      </c>
      <c r="C8" s="20" t="s">
        <v>366</v>
      </c>
      <c r="D8" s="21">
        <v>47485785</v>
      </c>
      <c r="E8" s="22">
        <v>67122613</v>
      </c>
      <c r="F8" s="22">
        <f t="shared" ref="F8:F10" si="0">SUM(G8,H8,I8)</f>
        <v>19730337.599999998</v>
      </c>
      <c r="G8" s="22">
        <v>16930374.199999999</v>
      </c>
      <c r="H8" s="22">
        <v>2126296.9</v>
      </c>
      <c r="I8" s="22">
        <v>673666.5</v>
      </c>
      <c r="J8" s="23">
        <f t="shared" ref="J8:J11" si="1">IFERROR(G8/E8,0)</f>
        <v>0.25223055902189029</v>
      </c>
      <c r="K8" s="23">
        <f t="shared" ref="K8:K11" si="2">IFERROR(SUM(G8,H8)/E8,0)</f>
        <v>0.28390836185116924</v>
      </c>
      <c r="L8" s="24">
        <f t="shared" ref="L8:L11" si="3">IFERROR(SUM(G8,H8,I8)/E8,0)</f>
        <v>0.29394471874925365</v>
      </c>
      <c r="M8" s="5"/>
    </row>
    <row r="9" spans="1:13" ht="25.5" x14ac:dyDescent="0.25">
      <c r="A9" s="18"/>
      <c r="B9" s="20">
        <v>3000093</v>
      </c>
      <c r="C9" s="20" t="s">
        <v>700</v>
      </c>
      <c r="D9" s="21">
        <v>148431576</v>
      </c>
      <c r="E9" s="22">
        <v>162049456</v>
      </c>
      <c r="F9" s="22">
        <f t="shared" si="0"/>
        <v>107483592.8</v>
      </c>
      <c r="G9" s="22">
        <v>93256437.099999994</v>
      </c>
      <c r="H9" s="22">
        <v>10725551.699999999</v>
      </c>
      <c r="I9" s="22">
        <v>3501604</v>
      </c>
      <c r="J9" s="23">
        <f t="shared" si="1"/>
        <v>0.57548133392067657</v>
      </c>
      <c r="K9" s="23">
        <f t="shared" si="2"/>
        <v>0.64166823738056855</v>
      </c>
      <c r="L9" s="24">
        <f t="shared" si="3"/>
        <v>0.66327648023699626</v>
      </c>
      <c r="M9" s="5"/>
    </row>
    <row r="10" spans="1:13" ht="38.25" x14ac:dyDescent="0.25">
      <c r="A10" s="18"/>
      <c r="B10" s="20">
        <v>3000094</v>
      </c>
      <c r="C10" s="20" t="s">
        <v>701</v>
      </c>
      <c r="D10" s="21">
        <v>36083300</v>
      </c>
      <c r="E10" s="22">
        <v>38458578</v>
      </c>
      <c r="F10" s="22">
        <f t="shared" si="0"/>
        <v>25477353.100000001</v>
      </c>
      <c r="G10" s="22">
        <v>22166922.5</v>
      </c>
      <c r="H10" s="22">
        <v>2777883.1</v>
      </c>
      <c r="I10" s="22">
        <v>532547.5</v>
      </c>
      <c r="J10" s="23">
        <f t="shared" si="1"/>
        <v>0.57638435045622327</v>
      </c>
      <c r="K10" s="23">
        <f t="shared" si="2"/>
        <v>0.64861487078383406</v>
      </c>
      <c r="L10" s="24">
        <f t="shared" si="3"/>
        <v>0.66246217163827537</v>
      </c>
      <c r="M10" s="5"/>
    </row>
    <row r="11" spans="1:13" ht="15.75" thickBot="1" x14ac:dyDescent="0.3">
      <c r="A11" s="47" t="s">
        <v>161</v>
      </c>
      <c r="B11" s="49"/>
      <c r="C11" s="49"/>
      <c r="D11" s="50">
        <f ca="1">OFFSET(D11,-MATCH("PROYECTOS",$A$8:$A$50,0)-1,0)-(OFFSET(D11,-MATCH("PROYECTOS",$A$8:$A$50,0),0))</f>
        <v>0</v>
      </c>
      <c r="E11" s="51">
        <f t="shared" ref="E11:I11" ca="1" si="4">OFFSET(E11,-MATCH("PROYECTOS",$A$8:$A$50,0)-1,0)-(OFFSET(E11,-MATCH("PROYECTOS",$A$8:$A$50,0),0))</f>
        <v>0</v>
      </c>
      <c r="F11" s="51">
        <f t="shared" ca="1" si="4"/>
        <v>9.9999994039535522E-2</v>
      </c>
      <c r="G11" s="51">
        <f t="shared" ca="1" si="4"/>
        <v>0</v>
      </c>
      <c r="H11" s="51">
        <f t="shared" ca="1" si="4"/>
        <v>9.999999962747097E-2</v>
      </c>
      <c r="I11" s="51">
        <f t="shared" ca="1" si="4"/>
        <v>0</v>
      </c>
      <c r="J11" s="52">
        <f t="shared" ca="1" si="1"/>
        <v>0</v>
      </c>
      <c r="K11" s="52">
        <f t="shared" ca="1" si="2"/>
        <v>0</v>
      </c>
      <c r="L11" s="53">
        <f t="shared" ca="1" si="3"/>
        <v>0</v>
      </c>
      <c r="M11" s="5"/>
    </row>
    <row r="12" spans="1:13" ht="15.75" thickBot="1" x14ac:dyDescent="0.3"/>
    <row r="13" spans="1:13" ht="15.75" thickBot="1" x14ac:dyDescent="0.3">
      <c r="A13" s="82" t="s">
        <v>209</v>
      </c>
      <c r="B13" s="83"/>
      <c r="C13" s="83"/>
      <c r="D13" s="84"/>
    </row>
    <row r="14" spans="1:13" ht="15.75" thickBot="1" x14ac:dyDescent="0.3">
      <c r="A14" s="2" t="s">
        <v>710</v>
      </c>
    </row>
    <row r="15" spans="1:13" ht="45" customHeight="1" x14ac:dyDescent="0.25">
      <c r="A15" s="76" t="s">
        <v>211</v>
      </c>
      <c r="B15" s="77"/>
      <c r="C15" s="77"/>
      <c r="D15" s="87" t="s">
        <v>212</v>
      </c>
    </row>
    <row r="16" spans="1:13" ht="15.75" thickBot="1" x14ac:dyDescent="0.3">
      <c r="A16" s="79"/>
      <c r="B16" s="80"/>
      <c r="C16" s="80"/>
      <c r="D16" s="98"/>
    </row>
    <row r="17" spans="1:4" ht="15.75" thickBot="1" x14ac:dyDescent="0.3">
      <c r="A17" s="67"/>
      <c r="B17" s="68">
        <v>3000001</v>
      </c>
      <c r="C17" s="68" t="s">
        <v>366</v>
      </c>
      <c r="D17" s="69">
        <v>0.29394471874925365</v>
      </c>
    </row>
  </sheetData>
  <mergeCells count="10">
    <mergeCell ref="A13:D13"/>
    <mergeCell ref="A15:C16"/>
    <mergeCell ref="D15:D16"/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2"/>
  <dimension ref="A1:S12"/>
  <sheetViews>
    <sheetView workbookViewId="0">
      <selection activeCell="A11" sqref="A11:S11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4" width="7.7109375" customWidth="1"/>
    <col min="5" max="5" width="31.42578125" customWidth="1"/>
    <col min="6" max="6" width="4.28515625" style="4" customWidth="1"/>
    <col min="7" max="7" width="11.42578125" customWidth="1"/>
    <col min="8" max="10" width="13.5703125" customWidth="1"/>
    <col min="11" max="13" width="0" hidden="1" customWidth="1"/>
    <col min="17" max="18" width="14" hidden="1" customWidth="1"/>
    <col min="19" max="19" width="0" hidden="1" customWidth="1"/>
  </cols>
  <sheetData>
    <row r="1" spans="1:19" ht="15.75" x14ac:dyDescent="0.25">
      <c r="A1" s="32">
        <v>50</v>
      </c>
      <c r="B1" s="33" t="s">
        <v>72</v>
      </c>
      <c r="C1" s="33" t="s">
        <v>38</v>
      </c>
      <c r="D1" s="33"/>
      <c r="E1" s="33"/>
      <c r="F1" s="36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15.75" thickBot="1" x14ac:dyDescent="0.3">
      <c r="A2" s="2" t="s">
        <v>702</v>
      </c>
    </row>
    <row r="3" spans="1:19" ht="15.75" thickBot="1" x14ac:dyDescent="0.3">
      <c r="A3" s="76" t="s">
        <v>163</v>
      </c>
      <c r="B3" s="77"/>
      <c r="C3" s="77"/>
      <c r="D3" s="77"/>
      <c r="E3" s="77"/>
      <c r="F3" s="77"/>
      <c r="G3" s="77"/>
      <c r="H3" s="76" t="s">
        <v>1</v>
      </c>
      <c r="I3" s="77"/>
      <c r="J3" s="77"/>
      <c r="K3" s="77"/>
      <c r="L3" s="77"/>
      <c r="M3" s="77"/>
      <c r="N3" s="77"/>
      <c r="O3" s="77"/>
      <c r="P3" s="78"/>
      <c r="Q3" s="77" t="s">
        <v>167</v>
      </c>
      <c r="R3" s="77"/>
      <c r="S3" s="78"/>
    </row>
    <row r="4" spans="1:19" ht="45" customHeight="1" x14ac:dyDescent="0.25">
      <c r="A4" s="96" t="s">
        <v>164</v>
      </c>
      <c r="B4" s="92"/>
      <c r="C4" s="92"/>
      <c r="D4" s="92" t="s">
        <v>165</v>
      </c>
      <c r="E4" s="92"/>
      <c r="F4" s="92" t="s">
        <v>166</v>
      </c>
      <c r="G4" s="93"/>
      <c r="H4" s="74" t="s">
        <v>2</v>
      </c>
      <c r="I4" s="72" t="s">
        <v>3</v>
      </c>
      <c r="J4" s="72" t="s">
        <v>76</v>
      </c>
      <c r="K4" s="72" t="s">
        <v>5</v>
      </c>
      <c r="L4" s="72"/>
      <c r="M4" s="72"/>
      <c r="N4" s="72" t="s">
        <v>9</v>
      </c>
      <c r="O4" s="72"/>
      <c r="P4" s="81"/>
      <c r="Q4" s="90" t="s">
        <v>168</v>
      </c>
      <c r="R4" s="72" t="s">
        <v>169</v>
      </c>
      <c r="S4" s="81" t="s">
        <v>170</v>
      </c>
    </row>
    <row r="5" spans="1:19" ht="15.75" thickBot="1" x14ac:dyDescent="0.3">
      <c r="A5" s="97"/>
      <c r="B5" s="94"/>
      <c r="C5" s="94"/>
      <c r="D5" s="94"/>
      <c r="E5" s="94"/>
      <c r="F5" s="94"/>
      <c r="G5" s="95"/>
      <c r="H5" s="75"/>
      <c r="I5" s="73"/>
      <c r="J5" s="73"/>
      <c r="K5" s="9" t="s">
        <v>6</v>
      </c>
      <c r="L5" s="9" t="s">
        <v>7</v>
      </c>
      <c r="M5" s="9" t="s">
        <v>77</v>
      </c>
      <c r="N5" s="9" t="s">
        <v>10</v>
      </c>
      <c r="O5" s="9" t="s">
        <v>7</v>
      </c>
      <c r="P5" s="10" t="s">
        <v>77</v>
      </c>
      <c r="Q5" s="91"/>
      <c r="R5" s="73"/>
      <c r="S5" s="89"/>
    </row>
    <row r="6" spans="1:19" x14ac:dyDescent="0.25">
      <c r="A6" s="11" t="s">
        <v>11</v>
      </c>
      <c r="B6" s="13"/>
      <c r="C6" s="13"/>
      <c r="D6" s="54"/>
      <c r="E6" s="13"/>
      <c r="F6" s="55"/>
      <c r="G6" s="13"/>
      <c r="H6" s="14">
        <v>232000661</v>
      </c>
      <c r="I6" s="15">
        <v>267630647</v>
      </c>
      <c r="J6" s="15">
        <v>152691283.59999999</v>
      </c>
      <c r="K6" s="15">
        <v>132353733.80000001</v>
      </c>
      <c r="L6" s="15">
        <v>15629731.799999999</v>
      </c>
      <c r="M6" s="15">
        <v>4707818</v>
      </c>
      <c r="N6" s="16">
        <v>0.49453878053061695</v>
      </c>
      <c r="O6" s="16">
        <v>0.55293916170968271</v>
      </c>
      <c r="P6" s="17">
        <v>0.57052989002414223</v>
      </c>
      <c r="Q6" s="56"/>
      <c r="R6" s="15"/>
      <c r="S6" s="17"/>
    </row>
    <row r="7" spans="1:19" x14ac:dyDescent="0.25">
      <c r="A7" s="40" t="s">
        <v>171</v>
      </c>
      <c r="B7" s="42"/>
      <c r="C7" s="42"/>
      <c r="D7" s="57"/>
      <c r="E7" s="42"/>
      <c r="F7" s="58"/>
      <c r="G7" s="42"/>
      <c r="H7" s="43">
        <f ca="1">SUM(H8:OFFSET(H6,MATCH("PROYECTOS",$A$8:$A$50,0),0))</f>
        <v>232000661</v>
      </c>
      <c r="I7" s="44">
        <f ca="1">SUM(I8:OFFSET(I6,MATCH("PROYECTOS",$A$8:$A$50,0),0))</f>
        <v>267630647</v>
      </c>
      <c r="J7" s="44">
        <f ca="1">SUM(J8:OFFSET(J6,MATCH("PROYECTOS",$A$8:$A$50,0),0))</f>
        <v>152691283.5</v>
      </c>
      <c r="K7" s="44">
        <f ca="1">SUM(K8:OFFSET(K6,MATCH("PROYECTOS",$A$8:$A$50,0),0))</f>
        <v>132353733.8</v>
      </c>
      <c r="L7" s="44">
        <f ca="1">SUM(L8:OFFSET(L6,MATCH("PROYECTOS",$A$8:$A$50,0),0))</f>
        <v>15629731.699999997</v>
      </c>
      <c r="M7" s="44">
        <f ca="1">SUM(M8:OFFSET(M6,MATCH("PROYECTOS",$A$8:$A$50,0),0))</f>
        <v>4707818</v>
      </c>
      <c r="N7" s="45">
        <f ca="1">IFERROR(K7/I7,0)</f>
        <v>0.49453878053061689</v>
      </c>
      <c r="O7" s="45">
        <f ca="1">IFERROR(SUM(K7,L7)/I7,0)</f>
        <v>0.55293916133603338</v>
      </c>
      <c r="P7" s="46">
        <f ca="1">IFERROR(SUM(K7,L7,M7)/I7,0)</f>
        <v>0.57052988965049278</v>
      </c>
      <c r="Q7" s="59"/>
      <c r="R7" s="44"/>
      <c r="S7" s="46"/>
    </row>
    <row r="8" spans="1:19" x14ac:dyDescent="0.25">
      <c r="A8" s="18"/>
      <c r="B8" s="20">
        <v>5000276</v>
      </c>
      <c r="C8" s="20" t="s">
        <v>510</v>
      </c>
      <c r="D8" s="63">
        <v>3000001</v>
      </c>
      <c r="E8" s="20" t="s">
        <v>366</v>
      </c>
      <c r="F8" s="64">
        <v>1</v>
      </c>
      <c r="G8" s="20" t="s">
        <v>413</v>
      </c>
      <c r="H8" s="21">
        <v>13520284</v>
      </c>
      <c r="I8" s="22">
        <v>10367798</v>
      </c>
      <c r="J8" s="22">
        <f t="shared" ref="J8:J11" si="0">SUM(K8,L8,M8)</f>
        <v>3083566.2</v>
      </c>
      <c r="K8" s="22">
        <v>2445179.2999999998</v>
      </c>
      <c r="L8" s="22">
        <v>475368.2</v>
      </c>
      <c r="M8" s="22">
        <v>163018.70000000001</v>
      </c>
      <c r="N8" s="23">
        <f t="shared" ref="N8:N12" si="1">IFERROR(K8/I8,0)</f>
        <v>0.23584364780255168</v>
      </c>
      <c r="O8" s="23">
        <f t="shared" ref="O8:O12" si="2">IFERROR(SUM(K8,L8)/I8,0)</f>
        <v>0.2816940974351545</v>
      </c>
      <c r="P8" s="24">
        <f t="shared" ref="P8:P12" si="3">IFERROR(SUM(K8,L8,M8)/I8,0)</f>
        <v>0.29741765802150083</v>
      </c>
      <c r="Q8" s="65">
        <v>0</v>
      </c>
      <c r="R8" s="22">
        <v>0</v>
      </c>
      <c r="S8" s="24">
        <f>IFERROR(R8/Q8,0)</f>
        <v>0</v>
      </c>
    </row>
    <row r="9" spans="1:19" ht="25.5" x14ac:dyDescent="0.25">
      <c r="A9" s="18"/>
      <c r="B9" s="20">
        <v>5001330</v>
      </c>
      <c r="C9" s="20" t="s">
        <v>703</v>
      </c>
      <c r="D9" s="63">
        <v>3000093</v>
      </c>
      <c r="E9" s="20" t="s">
        <v>700</v>
      </c>
      <c r="F9" s="64">
        <v>110</v>
      </c>
      <c r="G9" s="20" t="s">
        <v>706</v>
      </c>
      <c r="H9" s="21">
        <v>148431576</v>
      </c>
      <c r="I9" s="22">
        <v>162049456</v>
      </c>
      <c r="J9" s="22">
        <f t="shared" si="0"/>
        <v>107483592.8</v>
      </c>
      <c r="K9" s="22">
        <v>93256437.099999994</v>
      </c>
      <c r="L9" s="22">
        <v>10725551.699999999</v>
      </c>
      <c r="M9" s="22">
        <v>3501604</v>
      </c>
      <c r="N9" s="23">
        <f t="shared" si="1"/>
        <v>0.57548133392067657</v>
      </c>
      <c r="O9" s="23">
        <f t="shared" si="2"/>
        <v>0.64166823738056855</v>
      </c>
      <c r="P9" s="24">
        <f t="shared" si="3"/>
        <v>0.66327648023699626</v>
      </c>
      <c r="Q9" s="65">
        <v>0</v>
      </c>
      <c r="R9" s="22">
        <v>0</v>
      </c>
      <c r="S9" s="24">
        <f t="shared" ref="S9:S11" si="4">IFERROR(R9/Q9,0)</f>
        <v>0</v>
      </c>
    </row>
    <row r="10" spans="1:19" ht="38.25" x14ac:dyDescent="0.25">
      <c r="A10" s="18"/>
      <c r="B10" s="20">
        <v>5001331</v>
      </c>
      <c r="C10" s="20" t="s">
        <v>704</v>
      </c>
      <c r="D10" s="63">
        <v>3000094</v>
      </c>
      <c r="E10" s="20" t="s">
        <v>701</v>
      </c>
      <c r="F10" s="64">
        <v>476</v>
      </c>
      <c r="G10" s="20" t="s">
        <v>707</v>
      </c>
      <c r="H10" s="21">
        <v>36083300</v>
      </c>
      <c r="I10" s="22">
        <v>38458578</v>
      </c>
      <c r="J10" s="22">
        <f t="shared" si="0"/>
        <v>25477353.100000001</v>
      </c>
      <c r="K10" s="22">
        <v>22166922.5</v>
      </c>
      <c r="L10" s="22">
        <v>2777883.1</v>
      </c>
      <c r="M10" s="22">
        <v>532547.5</v>
      </c>
      <c r="N10" s="23">
        <f t="shared" si="1"/>
        <v>0.57638435045622327</v>
      </c>
      <c r="O10" s="23">
        <f t="shared" si="2"/>
        <v>0.64861487078383406</v>
      </c>
      <c r="P10" s="24">
        <f t="shared" si="3"/>
        <v>0.66246217163827537</v>
      </c>
      <c r="Q10" s="65">
        <v>0</v>
      </c>
      <c r="R10" s="22">
        <v>0</v>
      </c>
      <c r="S10" s="24">
        <f t="shared" si="4"/>
        <v>0</v>
      </c>
    </row>
    <row r="11" spans="1:19" ht="38.25" x14ac:dyDescent="0.25">
      <c r="A11" s="18"/>
      <c r="B11" s="20">
        <v>5001332</v>
      </c>
      <c r="C11" s="20" t="s">
        <v>705</v>
      </c>
      <c r="D11" s="63">
        <v>3000001</v>
      </c>
      <c r="E11" s="20" t="s">
        <v>366</v>
      </c>
      <c r="F11" s="64">
        <v>42</v>
      </c>
      <c r="G11" s="20" t="s">
        <v>708</v>
      </c>
      <c r="H11" s="21">
        <v>33965501</v>
      </c>
      <c r="I11" s="22">
        <v>56754815</v>
      </c>
      <c r="J11" s="22">
        <f t="shared" si="0"/>
        <v>16646771.4</v>
      </c>
      <c r="K11" s="22">
        <v>14485194.9</v>
      </c>
      <c r="L11" s="22">
        <v>1650928.7</v>
      </c>
      <c r="M11" s="22">
        <v>510647.8</v>
      </c>
      <c r="N11" s="23">
        <f t="shared" si="1"/>
        <v>0.25522407041587575</v>
      </c>
      <c r="O11" s="23">
        <f t="shared" si="2"/>
        <v>0.28431285697962366</v>
      </c>
      <c r="P11" s="24">
        <f t="shared" si="3"/>
        <v>0.29331029270379966</v>
      </c>
      <c r="Q11" s="65">
        <v>0</v>
      </c>
      <c r="R11" s="22">
        <v>0</v>
      </c>
      <c r="S11" s="24">
        <f t="shared" si="4"/>
        <v>0</v>
      </c>
    </row>
    <row r="12" spans="1:19" ht="15.75" thickBot="1" x14ac:dyDescent="0.3">
      <c r="A12" s="47" t="s">
        <v>161</v>
      </c>
      <c r="B12" s="49"/>
      <c r="C12" s="49"/>
      <c r="D12" s="60"/>
      <c r="E12" s="49"/>
      <c r="F12" s="61"/>
      <c r="G12" s="49"/>
      <c r="H12" s="50">
        <f ca="1">OFFSET(H12,-MATCH("PROYECTOS",$A$8:$A$50,0)-1,0)-(OFFSET(H12,-MATCH("PROYECTOS",$A$8:$A$50,0),0))</f>
        <v>0</v>
      </c>
      <c r="I12" s="51">
        <f t="shared" ref="I12:M12" ca="1" si="5">OFFSET(I12,-MATCH("PROYECTOS",$A$8:$A$50,0)-1,0)-(OFFSET(I12,-MATCH("PROYECTOS",$A$8:$A$50,0),0))</f>
        <v>0</v>
      </c>
      <c r="J12" s="51">
        <f t="shared" ca="1" si="5"/>
        <v>9.9999994039535522E-2</v>
      </c>
      <c r="K12" s="51">
        <f t="shared" ca="1" si="5"/>
        <v>0</v>
      </c>
      <c r="L12" s="51">
        <f t="shared" ca="1" si="5"/>
        <v>0.10000000149011612</v>
      </c>
      <c r="M12" s="51">
        <f t="shared" ca="1" si="5"/>
        <v>0</v>
      </c>
      <c r="N12" s="52">
        <f t="shared" ca="1" si="1"/>
        <v>0</v>
      </c>
      <c r="O12" s="52">
        <f t="shared" ca="1" si="2"/>
        <v>0</v>
      </c>
      <c r="P12" s="53">
        <f t="shared" ca="1" si="3"/>
        <v>0</v>
      </c>
      <c r="Q12" s="62"/>
      <c r="R12" s="51"/>
      <c r="S12" s="53"/>
    </row>
  </sheetData>
  <mergeCells count="14">
    <mergeCell ref="F4:G5"/>
    <mergeCell ref="D4:E5"/>
    <mergeCell ref="A4:C5"/>
    <mergeCell ref="A3:G3"/>
    <mergeCell ref="H3:P3"/>
    <mergeCell ref="J4:J5"/>
    <mergeCell ref="I4:I5"/>
    <mergeCell ref="H4:H5"/>
    <mergeCell ref="Q3:S3"/>
    <mergeCell ref="K4:M4"/>
    <mergeCell ref="N4:P4"/>
    <mergeCell ref="S4:S5"/>
    <mergeCell ref="R4:R5"/>
    <mergeCell ref="Q4:Q5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3"/>
  <dimension ref="A1:M35"/>
  <sheetViews>
    <sheetView topLeftCell="A11" workbookViewId="0">
      <selection activeCell="A33" sqref="A33:L33"/>
    </sheetView>
  </sheetViews>
  <sheetFormatPr baseColWidth="10" defaultColWidth="11.7109375" defaultRowHeight="15" x14ac:dyDescent="0.25"/>
  <cols>
    <col min="1" max="1" width="4.28515625" customWidth="1"/>
    <col min="2" max="2" width="4.28515625" style="4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51</v>
      </c>
      <c r="B1" s="36" t="s">
        <v>72</v>
      </c>
      <c r="C1" s="33" t="s">
        <v>711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712</v>
      </c>
    </row>
    <row r="3" spans="1:13" ht="15.75" thickBot="1" x14ac:dyDescent="0.3">
      <c r="A3" s="76" t="s">
        <v>75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2"/>
      <c r="C6" s="13"/>
      <c r="D6" s="14">
        <v>21567998</v>
      </c>
      <c r="E6" s="15">
        <v>22596852</v>
      </c>
      <c r="F6" s="15">
        <v>11375602.900000002</v>
      </c>
      <c r="G6" s="15">
        <v>8685012.5999999996</v>
      </c>
      <c r="H6" s="15">
        <v>1927455.4</v>
      </c>
      <c r="I6" s="15">
        <v>763134.90000000014</v>
      </c>
      <c r="J6" s="16">
        <v>0.38434612927499812</v>
      </c>
      <c r="K6" s="16">
        <v>0.46964364770809669</v>
      </c>
      <c r="L6" s="17">
        <v>0.50341538281526998</v>
      </c>
      <c r="M6" s="5"/>
    </row>
    <row r="7" spans="1:13" x14ac:dyDescent="0.25">
      <c r="A7" s="40" t="s">
        <v>107</v>
      </c>
      <c r="B7" s="41"/>
      <c r="C7" s="42"/>
      <c r="D7" s="43">
        <f ca="1">SUM(D8:OFFSET(D6,MATCH("GOBIERNOS REGIONALES",$A$8:$A$50,0),0))</f>
        <v>8176840</v>
      </c>
      <c r="E7" s="44">
        <f ca="1">SUM(E8:OFFSET(E6,MATCH("GOBIERNOS REGIONALES",$A$8:$A$50,0),0))</f>
        <v>8665561</v>
      </c>
      <c r="F7" s="44">
        <f ca="1">SUM(F8:OFFSET(F6,MATCH("GOBIERNOS REGIONALES",$A$8:$A$50,0),0))</f>
        <v>3277381.7</v>
      </c>
      <c r="G7" s="44">
        <f ca="1">SUM(G8:OFFSET(G6,MATCH("GOBIERNOS REGIONALES",$A$8:$A$50,0),0))</f>
        <v>2276034.3000000003</v>
      </c>
      <c r="H7" s="44">
        <f ca="1">SUM(H8:OFFSET(H6,MATCH("GOBIERNOS REGIONALES",$A$8:$A$50,0),0))</f>
        <v>566610.4</v>
      </c>
      <c r="I7" s="44">
        <f ca="1">SUM(I8:OFFSET(I6,MATCH("GOBIERNOS REGIONALES",$A$8:$A$50,0),0))</f>
        <v>434737</v>
      </c>
      <c r="J7" s="45">
        <f ca="1">IFERROR(G7/E7,0)</f>
        <v>0.26265285075022843</v>
      </c>
      <c r="K7" s="45">
        <f ca="1">IFERROR(SUM(G7,H7)/E7,0)</f>
        <v>0.32803931563115191</v>
      </c>
      <c r="L7" s="46">
        <f ca="1">IFERROR(SUM(G7,H7,I7)/E7,0)</f>
        <v>0.37820767749485579</v>
      </c>
      <c r="M7" s="5"/>
    </row>
    <row r="8" spans="1:13" x14ac:dyDescent="0.25">
      <c r="A8" s="18"/>
      <c r="B8" s="19">
        <v>4</v>
      </c>
      <c r="C8" s="20" t="s">
        <v>715</v>
      </c>
      <c r="D8" s="21">
        <v>924837</v>
      </c>
      <c r="E8" s="22">
        <v>924837</v>
      </c>
      <c r="F8" s="22">
        <f t="shared" ref="F8:F34" si="0">SUM(G8,H8,I8)</f>
        <v>197093.09999999998</v>
      </c>
      <c r="G8" s="22">
        <v>121840.3</v>
      </c>
      <c r="H8" s="22">
        <v>36085</v>
      </c>
      <c r="I8" s="22">
        <v>39167.800000000003</v>
      </c>
      <c r="J8" s="23">
        <f t="shared" ref="J8:J34" si="1">IFERROR(G8/E8,0)</f>
        <v>0.13174245840077764</v>
      </c>
      <c r="K8" s="23">
        <f t="shared" ref="K8:K34" si="2">IFERROR(SUM(G8,H8)/E8,0)</f>
        <v>0.1707601447606443</v>
      </c>
      <c r="L8" s="24">
        <f t="shared" ref="L8:L34" si="3">IFERROR(SUM(G8,H8,I8)/E8,0)</f>
        <v>0.21311117526656045</v>
      </c>
      <c r="M8" s="5"/>
    </row>
    <row r="9" spans="1:13" ht="25.5" x14ac:dyDescent="0.25">
      <c r="A9" s="18"/>
      <c r="B9" s="19">
        <v>12</v>
      </c>
      <c r="C9" s="20" t="s">
        <v>716</v>
      </c>
      <c r="D9" s="21">
        <v>5844603</v>
      </c>
      <c r="E9" s="22">
        <v>6333324</v>
      </c>
      <c r="F9" s="22">
        <f t="shared" si="0"/>
        <v>2494156</v>
      </c>
      <c r="G9" s="22">
        <v>1837943.8</v>
      </c>
      <c r="H9" s="22">
        <v>360658.5</v>
      </c>
      <c r="I9" s="22">
        <v>295553.7</v>
      </c>
      <c r="J9" s="23">
        <f t="shared" si="1"/>
        <v>0.29020208029780253</v>
      </c>
      <c r="K9" s="23">
        <f t="shared" si="2"/>
        <v>0.34714824316583198</v>
      </c>
      <c r="L9" s="24">
        <f t="shared" si="3"/>
        <v>0.39381468562164196</v>
      </c>
      <c r="M9" s="5"/>
    </row>
    <row r="10" spans="1:13" ht="25.5" x14ac:dyDescent="0.25">
      <c r="A10" s="18"/>
      <c r="B10" s="19">
        <v>39</v>
      </c>
      <c r="C10" s="20" t="s">
        <v>717</v>
      </c>
      <c r="D10" s="21">
        <v>580000</v>
      </c>
      <c r="E10" s="22">
        <v>580000</v>
      </c>
      <c r="F10" s="22">
        <f t="shared" si="0"/>
        <v>316056.59999999998</v>
      </c>
      <c r="G10" s="22">
        <v>165261.6</v>
      </c>
      <c r="H10" s="22">
        <v>102091.4</v>
      </c>
      <c r="I10" s="22">
        <v>48703.6</v>
      </c>
      <c r="J10" s="23">
        <f t="shared" si="1"/>
        <v>0.2849337931034483</v>
      </c>
      <c r="K10" s="23">
        <f t="shared" si="2"/>
        <v>0.46095344827586204</v>
      </c>
      <c r="L10" s="24">
        <f t="shared" si="3"/>
        <v>0.54492517241379301</v>
      </c>
      <c r="M10" s="5"/>
    </row>
    <row r="11" spans="1:13" x14ac:dyDescent="0.25">
      <c r="A11" s="18"/>
      <c r="B11" s="19">
        <v>61</v>
      </c>
      <c r="C11" s="20" t="s">
        <v>718</v>
      </c>
      <c r="D11" s="21">
        <v>827400</v>
      </c>
      <c r="E11" s="22">
        <v>827400</v>
      </c>
      <c r="F11" s="22">
        <f t="shared" si="0"/>
        <v>270076</v>
      </c>
      <c r="G11" s="22">
        <v>150988.6</v>
      </c>
      <c r="H11" s="22">
        <v>67775.5</v>
      </c>
      <c r="I11" s="22">
        <v>51311.9</v>
      </c>
      <c r="J11" s="23">
        <f t="shared" si="1"/>
        <v>0.18248561759729273</v>
      </c>
      <c r="K11" s="23">
        <f t="shared" si="2"/>
        <v>0.264399444041576</v>
      </c>
      <c r="L11" s="24">
        <f t="shared" si="3"/>
        <v>0.32641527677060672</v>
      </c>
      <c r="M11" s="5"/>
    </row>
    <row r="12" spans="1:13" x14ac:dyDescent="0.25">
      <c r="A12" s="40" t="s">
        <v>112</v>
      </c>
      <c r="B12" s="41"/>
      <c r="C12" s="42"/>
      <c r="D12" s="43">
        <f ca="1">SUM(D13:OFFSET(D11,(MATCH("GOBIERNOS LOCALES",$A$8:$A$50,0)-MATCH("GOBIERNOS REGIONALES",$A$8:$A$50,0)),0))</f>
        <v>13391158</v>
      </c>
      <c r="E12" s="44">
        <f ca="1">SUM(E13:OFFSET(E11,(MATCH("GOBIERNOS LOCALES",$A$8:$A$50,0)-MATCH("GOBIERNOS REGIONALES",$A$8:$A$50,0)),0))</f>
        <v>13931291</v>
      </c>
      <c r="F12" s="44">
        <f ca="1">SUM(F13:OFFSET(F11,(MATCH("GOBIERNOS LOCALES",$A$8:$A$50,0)-MATCH("GOBIERNOS REGIONALES",$A$8:$A$50,0)),0))</f>
        <v>8098221.299999998</v>
      </c>
      <c r="G12" s="44">
        <f ca="1">SUM(G13:OFFSET(G11,(MATCH("GOBIERNOS LOCALES",$A$8:$A$50,0)-MATCH("GOBIERNOS REGIONALES",$A$8:$A$50,0)),0))</f>
        <v>6408978.2999999998</v>
      </c>
      <c r="H12" s="44">
        <f ca="1">SUM(H13:OFFSET(H11,(MATCH("GOBIERNOS LOCALES",$A$8:$A$50,0)-MATCH("GOBIERNOS REGIONALES",$A$8:$A$50,0)),0))</f>
        <v>1360844.9999999998</v>
      </c>
      <c r="I12" s="44">
        <f ca="1">SUM(I13:OFFSET(I11,(MATCH("GOBIERNOS LOCALES",$A$8:$A$50,0)-MATCH("GOBIERNOS REGIONALES",$A$8:$A$50,0)),0))</f>
        <v>328398</v>
      </c>
      <c r="J12" s="45">
        <f t="shared" ca="1" si="1"/>
        <v>0.46004195160376737</v>
      </c>
      <c r="K12" s="45">
        <f t="shared" ca="1" si="2"/>
        <v>0.55772457125473873</v>
      </c>
      <c r="L12" s="46">
        <f t="shared" ca="1" si="3"/>
        <v>0.58129726096454382</v>
      </c>
      <c r="M12" s="5"/>
    </row>
    <row r="13" spans="1:13" x14ac:dyDescent="0.25">
      <c r="A13" s="18"/>
      <c r="B13" s="19">
        <v>440</v>
      </c>
      <c r="C13" s="20" t="s">
        <v>113</v>
      </c>
      <c r="D13" s="21">
        <v>470230</v>
      </c>
      <c r="E13" s="22">
        <v>470230</v>
      </c>
      <c r="F13" s="22">
        <f t="shared" si="0"/>
        <v>309715</v>
      </c>
      <c r="G13" s="22">
        <v>276493.2</v>
      </c>
      <c r="H13" s="22">
        <v>21945.5</v>
      </c>
      <c r="I13" s="22">
        <v>11276.3</v>
      </c>
      <c r="J13" s="23">
        <f t="shared" si="1"/>
        <v>0.5879956616974672</v>
      </c>
      <c r="K13" s="23">
        <f t="shared" si="2"/>
        <v>0.63466537651787425</v>
      </c>
      <c r="L13" s="24">
        <f t="shared" si="3"/>
        <v>0.65864576909172112</v>
      </c>
      <c r="M13" s="5"/>
    </row>
    <row r="14" spans="1:13" x14ac:dyDescent="0.25">
      <c r="A14" s="18"/>
      <c r="B14" s="19">
        <v>441</v>
      </c>
      <c r="C14" s="20" t="s">
        <v>114</v>
      </c>
      <c r="D14" s="21">
        <v>789153</v>
      </c>
      <c r="E14" s="22">
        <v>790653</v>
      </c>
      <c r="F14" s="22">
        <f t="shared" si="0"/>
        <v>428632.5</v>
      </c>
      <c r="G14" s="22">
        <v>276852.7</v>
      </c>
      <c r="H14" s="22">
        <v>129476.4</v>
      </c>
      <c r="I14" s="22">
        <v>22303.4</v>
      </c>
      <c r="J14" s="23">
        <f t="shared" si="1"/>
        <v>0.35015702210704319</v>
      </c>
      <c r="K14" s="23">
        <f t="shared" si="2"/>
        <v>0.51391583918609041</v>
      </c>
      <c r="L14" s="24">
        <f t="shared" si="3"/>
        <v>0.54212467416173715</v>
      </c>
      <c r="M14" s="5"/>
    </row>
    <row r="15" spans="1:13" x14ac:dyDescent="0.25">
      <c r="A15" s="18"/>
      <c r="B15" s="19">
        <v>442</v>
      </c>
      <c r="C15" s="20" t="s">
        <v>115</v>
      </c>
      <c r="D15" s="21">
        <v>0</v>
      </c>
      <c r="E15" s="22">
        <v>483154</v>
      </c>
      <c r="F15" s="22">
        <f t="shared" si="0"/>
        <v>292955.40000000002</v>
      </c>
      <c r="G15" s="22">
        <v>242438.5</v>
      </c>
      <c r="H15" s="22">
        <v>49476.9</v>
      </c>
      <c r="I15" s="22">
        <v>1040</v>
      </c>
      <c r="J15" s="23">
        <f t="shared" si="1"/>
        <v>0.50178307537555311</v>
      </c>
      <c r="K15" s="23">
        <f t="shared" si="2"/>
        <v>0.60418707078902378</v>
      </c>
      <c r="L15" s="24">
        <f t="shared" si="3"/>
        <v>0.60633959358713785</v>
      </c>
      <c r="M15" s="5"/>
    </row>
    <row r="16" spans="1:13" x14ac:dyDescent="0.25">
      <c r="A16" s="18"/>
      <c r="B16" s="19">
        <v>443</v>
      </c>
      <c r="C16" s="20" t="s">
        <v>116</v>
      </c>
      <c r="D16" s="21">
        <v>967579</v>
      </c>
      <c r="E16" s="22">
        <v>967579</v>
      </c>
      <c r="F16" s="22">
        <f t="shared" si="0"/>
        <v>536698.19999999995</v>
      </c>
      <c r="G16" s="22">
        <v>455695.7</v>
      </c>
      <c r="H16" s="22">
        <v>61987.5</v>
      </c>
      <c r="I16" s="22">
        <v>19015</v>
      </c>
      <c r="J16" s="23">
        <f t="shared" si="1"/>
        <v>0.47096485144882227</v>
      </c>
      <c r="K16" s="23">
        <f t="shared" si="2"/>
        <v>0.53502938778125608</v>
      </c>
      <c r="L16" s="24">
        <f t="shared" si="3"/>
        <v>0.55468152988024744</v>
      </c>
      <c r="M16" s="5"/>
    </row>
    <row r="17" spans="1:13" x14ac:dyDescent="0.25">
      <c r="A17" s="18"/>
      <c r="B17" s="19">
        <v>444</v>
      </c>
      <c r="C17" s="20" t="s">
        <v>117</v>
      </c>
      <c r="D17" s="21">
        <v>493623</v>
      </c>
      <c r="E17" s="22">
        <v>493623</v>
      </c>
      <c r="F17" s="22">
        <f t="shared" si="0"/>
        <v>335357.60000000003</v>
      </c>
      <c r="G17" s="22">
        <v>243364.1</v>
      </c>
      <c r="H17" s="22">
        <v>88239.8</v>
      </c>
      <c r="I17" s="22">
        <v>3753.7</v>
      </c>
      <c r="J17" s="23">
        <f t="shared" si="1"/>
        <v>0.49301612769259134</v>
      </c>
      <c r="K17" s="23">
        <f t="shared" si="2"/>
        <v>0.671775626338319</v>
      </c>
      <c r="L17" s="24">
        <f t="shared" si="3"/>
        <v>0.67938001268174297</v>
      </c>
      <c r="M17" s="5"/>
    </row>
    <row r="18" spans="1:13" x14ac:dyDescent="0.25">
      <c r="A18" s="18"/>
      <c r="B18" s="19">
        <v>448</v>
      </c>
      <c r="C18" s="20" t="s">
        <v>121</v>
      </c>
      <c r="D18" s="21">
        <v>812546</v>
      </c>
      <c r="E18" s="22">
        <v>814546</v>
      </c>
      <c r="F18" s="22">
        <f t="shared" si="0"/>
        <v>466113.1</v>
      </c>
      <c r="G18" s="22">
        <v>374065.5</v>
      </c>
      <c r="H18" s="22">
        <v>87081.600000000006</v>
      </c>
      <c r="I18" s="22">
        <v>4966</v>
      </c>
      <c r="J18" s="23">
        <f t="shared" si="1"/>
        <v>0.45923189113935864</v>
      </c>
      <c r="K18" s="23">
        <f t="shared" si="2"/>
        <v>0.56614003383479872</v>
      </c>
      <c r="L18" s="24">
        <f t="shared" si="3"/>
        <v>0.57223668153793639</v>
      </c>
      <c r="M18" s="5"/>
    </row>
    <row r="19" spans="1:13" x14ac:dyDescent="0.25">
      <c r="A19" s="18"/>
      <c r="B19" s="19">
        <v>450</v>
      </c>
      <c r="C19" s="20" t="s">
        <v>123</v>
      </c>
      <c r="D19" s="21">
        <v>506547</v>
      </c>
      <c r="E19" s="22">
        <v>506547</v>
      </c>
      <c r="F19" s="22">
        <f t="shared" si="0"/>
        <v>310979.5</v>
      </c>
      <c r="G19" s="22">
        <v>262420.5</v>
      </c>
      <c r="H19" s="22">
        <v>36594</v>
      </c>
      <c r="I19" s="22">
        <v>11965</v>
      </c>
      <c r="J19" s="23">
        <f t="shared" si="1"/>
        <v>0.51805755438291012</v>
      </c>
      <c r="K19" s="23">
        <f t="shared" si="2"/>
        <v>0.59029961681739307</v>
      </c>
      <c r="L19" s="24">
        <f t="shared" si="3"/>
        <v>0.61392032723518253</v>
      </c>
      <c r="M19" s="5"/>
    </row>
    <row r="20" spans="1:13" x14ac:dyDescent="0.25">
      <c r="A20" s="18"/>
      <c r="B20" s="19">
        <v>451</v>
      </c>
      <c r="C20" s="20" t="s">
        <v>124</v>
      </c>
      <c r="D20" s="21">
        <v>868282</v>
      </c>
      <c r="E20" s="22">
        <v>868282</v>
      </c>
      <c r="F20" s="22">
        <f t="shared" si="0"/>
        <v>581121.29999999993</v>
      </c>
      <c r="G20" s="22">
        <v>474599.9</v>
      </c>
      <c r="H20" s="22">
        <v>78226.2</v>
      </c>
      <c r="I20" s="22">
        <v>28295.200000000001</v>
      </c>
      <c r="J20" s="23">
        <f t="shared" si="1"/>
        <v>0.54659649745128891</v>
      </c>
      <c r="K20" s="23">
        <f t="shared" si="2"/>
        <v>0.63668957780997415</v>
      </c>
      <c r="L20" s="24">
        <f t="shared" si="3"/>
        <v>0.66927714728625021</v>
      </c>
      <c r="M20" s="5"/>
    </row>
    <row r="21" spans="1:13" x14ac:dyDescent="0.25">
      <c r="A21" s="18"/>
      <c r="B21" s="19">
        <v>452</v>
      </c>
      <c r="C21" s="20" t="s">
        <v>125</v>
      </c>
      <c r="D21" s="21">
        <v>699779</v>
      </c>
      <c r="E21" s="22">
        <v>703079</v>
      </c>
      <c r="F21" s="22">
        <f t="shared" si="0"/>
        <v>355903.19999999995</v>
      </c>
      <c r="G21" s="22">
        <v>294787.8</v>
      </c>
      <c r="H21" s="22">
        <v>45981.1</v>
      </c>
      <c r="I21" s="22">
        <v>15134.3</v>
      </c>
      <c r="J21" s="23">
        <f t="shared" si="1"/>
        <v>0.41928119030720584</v>
      </c>
      <c r="K21" s="23">
        <f t="shared" si="2"/>
        <v>0.48468081111795397</v>
      </c>
      <c r="L21" s="24">
        <f t="shared" si="3"/>
        <v>0.50620655715787266</v>
      </c>
      <c r="M21" s="5"/>
    </row>
    <row r="22" spans="1:13" x14ac:dyDescent="0.25">
      <c r="A22" s="18"/>
      <c r="B22" s="19">
        <v>453</v>
      </c>
      <c r="C22" s="20" t="s">
        <v>126</v>
      </c>
      <c r="D22" s="21">
        <v>582570</v>
      </c>
      <c r="E22" s="22">
        <v>582570</v>
      </c>
      <c r="F22" s="22">
        <f t="shared" si="0"/>
        <v>324806.90000000002</v>
      </c>
      <c r="G22" s="22">
        <v>271786.90000000002</v>
      </c>
      <c r="H22" s="22">
        <v>43362.5</v>
      </c>
      <c r="I22" s="22">
        <v>9657.5</v>
      </c>
      <c r="J22" s="23">
        <f t="shared" si="1"/>
        <v>0.46653088899188083</v>
      </c>
      <c r="K22" s="23">
        <f t="shared" si="2"/>
        <v>0.5409640043256605</v>
      </c>
      <c r="L22" s="24">
        <f t="shared" si="3"/>
        <v>0.55754141133254376</v>
      </c>
      <c r="M22" s="5"/>
    </row>
    <row r="23" spans="1:13" x14ac:dyDescent="0.25">
      <c r="A23" s="18"/>
      <c r="B23" s="19">
        <v>454</v>
      </c>
      <c r="C23" s="20" t="s">
        <v>127</v>
      </c>
      <c r="D23" s="21">
        <v>506547</v>
      </c>
      <c r="E23" s="22">
        <v>506547</v>
      </c>
      <c r="F23" s="22">
        <f t="shared" si="0"/>
        <v>353320.1</v>
      </c>
      <c r="G23" s="22">
        <v>277528.3</v>
      </c>
      <c r="H23" s="22">
        <v>58737.8</v>
      </c>
      <c r="I23" s="22">
        <v>17054</v>
      </c>
      <c r="J23" s="23">
        <f t="shared" si="1"/>
        <v>0.54788262490943584</v>
      </c>
      <c r="K23" s="23">
        <f t="shared" si="2"/>
        <v>0.66383988060337928</v>
      </c>
      <c r="L23" s="24">
        <f t="shared" si="3"/>
        <v>0.69750704278181486</v>
      </c>
      <c r="M23" s="5"/>
    </row>
    <row r="24" spans="1:13" x14ac:dyDescent="0.25">
      <c r="A24" s="18"/>
      <c r="B24" s="19">
        <v>455</v>
      </c>
      <c r="C24" s="20" t="s">
        <v>128</v>
      </c>
      <c r="D24" s="21">
        <v>812546</v>
      </c>
      <c r="E24" s="22">
        <v>812546</v>
      </c>
      <c r="F24" s="22">
        <f t="shared" si="0"/>
        <v>498257.5</v>
      </c>
      <c r="G24" s="22">
        <v>414051.3</v>
      </c>
      <c r="H24" s="22">
        <v>65363.199999999997</v>
      </c>
      <c r="I24" s="22">
        <v>18843</v>
      </c>
      <c r="J24" s="23">
        <f t="shared" si="1"/>
        <v>0.50957275034274985</v>
      </c>
      <c r="K24" s="23">
        <f t="shared" si="2"/>
        <v>0.59001521144649038</v>
      </c>
      <c r="L24" s="24">
        <f t="shared" si="3"/>
        <v>0.61320528314704648</v>
      </c>
      <c r="M24" s="5"/>
    </row>
    <row r="25" spans="1:13" x14ac:dyDescent="0.25">
      <c r="A25" s="18"/>
      <c r="B25" s="19">
        <v>457</v>
      </c>
      <c r="C25" s="20" t="s">
        <v>130</v>
      </c>
      <c r="D25" s="21">
        <v>812546</v>
      </c>
      <c r="E25" s="22">
        <v>840779</v>
      </c>
      <c r="F25" s="22">
        <f t="shared" si="0"/>
        <v>421878.6</v>
      </c>
      <c r="G25" s="22">
        <v>351981.1</v>
      </c>
      <c r="H25" s="22">
        <v>53630.7</v>
      </c>
      <c r="I25" s="22">
        <v>16266.8</v>
      </c>
      <c r="J25" s="23">
        <f t="shared" si="1"/>
        <v>0.41863688317619729</v>
      </c>
      <c r="K25" s="23">
        <f t="shared" si="2"/>
        <v>0.48242379983324984</v>
      </c>
      <c r="L25" s="24">
        <f t="shared" si="3"/>
        <v>0.50177109561489996</v>
      </c>
      <c r="M25" s="5"/>
    </row>
    <row r="26" spans="1:13" x14ac:dyDescent="0.25">
      <c r="A26" s="18"/>
      <c r="B26" s="19">
        <v>458</v>
      </c>
      <c r="C26" s="20" t="s">
        <v>131</v>
      </c>
      <c r="D26" s="21">
        <v>506547</v>
      </c>
      <c r="E26" s="22">
        <v>506547</v>
      </c>
      <c r="F26" s="22">
        <f t="shared" si="0"/>
        <v>268912.5</v>
      </c>
      <c r="G26" s="22">
        <v>194813.1</v>
      </c>
      <c r="H26" s="22">
        <v>65753</v>
      </c>
      <c r="I26" s="22">
        <v>8346.4</v>
      </c>
      <c r="J26" s="23">
        <f t="shared" si="1"/>
        <v>0.38459037364746018</v>
      </c>
      <c r="K26" s="23">
        <f t="shared" si="2"/>
        <v>0.51439668974448571</v>
      </c>
      <c r="L26" s="24">
        <f t="shared" si="3"/>
        <v>0.53087373925815373</v>
      </c>
      <c r="M26" s="5"/>
    </row>
    <row r="27" spans="1:13" x14ac:dyDescent="0.25">
      <c r="A27" s="18"/>
      <c r="B27" s="19">
        <v>459</v>
      </c>
      <c r="C27" s="20" t="s">
        <v>132</v>
      </c>
      <c r="D27" s="21">
        <v>888569</v>
      </c>
      <c r="E27" s="22">
        <v>888569</v>
      </c>
      <c r="F27" s="22">
        <f t="shared" si="0"/>
        <v>505599.30000000005</v>
      </c>
      <c r="G27" s="22">
        <v>378852.7</v>
      </c>
      <c r="H27" s="22">
        <v>113443.1</v>
      </c>
      <c r="I27" s="22">
        <v>13303.5</v>
      </c>
      <c r="J27" s="23">
        <f t="shared" si="1"/>
        <v>0.42636272478558224</v>
      </c>
      <c r="K27" s="23">
        <f t="shared" si="2"/>
        <v>0.55403215732261657</v>
      </c>
      <c r="L27" s="24">
        <f t="shared" si="3"/>
        <v>0.56900398280831321</v>
      </c>
      <c r="M27" s="5"/>
    </row>
    <row r="28" spans="1:13" x14ac:dyDescent="0.25">
      <c r="A28" s="18"/>
      <c r="B28" s="19">
        <v>460</v>
      </c>
      <c r="C28" s="20" t="s">
        <v>133</v>
      </c>
      <c r="D28" s="21">
        <v>812546</v>
      </c>
      <c r="E28" s="22">
        <v>812546</v>
      </c>
      <c r="F28" s="22">
        <f t="shared" si="0"/>
        <v>422056.3</v>
      </c>
      <c r="G28" s="22">
        <v>319602.59999999998</v>
      </c>
      <c r="H28" s="22">
        <v>101113.7</v>
      </c>
      <c r="I28" s="22">
        <v>1340</v>
      </c>
      <c r="J28" s="23">
        <f t="shared" si="1"/>
        <v>0.39333477735414363</v>
      </c>
      <c r="K28" s="23">
        <f t="shared" si="2"/>
        <v>0.51777536287176351</v>
      </c>
      <c r="L28" s="24">
        <f t="shared" si="3"/>
        <v>0.51942450027444598</v>
      </c>
      <c r="M28" s="5"/>
    </row>
    <row r="29" spans="1:13" x14ac:dyDescent="0.25">
      <c r="A29" s="18"/>
      <c r="B29" s="19">
        <v>461</v>
      </c>
      <c r="C29" s="20" t="s">
        <v>134</v>
      </c>
      <c r="D29" s="21">
        <v>582570</v>
      </c>
      <c r="E29" s="22">
        <v>592727</v>
      </c>
      <c r="F29" s="22">
        <f t="shared" si="0"/>
        <v>437473.6</v>
      </c>
      <c r="G29" s="22">
        <v>324971.7</v>
      </c>
      <c r="H29" s="22">
        <v>46008</v>
      </c>
      <c r="I29" s="22">
        <v>66493.899999999994</v>
      </c>
      <c r="J29" s="23">
        <f t="shared" si="1"/>
        <v>0.54826539030616117</v>
      </c>
      <c r="K29" s="23">
        <f t="shared" si="2"/>
        <v>0.62588628491700227</v>
      </c>
      <c r="L29" s="24">
        <f t="shared" si="3"/>
        <v>0.73806929665765175</v>
      </c>
      <c r="M29" s="5"/>
    </row>
    <row r="30" spans="1:13" x14ac:dyDescent="0.25">
      <c r="A30" s="18"/>
      <c r="B30" s="19">
        <v>462</v>
      </c>
      <c r="C30" s="20" t="s">
        <v>135</v>
      </c>
      <c r="D30" s="21">
        <v>506547</v>
      </c>
      <c r="E30" s="22">
        <v>506547</v>
      </c>
      <c r="F30" s="22">
        <f t="shared" si="0"/>
        <v>406353.8</v>
      </c>
      <c r="G30" s="22">
        <v>380052.7</v>
      </c>
      <c r="H30" s="22">
        <v>26267.8</v>
      </c>
      <c r="I30" s="22">
        <v>33.299999999999997</v>
      </c>
      <c r="J30" s="23">
        <f t="shared" si="1"/>
        <v>0.75028121773497825</v>
      </c>
      <c r="K30" s="23">
        <f t="shared" si="2"/>
        <v>0.80213780754796693</v>
      </c>
      <c r="L30" s="24">
        <f t="shared" si="3"/>
        <v>0.80220354675874106</v>
      </c>
      <c r="M30" s="5"/>
    </row>
    <row r="31" spans="1:13" x14ac:dyDescent="0.25">
      <c r="A31" s="18"/>
      <c r="B31" s="19">
        <v>463</v>
      </c>
      <c r="C31" s="20" t="s">
        <v>136</v>
      </c>
      <c r="D31" s="21">
        <v>185455</v>
      </c>
      <c r="E31" s="22">
        <v>186475</v>
      </c>
      <c r="F31" s="22">
        <f t="shared" si="0"/>
        <v>55360.2</v>
      </c>
      <c r="G31" s="22">
        <v>43018.9</v>
      </c>
      <c r="H31" s="22">
        <v>12341.3</v>
      </c>
      <c r="I31" s="22">
        <v>0</v>
      </c>
      <c r="J31" s="23">
        <f t="shared" si="1"/>
        <v>0.23069526746212629</v>
      </c>
      <c r="K31" s="23">
        <f t="shared" si="2"/>
        <v>0.29687732940072392</v>
      </c>
      <c r="L31" s="24">
        <f t="shared" si="3"/>
        <v>0.29687732940072392</v>
      </c>
      <c r="M31" s="5"/>
    </row>
    <row r="32" spans="1:13" ht="25.5" x14ac:dyDescent="0.25">
      <c r="A32" s="18"/>
      <c r="B32" s="19">
        <v>464</v>
      </c>
      <c r="C32" s="20" t="s">
        <v>137</v>
      </c>
      <c r="D32" s="21">
        <v>879134</v>
      </c>
      <c r="E32" s="22">
        <v>887995</v>
      </c>
      <c r="F32" s="22">
        <f t="shared" si="0"/>
        <v>511384.10000000003</v>
      </c>
      <c r="G32" s="22">
        <v>353471.2</v>
      </c>
      <c r="H32" s="22">
        <v>114464.5</v>
      </c>
      <c r="I32" s="22">
        <v>43448.4</v>
      </c>
      <c r="J32" s="23">
        <f t="shared" si="1"/>
        <v>0.39805539445604987</v>
      </c>
      <c r="K32" s="23">
        <f t="shared" si="2"/>
        <v>0.52695758422063188</v>
      </c>
      <c r="L32" s="24">
        <f t="shared" si="3"/>
        <v>0.57588623809818751</v>
      </c>
      <c r="M32" s="5"/>
    </row>
    <row r="33" spans="1:13" ht="15.75" thickBot="1" x14ac:dyDescent="0.3">
      <c r="A33" s="25"/>
      <c r="B33" s="26">
        <v>465</v>
      </c>
      <c r="C33" s="27" t="s">
        <v>719</v>
      </c>
      <c r="D33" s="28">
        <v>707842</v>
      </c>
      <c r="E33" s="29">
        <v>709750</v>
      </c>
      <c r="F33" s="29">
        <f t="shared" si="0"/>
        <v>275342.59999999998</v>
      </c>
      <c r="G33" s="29">
        <v>198129.9</v>
      </c>
      <c r="H33" s="29">
        <v>61350.400000000001</v>
      </c>
      <c r="I33" s="29">
        <v>15862.3</v>
      </c>
      <c r="J33" s="30">
        <f t="shared" si="1"/>
        <v>0.27915449101796408</v>
      </c>
      <c r="K33" s="30">
        <f t="shared" si="2"/>
        <v>0.36559394152870728</v>
      </c>
      <c r="L33" s="31">
        <f t="shared" si="3"/>
        <v>0.38794307854878474</v>
      </c>
      <c r="M33" s="5"/>
    </row>
    <row r="34" spans="1:13" x14ac:dyDescent="0.25">
      <c r="A34" t="s">
        <v>138</v>
      </c>
      <c r="D34" s="6"/>
      <c r="E34" s="6"/>
      <c r="F34" s="6">
        <f t="shared" si="0"/>
        <v>0</v>
      </c>
      <c r="G34" s="6"/>
      <c r="H34" s="6"/>
      <c r="I34" s="6"/>
      <c r="J34" s="5">
        <f t="shared" si="1"/>
        <v>0</v>
      </c>
      <c r="K34" s="5">
        <f t="shared" si="2"/>
        <v>0</v>
      </c>
      <c r="L34" s="5">
        <f t="shared" si="3"/>
        <v>0</v>
      </c>
      <c r="M34" s="5"/>
    </row>
    <row r="35" spans="1:13" x14ac:dyDescent="0.25">
      <c r="D35" s="6"/>
      <c r="E35" s="6"/>
      <c r="F35" s="6"/>
      <c r="G35" s="6"/>
      <c r="H35" s="6"/>
      <c r="I35" s="6"/>
      <c r="J35" s="5"/>
      <c r="K35" s="5"/>
      <c r="L35" s="5"/>
      <c r="M35" s="5"/>
    </row>
  </sheetData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4"/>
  <dimension ref="A1:P100"/>
  <sheetViews>
    <sheetView workbookViewId="0">
      <selection activeCell="N2" sqref="N2"/>
    </sheetView>
  </sheetViews>
  <sheetFormatPr baseColWidth="10" defaultColWidth="11.7109375" defaultRowHeight="15" x14ac:dyDescent="0.25"/>
  <cols>
    <col min="1" max="1" width="4.28515625" customWidth="1"/>
    <col min="2" max="2" width="4.28515625" style="35" customWidth="1"/>
    <col min="3" max="3" width="31.42578125" customWidth="1"/>
    <col min="4" max="6" width="13.5703125" customWidth="1"/>
    <col min="7" max="9" width="0" hidden="1" customWidth="1"/>
  </cols>
  <sheetData>
    <row r="1" spans="1:16" ht="15.75" x14ac:dyDescent="0.25">
      <c r="A1" s="32">
        <v>51</v>
      </c>
      <c r="B1" s="34" t="s">
        <v>72</v>
      </c>
      <c r="C1" s="33" t="s">
        <v>711</v>
      </c>
      <c r="D1" s="33"/>
      <c r="E1" s="33"/>
      <c r="F1" s="33"/>
      <c r="G1" s="33"/>
      <c r="H1" s="33"/>
      <c r="I1" s="33"/>
      <c r="J1" s="33"/>
      <c r="K1" s="33"/>
      <c r="L1" s="33"/>
    </row>
    <row r="2" spans="1:16" ht="15.75" thickBot="1" x14ac:dyDescent="0.3">
      <c r="A2" s="2" t="s">
        <v>713</v>
      </c>
      <c r="N2" s="1" t="s">
        <v>730</v>
      </c>
    </row>
    <row r="3" spans="1:16" ht="15.75" thickBot="1" x14ac:dyDescent="0.3">
      <c r="A3" s="76" t="s">
        <v>79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6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6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  <c r="O5" s="6"/>
      <c r="P5" s="66"/>
    </row>
    <row r="6" spans="1:16" x14ac:dyDescent="0.25">
      <c r="A6" s="11" t="s">
        <v>11</v>
      </c>
      <c r="B6" s="37"/>
      <c r="C6" s="13"/>
      <c r="D6" s="14">
        <f ca="1">SUM(D7:OFFSET(D7,50,0))</f>
        <v>21567998</v>
      </c>
      <c r="E6" s="15">
        <f ca="1">SUM(E7:OFFSET(E7,50,0))</f>
        <v>22596852</v>
      </c>
      <c r="F6" s="15">
        <f ca="1">SUM(F7:OFFSET(F7,50,0))</f>
        <v>11375602.900000002</v>
      </c>
      <c r="G6" s="15">
        <f ca="1">SUM(G7:OFFSET(G7,50,0))</f>
        <v>8685012.5999999996</v>
      </c>
      <c r="H6" s="15">
        <f ca="1">SUM(H7:OFFSET(H7,50,0))</f>
        <v>1927455.4</v>
      </c>
      <c r="I6" s="15">
        <f ca="1">SUM(I7:OFFSET(I7,50,0))</f>
        <v>763134.90000000014</v>
      </c>
      <c r="J6" s="16">
        <f ca="1">IFERROR(G6/E6,0)</f>
        <v>0.38434612927499812</v>
      </c>
      <c r="K6" s="16">
        <f ca="1">IFERROR(SUM(G6,H6)/E6,0)</f>
        <v>0.46964364770809669</v>
      </c>
      <c r="L6" s="17">
        <f ca="1">IFERROR(SUM(G6,H6,I6)/E6,0)</f>
        <v>0.50341538281526998</v>
      </c>
      <c r="M6" s="5"/>
      <c r="O6" s="6" t="s">
        <v>206</v>
      </c>
      <c r="P6" s="66" t="s">
        <v>207</v>
      </c>
    </row>
    <row r="7" spans="1:16" x14ac:dyDescent="0.25">
      <c r="A7" s="18"/>
      <c r="B7" s="38">
        <v>1</v>
      </c>
      <c r="C7" s="20" t="s">
        <v>82</v>
      </c>
      <c r="D7" s="21">
        <v>470230</v>
      </c>
      <c r="E7" s="22">
        <v>470230</v>
      </c>
      <c r="F7" s="22">
        <f t="shared" ref="F7:F26" si="0">SUM(G7,H7,I7)</f>
        <v>309715</v>
      </c>
      <c r="G7" s="22">
        <v>276493.2</v>
      </c>
      <c r="H7" s="22">
        <v>21945.5</v>
      </c>
      <c r="I7" s="22">
        <v>11276.3</v>
      </c>
      <c r="J7" s="23">
        <f t="shared" ref="J7:J26" si="1">IFERROR(G7/E7,0)</f>
        <v>0.5879956616974672</v>
      </c>
      <c r="K7" s="23">
        <f t="shared" ref="K7:K26" si="2">IFERROR(SUM(G7,H7)/E7,0)</f>
        <v>0.63466537651787425</v>
      </c>
      <c r="L7" s="24">
        <f t="shared" ref="L7:L26" si="3">IFERROR(SUM(G7,H7,I7)/E7,0)</f>
        <v>0.65864576909172112</v>
      </c>
      <c r="M7" s="5"/>
      <c r="N7" t="s">
        <v>106</v>
      </c>
      <c r="O7" s="6">
        <v>406353.8</v>
      </c>
      <c r="P7" s="66">
        <v>0.80220354675874106</v>
      </c>
    </row>
    <row r="8" spans="1:16" x14ac:dyDescent="0.25">
      <c r="A8" s="18"/>
      <c r="B8" s="38">
        <v>2</v>
      </c>
      <c r="C8" s="20" t="s">
        <v>83</v>
      </c>
      <c r="D8" s="21">
        <v>789153</v>
      </c>
      <c r="E8" s="22">
        <v>790653</v>
      </c>
      <c r="F8" s="22">
        <f t="shared" si="0"/>
        <v>428632.5</v>
      </c>
      <c r="G8" s="22">
        <v>276852.7</v>
      </c>
      <c r="H8" s="22">
        <v>129476.4</v>
      </c>
      <c r="I8" s="22">
        <v>22303.4</v>
      </c>
      <c r="J8" s="23">
        <f t="shared" si="1"/>
        <v>0.35015702210704319</v>
      </c>
      <c r="K8" s="23">
        <f t="shared" si="2"/>
        <v>0.51391583918609041</v>
      </c>
      <c r="L8" s="24">
        <f t="shared" si="3"/>
        <v>0.54212467416173715</v>
      </c>
      <c r="M8" s="5"/>
      <c r="N8" t="s">
        <v>105</v>
      </c>
      <c r="O8" s="6">
        <v>437473.6</v>
      </c>
      <c r="P8" s="66">
        <v>0.73806929665765175</v>
      </c>
    </row>
    <row r="9" spans="1:16" x14ac:dyDescent="0.25">
      <c r="A9" s="18"/>
      <c r="B9" s="38">
        <v>3</v>
      </c>
      <c r="C9" s="20" t="s">
        <v>84</v>
      </c>
      <c r="D9" s="21">
        <v>0</v>
      </c>
      <c r="E9" s="22">
        <v>483154</v>
      </c>
      <c r="F9" s="22">
        <f t="shared" si="0"/>
        <v>292955.40000000002</v>
      </c>
      <c r="G9" s="22">
        <v>242438.5</v>
      </c>
      <c r="H9" s="22">
        <v>49476.9</v>
      </c>
      <c r="I9" s="22">
        <v>1040</v>
      </c>
      <c r="J9" s="23">
        <f t="shared" si="1"/>
        <v>0.50178307537555311</v>
      </c>
      <c r="K9" s="23">
        <f t="shared" si="2"/>
        <v>0.60418707078902378</v>
      </c>
      <c r="L9" s="24">
        <f t="shared" si="3"/>
        <v>0.60633959358713785</v>
      </c>
      <c r="M9" s="5"/>
      <c r="N9" t="s">
        <v>98</v>
      </c>
      <c r="O9" s="6">
        <v>353320.1</v>
      </c>
      <c r="P9" s="66">
        <v>0.69750704278181486</v>
      </c>
    </row>
    <row r="10" spans="1:16" x14ac:dyDescent="0.25">
      <c r="A10" s="18"/>
      <c r="B10" s="38">
        <v>4</v>
      </c>
      <c r="C10" s="20" t="s">
        <v>85</v>
      </c>
      <c r="D10" s="21">
        <v>967579</v>
      </c>
      <c r="E10" s="22">
        <v>967579</v>
      </c>
      <c r="F10" s="22">
        <f t="shared" si="0"/>
        <v>536698.19999999995</v>
      </c>
      <c r="G10" s="22">
        <v>455695.7</v>
      </c>
      <c r="H10" s="22">
        <v>61987.5</v>
      </c>
      <c r="I10" s="22">
        <v>19015</v>
      </c>
      <c r="J10" s="23">
        <f t="shared" si="1"/>
        <v>0.47096485144882227</v>
      </c>
      <c r="K10" s="23">
        <f t="shared" si="2"/>
        <v>0.53502938778125608</v>
      </c>
      <c r="L10" s="24">
        <f t="shared" si="3"/>
        <v>0.55468152988024744</v>
      </c>
      <c r="M10" s="5"/>
      <c r="N10" t="s">
        <v>86</v>
      </c>
      <c r="O10" s="6">
        <v>335357.60000000003</v>
      </c>
      <c r="P10" s="66">
        <v>0.67938001268174297</v>
      </c>
    </row>
    <row r="11" spans="1:16" x14ac:dyDescent="0.25">
      <c r="A11" s="18"/>
      <c r="B11" s="38">
        <v>5</v>
      </c>
      <c r="C11" s="20" t="s">
        <v>86</v>
      </c>
      <c r="D11" s="21">
        <v>493623</v>
      </c>
      <c r="E11" s="22">
        <v>493623</v>
      </c>
      <c r="F11" s="22">
        <f t="shared" si="0"/>
        <v>335357.60000000003</v>
      </c>
      <c r="G11" s="22">
        <v>243364.1</v>
      </c>
      <c r="H11" s="22">
        <v>88239.8</v>
      </c>
      <c r="I11" s="22">
        <v>3753.7</v>
      </c>
      <c r="J11" s="23">
        <f t="shared" si="1"/>
        <v>0.49301612769259134</v>
      </c>
      <c r="K11" s="23">
        <f t="shared" si="2"/>
        <v>0.671775626338319</v>
      </c>
      <c r="L11" s="24">
        <f t="shared" si="3"/>
        <v>0.67938001268174297</v>
      </c>
      <c r="M11" s="5"/>
      <c r="N11" t="s">
        <v>94</v>
      </c>
      <c r="O11" s="6">
        <v>581121.29999999993</v>
      </c>
      <c r="P11" s="66">
        <v>0.66927714728625021</v>
      </c>
    </row>
    <row r="12" spans="1:16" x14ac:dyDescent="0.25">
      <c r="A12" s="18"/>
      <c r="B12" s="38">
        <v>7</v>
      </c>
      <c r="C12" s="20" t="s">
        <v>88</v>
      </c>
      <c r="D12" s="21">
        <v>879134</v>
      </c>
      <c r="E12" s="22">
        <v>887995</v>
      </c>
      <c r="F12" s="22">
        <f t="shared" si="0"/>
        <v>511384.10000000003</v>
      </c>
      <c r="G12" s="22">
        <v>353471.2</v>
      </c>
      <c r="H12" s="22">
        <v>114464.5</v>
      </c>
      <c r="I12" s="22">
        <v>43448.4</v>
      </c>
      <c r="J12" s="23">
        <f t="shared" si="1"/>
        <v>0.39805539445604987</v>
      </c>
      <c r="K12" s="23">
        <f t="shared" si="2"/>
        <v>0.52695758422063188</v>
      </c>
      <c r="L12" s="24">
        <f t="shared" si="3"/>
        <v>0.57588623809818751</v>
      </c>
      <c r="M12" s="5"/>
      <c r="N12" t="s">
        <v>82</v>
      </c>
      <c r="O12" s="6">
        <v>309715</v>
      </c>
      <c r="P12" s="66">
        <v>0.65864576909172112</v>
      </c>
    </row>
    <row r="13" spans="1:16" x14ac:dyDescent="0.25">
      <c r="A13" s="18"/>
      <c r="B13" s="38">
        <v>10</v>
      </c>
      <c r="C13" s="20" t="s">
        <v>91</v>
      </c>
      <c r="D13" s="21">
        <v>812546</v>
      </c>
      <c r="E13" s="22">
        <v>814546</v>
      </c>
      <c r="F13" s="22">
        <f t="shared" si="0"/>
        <v>466113.1</v>
      </c>
      <c r="G13" s="22">
        <v>374065.5</v>
      </c>
      <c r="H13" s="22">
        <v>87081.600000000006</v>
      </c>
      <c r="I13" s="22">
        <v>4966</v>
      </c>
      <c r="J13" s="23">
        <f t="shared" si="1"/>
        <v>0.45923189113935864</v>
      </c>
      <c r="K13" s="23">
        <f t="shared" si="2"/>
        <v>0.56614003383479872</v>
      </c>
      <c r="L13" s="24">
        <f t="shared" si="3"/>
        <v>0.57223668153793639</v>
      </c>
      <c r="M13" s="5"/>
      <c r="N13" t="s">
        <v>93</v>
      </c>
      <c r="O13" s="6">
        <v>310979.5</v>
      </c>
      <c r="P13" s="66">
        <v>0.61392032723518253</v>
      </c>
    </row>
    <row r="14" spans="1:16" x14ac:dyDescent="0.25">
      <c r="A14" s="18"/>
      <c r="B14" s="38">
        <v>12</v>
      </c>
      <c r="C14" s="20" t="s">
        <v>93</v>
      </c>
      <c r="D14" s="21">
        <v>506547</v>
      </c>
      <c r="E14" s="22">
        <v>506547</v>
      </c>
      <c r="F14" s="22">
        <f t="shared" si="0"/>
        <v>310979.5</v>
      </c>
      <c r="G14" s="22">
        <v>262420.5</v>
      </c>
      <c r="H14" s="22">
        <v>36594</v>
      </c>
      <c r="I14" s="22">
        <v>11965</v>
      </c>
      <c r="J14" s="23">
        <f t="shared" si="1"/>
        <v>0.51805755438291012</v>
      </c>
      <c r="K14" s="23">
        <f t="shared" si="2"/>
        <v>0.59029961681739307</v>
      </c>
      <c r="L14" s="24">
        <f t="shared" si="3"/>
        <v>0.61392032723518253</v>
      </c>
      <c r="M14" s="5"/>
      <c r="N14" t="s">
        <v>99</v>
      </c>
      <c r="O14" s="6">
        <v>498257.5</v>
      </c>
      <c r="P14" s="66">
        <v>0.61320528314704648</v>
      </c>
    </row>
    <row r="15" spans="1:16" x14ac:dyDescent="0.25">
      <c r="A15" s="18"/>
      <c r="B15" s="38">
        <v>13</v>
      </c>
      <c r="C15" s="20" t="s">
        <v>94</v>
      </c>
      <c r="D15" s="21">
        <v>868282</v>
      </c>
      <c r="E15" s="22">
        <v>868282</v>
      </c>
      <c r="F15" s="22">
        <f t="shared" si="0"/>
        <v>581121.29999999993</v>
      </c>
      <c r="G15" s="22">
        <v>474599.9</v>
      </c>
      <c r="H15" s="22">
        <v>78226.2</v>
      </c>
      <c r="I15" s="22">
        <v>28295.200000000001</v>
      </c>
      <c r="J15" s="23">
        <f t="shared" si="1"/>
        <v>0.54659649745128891</v>
      </c>
      <c r="K15" s="23">
        <f t="shared" si="2"/>
        <v>0.63668957780997415</v>
      </c>
      <c r="L15" s="24">
        <f t="shared" si="3"/>
        <v>0.66927714728625021</v>
      </c>
      <c r="M15" s="5"/>
      <c r="N15" t="s">
        <v>84</v>
      </c>
      <c r="O15" s="6">
        <v>292955.40000000002</v>
      </c>
      <c r="P15" s="66">
        <v>0.60633959358713785</v>
      </c>
    </row>
    <row r="16" spans="1:16" x14ac:dyDescent="0.25">
      <c r="A16" s="18"/>
      <c r="B16" s="38">
        <v>14</v>
      </c>
      <c r="C16" s="20" t="s">
        <v>95</v>
      </c>
      <c r="D16" s="21">
        <v>699779</v>
      </c>
      <c r="E16" s="22">
        <v>703079</v>
      </c>
      <c r="F16" s="22">
        <f t="shared" si="0"/>
        <v>355903.19999999995</v>
      </c>
      <c r="G16" s="22">
        <v>294787.8</v>
      </c>
      <c r="H16" s="22">
        <v>45981.1</v>
      </c>
      <c r="I16" s="22">
        <v>15134.3</v>
      </c>
      <c r="J16" s="23">
        <f t="shared" si="1"/>
        <v>0.41928119030720584</v>
      </c>
      <c r="K16" s="23">
        <f t="shared" si="2"/>
        <v>0.48468081111795397</v>
      </c>
      <c r="L16" s="24">
        <f t="shared" si="3"/>
        <v>0.50620655715787266</v>
      </c>
      <c r="M16" s="5"/>
      <c r="N16" t="s">
        <v>88</v>
      </c>
      <c r="O16" s="6">
        <v>511384.10000000003</v>
      </c>
      <c r="P16" s="66">
        <v>0.57588623809818751</v>
      </c>
    </row>
    <row r="17" spans="1:16" x14ac:dyDescent="0.25">
      <c r="A17" s="18"/>
      <c r="B17" s="38">
        <v>15</v>
      </c>
      <c r="C17" s="20" t="s">
        <v>96</v>
      </c>
      <c r="D17" s="21">
        <v>9070137</v>
      </c>
      <c r="E17" s="22">
        <v>9561786</v>
      </c>
      <c r="F17" s="22">
        <f t="shared" si="0"/>
        <v>3608084.4000000004</v>
      </c>
      <c r="G17" s="22">
        <v>2517183.1</v>
      </c>
      <c r="H17" s="22">
        <v>640302.1</v>
      </c>
      <c r="I17" s="22">
        <v>450599.2</v>
      </c>
      <c r="J17" s="23">
        <f t="shared" si="1"/>
        <v>0.26325449032220549</v>
      </c>
      <c r="K17" s="23">
        <f t="shared" si="2"/>
        <v>0.33021918708492326</v>
      </c>
      <c r="L17" s="24">
        <f t="shared" si="3"/>
        <v>0.37734419071918157</v>
      </c>
      <c r="M17" s="5"/>
      <c r="N17" t="s">
        <v>91</v>
      </c>
      <c r="O17" s="6">
        <v>466113.1</v>
      </c>
      <c r="P17" s="66">
        <v>0.57223668153793639</v>
      </c>
    </row>
    <row r="18" spans="1:16" x14ac:dyDescent="0.25">
      <c r="A18" s="18"/>
      <c r="B18" s="38">
        <v>16</v>
      </c>
      <c r="C18" s="20" t="s">
        <v>97</v>
      </c>
      <c r="D18" s="21">
        <v>582570</v>
      </c>
      <c r="E18" s="22">
        <v>582570</v>
      </c>
      <c r="F18" s="22">
        <f t="shared" si="0"/>
        <v>324806.90000000002</v>
      </c>
      <c r="G18" s="22">
        <v>271786.90000000002</v>
      </c>
      <c r="H18" s="22">
        <v>43362.5</v>
      </c>
      <c r="I18" s="22">
        <v>9657.5</v>
      </c>
      <c r="J18" s="23">
        <f t="shared" si="1"/>
        <v>0.46653088899188083</v>
      </c>
      <c r="K18" s="23">
        <f t="shared" si="2"/>
        <v>0.5409640043256605</v>
      </c>
      <c r="L18" s="24">
        <f t="shared" si="3"/>
        <v>0.55754141133254376</v>
      </c>
      <c r="M18" s="5"/>
      <c r="N18" t="s">
        <v>103</v>
      </c>
      <c r="O18" s="6">
        <v>505599.30000000005</v>
      </c>
      <c r="P18" s="66">
        <v>0.56900398280831321</v>
      </c>
    </row>
    <row r="19" spans="1:16" x14ac:dyDescent="0.25">
      <c r="A19" s="18"/>
      <c r="B19" s="38">
        <v>17</v>
      </c>
      <c r="C19" s="20" t="s">
        <v>98</v>
      </c>
      <c r="D19" s="21">
        <v>506547</v>
      </c>
      <c r="E19" s="22">
        <v>506547</v>
      </c>
      <c r="F19" s="22">
        <f t="shared" si="0"/>
        <v>353320.1</v>
      </c>
      <c r="G19" s="22">
        <v>277528.3</v>
      </c>
      <c r="H19" s="22">
        <v>58737.8</v>
      </c>
      <c r="I19" s="22">
        <v>17054</v>
      </c>
      <c r="J19" s="23">
        <f t="shared" si="1"/>
        <v>0.54788262490943584</v>
      </c>
      <c r="K19" s="23">
        <f t="shared" si="2"/>
        <v>0.66383988060337928</v>
      </c>
      <c r="L19" s="24">
        <f t="shared" si="3"/>
        <v>0.69750704278181486</v>
      </c>
      <c r="M19" s="5"/>
      <c r="N19" t="s">
        <v>97</v>
      </c>
      <c r="O19" s="6">
        <v>324806.90000000002</v>
      </c>
      <c r="P19" s="66">
        <v>0.55754141133254376</v>
      </c>
    </row>
    <row r="20" spans="1:16" x14ac:dyDescent="0.25">
      <c r="A20" s="18"/>
      <c r="B20" s="38">
        <v>18</v>
      </c>
      <c r="C20" s="20" t="s">
        <v>99</v>
      </c>
      <c r="D20" s="21">
        <v>812546</v>
      </c>
      <c r="E20" s="22">
        <v>812546</v>
      </c>
      <c r="F20" s="22">
        <f t="shared" si="0"/>
        <v>498257.5</v>
      </c>
      <c r="G20" s="22">
        <v>414051.3</v>
      </c>
      <c r="H20" s="22">
        <v>65363.199999999997</v>
      </c>
      <c r="I20" s="22">
        <v>18843</v>
      </c>
      <c r="J20" s="23">
        <f t="shared" si="1"/>
        <v>0.50957275034274985</v>
      </c>
      <c r="K20" s="23">
        <f t="shared" si="2"/>
        <v>0.59001521144649038</v>
      </c>
      <c r="L20" s="24">
        <f t="shared" si="3"/>
        <v>0.61320528314704648</v>
      </c>
      <c r="M20" s="5"/>
      <c r="N20" t="s">
        <v>85</v>
      </c>
      <c r="O20" s="6">
        <v>536698.19999999995</v>
      </c>
      <c r="P20" s="66">
        <v>0.55468152988024744</v>
      </c>
    </row>
    <row r="21" spans="1:16" x14ac:dyDescent="0.25">
      <c r="A21" s="18"/>
      <c r="B21" s="38">
        <v>20</v>
      </c>
      <c r="C21" s="20" t="s">
        <v>101</v>
      </c>
      <c r="D21" s="21">
        <v>812546</v>
      </c>
      <c r="E21" s="22">
        <v>840779</v>
      </c>
      <c r="F21" s="22">
        <f t="shared" si="0"/>
        <v>421878.6</v>
      </c>
      <c r="G21" s="22">
        <v>351981.1</v>
      </c>
      <c r="H21" s="22">
        <v>53630.7</v>
      </c>
      <c r="I21" s="22">
        <v>16266.8</v>
      </c>
      <c r="J21" s="23">
        <f t="shared" si="1"/>
        <v>0.41863688317619729</v>
      </c>
      <c r="K21" s="23">
        <f t="shared" si="2"/>
        <v>0.48242379983324984</v>
      </c>
      <c r="L21" s="24">
        <f t="shared" si="3"/>
        <v>0.50177109561489996</v>
      </c>
      <c r="M21" s="5"/>
      <c r="N21" t="s">
        <v>83</v>
      </c>
      <c r="O21" s="6">
        <v>428632.5</v>
      </c>
      <c r="P21" s="66">
        <v>0.54212467416173715</v>
      </c>
    </row>
    <row r="22" spans="1:16" x14ac:dyDescent="0.25">
      <c r="A22" s="18"/>
      <c r="B22" s="38">
        <v>21</v>
      </c>
      <c r="C22" s="20" t="s">
        <v>102</v>
      </c>
      <c r="D22" s="21">
        <v>506547</v>
      </c>
      <c r="E22" s="22">
        <v>506547</v>
      </c>
      <c r="F22" s="22">
        <f t="shared" si="0"/>
        <v>268912.5</v>
      </c>
      <c r="G22" s="22">
        <v>194813.1</v>
      </c>
      <c r="H22" s="22">
        <v>65753</v>
      </c>
      <c r="I22" s="22">
        <v>8346.4</v>
      </c>
      <c r="J22" s="23">
        <f t="shared" si="1"/>
        <v>0.38459037364746018</v>
      </c>
      <c r="K22" s="23">
        <f t="shared" si="2"/>
        <v>0.51439668974448571</v>
      </c>
      <c r="L22" s="24">
        <f t="shared" si="3"/>
        <v>0.53087373925815373</v>
      </c>
      <c r="M22" s="5"/>
      <c r="N22" t="s">
        <v>102</v>
      </c>
      <c r="O22" s="6">
        <v>268912.5</v>
      </c>
      <c r="P22" s="66">
        <v>0.53087373925815373</v>
      </c>
    </row>
    <row r="23" spans="1:16" x14ac:dyDescent="0.25">
      <c r="A23" s="18"/>
      <c r="B23" s="38">
        <v>22</v>
      </c>
      <c r="C23" s="20" t="s">
        <v>103</v>
      </c>
      <c r="D23" s="21">
        <v>888569</v>
      </c>
      <c r="E23" s="22">
        <v>888569</v>
      </c>
      <c r="F23" s="22">
        <f t="shared" si="0"/>
        <v>505599.30000000005</v>
      </c>
      <c r="G23" s="22">
        <v>378852.7</v>
      </c>
      <c r="H23" s="22">
        <v>113443.1</v>
      </c>
      <c r="I23" s="22">
        <v>13303.5</v>
      </c>
      <c r="J23" s="23">
        <f t="shared" si="1"/>
        <v>0.42636272478558224</v>
      </c>
      <c r="K23" s="23">
        <f t="shared" si="2"/>
        <v>0.55403215732261657</v>
      </c>
      <c r="L23" s="24">
        <f t="shared" si="3"/>
        <v>0.56900398280831321</v>
      </c>
      <c r="M23" s="5"/>
      <c r="N23" t="s">
        <v>104</v>
      </c>
      <c r="O23" s="6">
        <v>422056.3</v>
      </c>
      <c r="P23" s="66">
        <v>0.51942450027444598</v>
      </c>
    </row>
    <row r="24" spans="1:16" x14ac:dyDescent="0.25">
      <c r="A24" s="18"/>
      <c r="B24" s="38">
        <v>23</v>
      </c>
      <c r="C24" s="20" t="s">
        <v>104</v>
      </c>
      <c r="D24" s="21">
        <v>812546</v>
      </c>
      <c r="E24" s="22">
        <v>812546</v>
      </c>
      <c r="F24" s="22">
        <f t="shared" si="0"/>
        <v>422056.3</v>
      </c>
      <c r="G24" s="22">
        <v>319602.59999999998</v>
      </c>
      <c r="H24" s="22">
        <v>101113.7</v>
      </c>
      <c r="I24" s="22">
        <v>1340</v>
      </c>
      <c r="J24" s="23">
        <f t="shared" si="1"/>
        <v>0.39333477735414363</v>
      </c>
      <c r="K24" s="23">
        <f t="shared" si="2"/>
        <v>0.51777536287176351</v>
      </c>
      <c r="L24" s="24">
        <f t="shared" si="3"/>
        <v>0.51942450027444598</v>
      </c>
      <c r="M24" s="5"/>
      <c r="N24" t="s">
        <v>95</v>
      </c>
      <c r="O24" s="6">
        <v>355903.19999999995</v>
      </c>
      <c r="P24" s="66">
        <v>0.50620655715787266</v>
      </c>
    </row>
    <row r="25" spans="1:16" x14ac:dyDescent="0.25">
      <c r="A25" s="18"/>
      <c r="B25" s="38">
        <v>24</v>
      </c>
      <c r="C25" s="20" t="s">
        <v>105</v>
      </c>
      <c r="D25" s="21">
        <v>582570</v>
      </c>
      <c r="E25" s="22">
        <v>592727</v>
      </c>
      <c r="F25" s="22">
        <f t="shared" si="0"/>
        <v>437473.6</v>
      </c>
      <c r="G25" s="22">
        <v>324971.7</v>
      </c>
      <c r="H25" s="22">
        <v>46008</v>
      </c>
      <c r="I25" s="22">
        <v>66493.899999999994</v>
      </c>
      <c r="J25" s="23">
        <f t="shared" si="1"/>
        <v>0.54826539030616117</v>
      </c>
      <c r="K25" s="23">
        <f t="shared" si="2"/>
        <v>0.62588628491700227</v>
      </c>
      <c r="L25" s="24">
        <f t="shared" si="3"/>
        <v>0.73806929665765175</v>
      </c>
      <c r="M25" s="5"/>
      <c r="N25" t="s">
        <v>101</v>
      </c>
      <c r="O25" s="6">
        <v>421878.6</v>
      </c>
      <c r="P25" s="66">
        <v>0.50177109561489996</v>
      </c>
    </row>
    <row r="26" spans="1:16" ht="15.75" thickBot="1" x14ac:dyDescent="0.3">
      <c r="A26" s="25"/>
      <c r="B26" s="39">
        <v>25</v>
      </c>
      <c r="C26" s="27" t="s">
        <v>106</v>
      </c>
      <c r="D26" s="28">
        <v>506547</v>
      </c>
      <c r="E26" s="29">
        <v>506547</v>
      </c>
      <c r="F26" s="29">
        <f t="shared" si="0"/>
        <v>406353.8</v>
      </c>
      <c r="G26" s="29">
        <v>380052.7</v>
      </c>
      <c r="H26" s="29">
        <v>26267.8</v>
      </c>
      <c r="I26" s="29">
        <v>33.299999999999997</v>
      </c>
      <c r="J26" s="30">
        <f t="shared" si="1"/>
        <v>0.75028121773497825</v>
      </c>
      <c r="K26" s="30">
        <f t="shared" si="2"/>
        <v>0.80213780754796693</v>
      </c>
      <c r="L26" s="31">
        <f t="shared" si="3"/>
        <v>0.80220354675874106</v>
      </c>
      <c r="M26" s="5"/>
      <c r="N26" t="s">
        <v>96</v>
      </c>
      <c r="O26" s="6">
        <v>3608084.4000000004</v>
      </c>
      <c r="P26" s="66">
        <v>0.37734419071918157</v>
      </c>
    </row>
    <row r="27" spans="1:16" x14ac:dyDescent="0.25">
      <c r="O27" s="6"/>
      <c r="P27" s="66"/>
    </row>
    <row r="28" spans="1:16" x14ac:dyDescent="0.25">
      <c r="O28" s="6"/>
      <c r="P28" s="66"/>
    </row>
    <row r="29" spans="1:16" x14ac:dyDescent="0.25">
      <c r="O29" s="6"/>
      <c r="P29" s="66"/>
    </row>
    <row r="30" spans="1:16" x14ac:dyDescent="0.25">
      <c r="O30" s="6"/>
      <c r="P30" s="66"/>
    </row>
    <row r="31" spans="1:16" x14ac:dyDescent="0.25">
      <c r="O31" s="6"/>
      <c r="P31" s="66"/>
    </row>
    <row r="32" spans="1:16" x14ac:dyDescent="0.25">
      <c r="O32" s="6"/>
      <c r="P32" s="66"/>
    </row>
    <row r="33" spans="15:16" x14ac:dyDescent="0.25">
      <c r="O33" s="6"/>
      <c r="P33" s="66"/>
    </row>
    <row r="34" spans="15:16" x14ac:dyDescent="0.25">
      <c r="O34" s="6"/>
      <c r="P34" s="66"/>
    </row>
    <row r="35" spans="15:16" x14ac:dyDescent="0.25">
      <c r="O35" s="6"/>
      <c r="P35" s="66"/>
    </row>
    <row r="36" spans="15:16" x14ac:dyDescent="0.25">
      <c r="O36" s="6"/>
      <c r="P36" s="66"/>
    </row>
    <row r="37" spans="15:16" x14ac:dyDescent="0.25">
      <c r="O37" s="6"/>
      <c r="P37" s="66"/>
    </row>
    <row r="38" spans="15:16" x14ac:dyDescent="0.25">
      <c r="O38" s="6"/>
      <c r="P38" s="66"/>
    </row>
    <row r="39" spans="15:16" x14ac:dyDescent="0.25">
      <c r="O39" s="6"/>
      <c r="P39" s="66"/>
    </row>
    <row r="40" spans="15:16" x14ac:dyDescent="0.25">
      <c r="O40" s="6"/>
      <c r="P40" s="66"/>
    </row>
    <row r="41" spans="15:16" x14ac:dyDescent="0.25">
      <c r="O41" s="6"/>
      <c r="P41" s="66"/>
    </row>
    <row r="42" spans="15:16" x14ac:dyDescent="0.25">
      <c r="O42" s="6"/>
      <c r="P42" s="66"/>
    </row>
    <row r="43" spans="15:16" x14ac:dyDescent="0.25">
      <c r="O43" s="6"/>
      <c r="P43" s="66"/>
    </row>
    <row r="44" spans="15:16" x14ac:dyDescent="0.25">
      <c r="O44" s="6"/>
      <c r="P44" s="66"/>
    </row>
    <row r="45" spans="15:16" x14ac:dyDescent="0.25">
      <c r="O45" s="6"/>
      <c r="P45" s="66"/>
    </row>
    <row r="46" spans="15:16" x14ac:dyDescent="0.25">
      <c r="O46" s="6"/>
      <c r="P46" s="66"/>
    </row>
    <row r="47" spans="15:16" x14ac:dyDescent="0.25">
      <c r="O47" s="6"/>
      <c r="P47" s="66"/>
    </row>
    <row r="48" spans="15:16" x14ac:dyDescent="0.25">
      <c r="O48" s="6"/>
      <c r="P48" s="66"/>
    </row>
    <row r="49" spans="15:16" x14ac:dyDescent="0.25">
      <c r="O49" s="6"/>
      <c r="P49" s="66"/>
    </row>
    <row r="50" spans="15:16" x14ac:dyDescent="0.25">
      <c r="O50" s="6"/>
      <c r="P50" s="66"/>
    </row>
    <row r="51" spans="15:16" x14ac:dyDescent="0.25">
      <c r="O51" s="6"/>
      <c r="P51" s="66"/>
    </row>
    <row r="52" spans="15:16" x14ac:dyDescent="0.25">
      <c r="O52" s="6"/>
      <c r="P52" s="66"/>
    </row>
    <row r="53" spans="15:16" x14ac:dyDescent="0.25">
      <c r="O53" s="6"/>
      <c r="P53" s="66"/>
    </row>
    <row r="54" spans="15:16" x14ac:dyDescent="0.25">
      <c r="O54" s="6"/>
      <c r="P54" s="66"/>
    </row>
    <row r="55" spans="15:16" x14ac:dyDescent="0.25">
      <c r="O55" s="6"/>
      <c r="P55" s="66"/>
    </row>
    <row r="56" spans="15:16" x14ac:dyDescent="0.25">
      <c r="O56" s="6"/>
      <c r="P56" s="66"/>
    </row>
    <row r="57" spans="15:16" x14ac:dyDescent="0.25">
      <c r="O57" s="6"/>
      <c r="P57" s="66"/>
    </row>
    <row r="58" spans="15:16" x14ac:dyDescent="0.25">
      <c r="O58" s="6"/>
      <c r="P58" s="66"/>
    </row>
    <row r="59" spans="15:16" x14ac:dyDescent="0.25">
      <c r="O59" s="6"/>
      <c r="P59" s="66"/>
    </row>
    <row r="60" spans="15:16" x14ac:dyDescent="0.25">
      <c r="O60" s="6"/>
      <c r="P60" s="66"/>
    </row>
    <row r="61" spans="15:16" x14ac:dyDescent="0.25">
      <c r="O61" s="6"/>
      <c r="P61" s="66"/>
    </row>
    <row r="62" spans="15:16" x14ac:dyDescent="0.25">
      <c r="O62" s="6"/>
      <c r="P62" s="66"/>
    </row>
    <row r="63" spans="15:16" x14ac:dyDescent="0.25">
      <c r="O63" s="6"/>
      <c r="P63" s="66"/>
    </row>
    <row r="64" spans="15:16" x14ac:dyDescent="0.25">
      <c r="O64" s="6"/>
      <c r="P64" s="66"/>
    </row>
    <row r="65" spans="15:16" x14ac:dyDescent="0.25">
      <c r="O65" s="6"/>
      <c r="P65" s="66"/>
    </row>
    <row r="66" spans="15:16" x14ac:dyDescent="0.25">
      <c r="O66" s="6"/>
      <c r="P66" s="66"/>
    </row>
    <row r="67" spans="15:16" x14ac:dyDescent="0.25">
      <c r="O67" s="6"/>
      <c r="P67" s="66"/>
    </row>
    <row r="68" spans="15:16" x14ac:dyDescent="0.25">
      <c r="O68" s="6"/>
      <c r="P68" s="66"/>
    </row>
    <row r="69" spans="15:16" x14ac:dyDescent="0.25">
      <c r="O69" s="6"/>
      <c r="P69" s="66"/>
    </row>
    <row r="70" spans="15:16" x14ac:dyDescent="0.25">
      <c r="O70" s="6"/>
      <c r="P70" s="66"/>
    </row>
    <row r="71" spans="15:16" x14ac:dyDescent="0.25">
      <c r="O71" s="6"/>
      <c r="P71" s="66"/>
    </row>
    <row r="72" spans="15:16" x14ac:dyDescent="0.25">
      <c r="O72" s="6"/>
      <c r="P72" s="66"/>
    </row>
    <row r="73" spans="15:16" x14ac:dyDescent="0.25">
      <c r="O73" s="6"/>
      <c r="P73" s="66"/>
    </row>
    <row r="74" spans="15:16" x14ac:dyDescent="0.25">
      <c r="O74" s="6"/>
      <c r="P74" s="66"/>
    </row>
    <row r="75" spans="15:16" x14ac:dyDescent="0.25">
      <c r="O75" s="6"/>
      <c r="P75" s="66"/>
    </row>
    <row r="76" spans="15:16" x14ac:dyDescent="0.25">
      <c r="O76" s="6"/>
      <c r="P76" s="66"/>
    </row>
    <row r="77" spans="15:16" x14ac:dyDescent="0.25">
      <c r="O77" s="6"/>
      <c r="P77" s="66"/>
    </row>
    <row r="78" spans="15:16" x14ac:dyDescent="0.25">
      <c r="O78" s="6"/>
      <c r="P78" s="66"/>
    </row>
    <row r="79" spans="15:16" x14ac:dyDescent="0.25">
      <c r="O79" s="6"/>
      <c r="P79" s="66"/>
    </row>
    <row r="80" spans="15:16" x14ac:dyDescent="0.25">
      <c r="O80" s="6"/>
      <c r="P80" s="66"/>
    </row>
    <row r="81" spans="15:16" x14ac:dyDescent="0.25">
      <c r="O81" s="6"/>
      <c r="P81" s="66"/>
    </row>
    <row r="82" spans="15:16" x14ac:dyDescent="0.25">
      <c r="O82" s="6"/>
      <c r="P82" s="66"/>
    </row>
    <row r="83" spans="15:16" x14ac:dyDescent="0.25">
      <c r="O83" s="6"/>
      <c r="P83" s="66"/>
    </row>
    <row r="84" spans="15:16" x14ac:dyDescent="0.25">
      <c r="O84" s="6"/>
      <c r="P84" s="66"/>
    </row>
    <row r="85" spans="15:16" x14ac:dyDescent="0.25">
      <c r="O85" s="6"/>
      <c r="P85" s="66"/>
    </row>
    <row r="86" spans="15:16" x14ac:dyDescent="0.25">
      <c r="O86" s="6"/>
      <c r="P86" s="66"/>
    </row>
    <row r="87" spans="15:16" x14ac:dyDescent="0.25">
      <c r="O87" s="6"/>
      <c r="P87" s="66"/>
    </row>
    <row r="88" spans="15:16" x14ac:dyDescent="0.25">
      <c r="O88" s="6"/>
      <c r="P88" s="66"/>
    </row>
    <row r="89" spans="15:16" x14ac:dyDescent="0.25">
      <c r="O89" s="6"/>
      <c r="P89" s="66"/>
    </row>
    <row r="90" spans="15:16" x14ac:dyDescent="0.25">
      <c r="O90" s="6"/>
      <c r="P90" s="66"/>
    </row>
    <row r="91" spans="15:16" x14ac:dyDescent="0.25">
      <c r="O91" s="6"/>
      <c r="P91" s="66"/>
    </row>
    <row r="92" spans="15:16" x14ac:dyDescent="0.25">
      <c r="O92" s="6"/>
      <c r="P92" s="66"/>
    </row>
    <row r="93" spans="15:16" x14ac:dyDescent="0.25">
      <c r="O93" s="6"/>
      <c r="P93" s="66"/>
    </row>
    <row r="94" spans="15:16" x14ac:dyDescent="0.25">
      <c r="O94" s="6"/>
      <c r="P94" s="66"/>
    </row>
    <row r="95" spans="15:16" x14ac:dyDescent="0.25">
      <c r="O95" s="6"/>
      <c r="P95" s="66"/>
    </row>
    <row r="96" spans="15:16" x14ac:dyDescent="0.25">
      <c r="O96" s="6"/>
      <c r="P96" s="66"/>
    </row>
    <row r="97" spans="15:16" x14ac:dyDescent="0.25">
      <c r="O97" s="6"/>
      <c r="P97" s="66"/>
    </row>
    <row r="98" spans="15:16" x14ac:dyDescent="0.25">
      <c r="O98" s="6"/>
      <c r="P98" s="66"/>
    </row>
    <row r="99" spans="15:16" x14ac:dyDescent="0.25">
      <c r="O99" s="6"/>
      <c r="P99" s="66"/>
    </row>
    <row r="100" spans="15:16" x14ac:dyDescent="0.25">
      <c r="O100" s="6"/>
      <c r="P100" s="66"/>
    </row>
  </sheetData>
  <sortState ref="N6:P100">
    <sortCondition descending="1" ref="P5:P100"/>
  </sortState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  <drawing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5"/>
  <dimension ref="A1:M25"/>
  <sheetViews>
    <sheetView topLeftCell="A19" workbookViewId="0">
      <selection activeCell="A25" sqref="A25:D25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51</v>
      </c>
      <c r="B1" s="33" t="s">
        <v>72</v>
      </c>
      <c r="C1" s="33" t="s">
        <v>711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714</v>
      </c>
    </row>
    <row r="3" spans="1:13" ht="15.75" thickBot="1" x14ac:dyDescent="0.3">
      <c r="A3" s="76" t="s">
        <v>81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3"/>
      <c r="C6" s="13"/>
      <c r="D6" s="14">
        <v>21567998</v>
      </c>
      <c r="E6" s="15">
        <v>22596852</v>
      </c>
      <c r="F6" s="15">
        <v>11375602.900000002</v>
      </c>
      <c r="G6" s="15">
        <v>8685012.5999999996</v>
      </c>
      <c r="H6" s="15">
        <v>1927455.4</v>
      </c>
      <c r="I6" s="15">
        <v>763134.90000000014</v>
      </c>
      <c r="J6" s="16">
        <v>0.38434612927499812</v>
      </c>
      <c r="K6" s="16">
        <v>0.46964364770809669</v>
      </c>
      <c r="L6" s="17">
        <v>0.50341538281526998</v>
      </c>
      <c r="M6" s="5"/>
    </row>
    <row r="7" spans="1:13" x14ac:dyDescent="0.25">
      <c r="A7" s="40" t="s">
        <v>139</v>
      </c>
      <c r="B7" s="42"/>
      <c r="C7" s="42"/>
      <c r="D7" s="43">
        <f ca="1">SUM(D8:OFFSET(D6,MATCH("PROYECTOS",$A$8:$A$50,0),0))</f>
        <v>21567998</v>
      </c>
      <c r="E7" s="44">
        <f ca="1">SUM(E8:OFFSET(E6,MATCH("PROYECTOS",$A$8:$A$50,0),0))</f>
        <v>22596852</v>
      </c>
      <c r="F7" s="44">
        <f ca="1">SUM(F8:OFFSET(F6,MATCH("PROYECTOS",$A$8:$A$50,0),0))</f>
        <v>11375602.799999999</v>
      </c>
      <c r="G7" s="44">
        <f ca="1">SUM(G8:OFFSET(G6,MATCH("PROYECTOS",$A$8:$A$50,0),0))</f>
        <v>8685012.5999999996</v>
      </c>
      <c r="H7" s="44">
        <f ca="1">SUM(H8:OFFSET(H6,MATCH("PROYECTOS",$A$8:$A$50,0),0))</f>
        <v>1927455.2000000002</v>
      </c>
      <c r="I7" s="44">
        <f ca="1">SUM(I8:OFFSET(I6,MATCH("PROYECTOS",$A$8:$A$50,0),0))</f>
        <v>763135</v>
      </c>
      <c r="J7" s="45">
        <f ca="1">IFERROR(G7/E7,0)</f>
        <v>0.38434612927499812</v>
      </c>
      <c r="K7" s="45">
        <f ca="1">IFERROR(SUM(G7,H7)/E7,0)</f>
        <v>0.46964363885730637</v>
      </c>
      <c r="L7" s="46">
        <f ca="1">IFERROR(SUM(G7,H7,I7)/E7,0)</f>
        <v>0.50341537838987482</v>
      </c>
      <c r="M7" s="5"/>
    </row>
    <row r="8" spans="1:13" x14ac:dyDescent="0.25">
      <c r="A8" s="18"/>
      <c r="B8" s="20">
        <v>3000001</v>
      </c>
      <c r="C8" s="20" t="s">
        <v>366</v>
      </c>
      <c r="D8" s="21">
        <v>2783500</v>
      </c>
      <c r="E8" s="22">
        <v>3004221</v>
      </c>
      <c r="F8" s="22">
        <f t="shared" ref="F8:F13" si="0">SUM(G8,H8,I8)</f>
        <v>1758656.9</v>
      </c>
      <c r="G8" s="22">
        <v>1405578</v>
      </c>
      <c r="H8" s="22">
        <v>187572.5</v>
      </c>
      <c r="I8" s="22">
        <v>165506.4</v>
      </c>
      <c r="J8" s="23">
        <f t="shared" ref="J8:J14" si="1">IFERROR(G8/E8,0)</f>
        <v>0.46786771013184447</v>
      </c>
      <c r="K8" s="23">
        <f t="shared" ref="K8:K14" si="2">IFERROR(SUM(G8,H8)/E8,0)</f>
        <v>0.53030402889800721</v>
      </c>
      <c r="L8" s="24">
        <f t="shared" ref="L8:L14" si="3">IFERROR(SUM(G8,H8,I8)/E8,0)</f>
        <v>0.58539531545781753</v>
      </c>
      <c r="M8" s="5"/>
    </row>
    <row r="9" spans="1:13" ht="38.25" x14ac:dyDescent="0.25">
      <c r="A9" s="18"/>
      <c r="B9" s="20">
        <v>3000095</v>
      </c>
      <c r="C9" s="20" t="s">
        <v>720</v>
      </c>
      <c r="D9" s="21">
        <v>3234920</v>
      </c>
      <c r="E9" s="22">
        <v>3273639</v>
      </c>
      <c r="F9" s="22">
        <f t="shared" si="0"/>
        <v>1123283.2</v>
      </c>
      <c r="G9" s="22">
        <v>850307.5</v>
      </c>
      <c r="H9" s="22">
        <v>156002</v>
      </c>
      <c r="I9" s="22">
        <v>116973.7</v>
      </c>
      <c r="J9" s="23">
        <f t="shared" si="1"/>
        <v>0.25974382025629583</v>
      </c>
      <c r="K9" s="23">
        <f t="shared" si="2"/>
        <v>0.30739782242330327</v>
      </c>
      <c r="L9" s="24">
        <f t="shared" si="3"/>
        <v>0.34312983196986596</v>
      </c>
      <c r="M9" s="5"/>
    </row>
    <row r="10" spans="1:13" ht="25.5" x14ac:dyDescent="0.25">
      <c r="A10" s="18"/>
      <c r="B10" s="20">
        <v>3000096</v>
      </c>
      <c r="C10" s="20" t="s">
        <v>721</v>
      </c>
      <c r="D10" s="21">
        <v>9707516</v>
      </c>
      <c r="E10" s="22">
        <v>10169316</v>
      </c>
      <c r="F10" s="22">
        <f t="shared" si="0"/>
        <v>6043957.5999999996</v>
      </c>
      <c r="G10" s="22">
        <v>4805676.5999999996</v>
      </c>
      <c r="H10" s="22">
        <v>1002448.6</v>
      </c>
      <c r="I10" s="22">
        <v>235832.4</v>
      </c>
      <c r="J10" s="23">
        <f t="shared" si="1"/>
        <v>0.4725663554952958</v>
      </c>
      <c r="K10" s="23">
        <f t="shared" si="2"/>
        <v>0.57114216924717442</v>
      </c>
      <c r="L10" s="24">
        <f t="shared" si="3"/>
        <v>0.59433275551669351</v>
      </c>
      <c r="M10" s="5"/>
    </row>
    <row r="11" spans="1:13" ht="38.25" x14ac:dyDescent="0.25">
      <c r="A11" s="18"/>
      <c r="B11" s="20">
        <v>3000097</v>
      </c>
      <c r="C11" s="20" t="s">
        <v>722</v>
      </c>
      <c r="D11" s="21">
        <v>561103</v>
      </c>
      <c r="E11" s="22">
        <v>561103</v>
      </c>
      <c r="F11" s="22">
        <f t="shared" si="0"/>
        <v>187695.5</v>
      </c>
      <c r="G11" s="22">
        <v>99910.5</v>
      </c>
      <c r="H11" s="22">
        <v>72105</v>
      </c>
      <c r="I11" s="22">
        <v>15680</v>
      </c>
      <c r="J11" s="23">
        <f t="shared" si="1"/>
        <v>0.17806089078119347</v>
      </c>
      <c r="K11" s="23">
        <f t="shared" si="2"/>
        <v>0.30656670878608738</v>
      </c>
      <c r="L11" s="24">
        <f t="shared" si="3"/>
        <v>0.33451166719835751</v>
      </c>
      <c r="M11" s="5"/>
    </row>
    <row r="12" spans="1:13" ht="25.5" x14ac:dyDescent="0.25">
      <c r="A12" s="18"/>
      <c r="B12" s="20">
        <v>3000100</v>
      </c>
      <c r="C12" s="20" t="s">
        <v>723</v>
      </c>
      <c r="D12" s="21">
        <v>827400</v>
      </c>
      <c r="E12" s="22">
        <v>827400</v>
      </c>
      <c r="F12" s="22">
        <f t="shared" si="0"/>
        <v>270076</v>
      </c>
      <c r="G12" s="22">
        <v>150988.6</v>
      </c>
      <c r="H12" s="22">
        <v>67775.5</v>
      </c>
      <c r="I12" s="22">
        <v>51311.9</v>
      </c>
      <c r="J12" s="23">
        <f t="shared" si="1"/>
        <v>0.18248561759729273</v>
      </c>
      <c r="K12" s="23">
        <f t="shared" si="2"/>
        <v>0.264399444041576</v>
      </c>
      <c r="L12" s="24">
        <f t="shared" si="3"/>
        <v>0.32641527677060672</v>
      </c>
      <c r="M12" s="5"/>
    </row>
    <row r="13" spans="1:13" x14ac:dyDescent="0.25">
      <c r="A13" s="18"/>
      <c r="B13" s="20">
        <v>9000000</v>
      </c>
      <c r="C13" s="20" t="s">
        <v>160</v>
      </c>
      <c r="D13" s="21">
        <v>4453559</v>
      </c>
      <c r="E13" s="22">
        <v>4761173</v>
      </c>
      <c r="F13" s="22">
        <f t="shared" si="0"/>
        <v>1991933.6</v>
      </c>
      <c r="G13" s="22">
        <v>1372551.4</v>
      </c>
      <c r="H13" s="22">
        <v>441551.6</v>
      </c>
      <c r="I13" s="22">
        <v>177830.6</v>
      </c>
      <c r="J13" s="23">
        <f t="shared" si="1"/>
        <v>0.2882800940020453</v>
      </c>
      <c r="K13" s="23">
        <f t="shared" si="2"/>
        <v>0.3810201813712713</v>
      </c>
      <c r="L13" s="24">
        <f t="shared" si="3"/>
        <v>0.41837034697121911</v>
      </c>
      <c r="M13" s="5"/>
    </row>
    <row r="14" spans="1:13" ht="15.75" thickBot="1" x14ac:dyDescent="0.3">
      <c r="A14" s="47" t="s">
        <v>161</v>
      </c>
      <c r="B14" s="49"/>
      <c r="C14" s="49"/>
      <c r="D14" s="50">
        <f ca="1">OFFSET(D14,-MATCH("PROYECTOS",$A$8:$A$50,0)-1,0)-(OFFSET(D14,-MATCH("PROYECTOS",$A$8:$A$50,0),0))</f>
        <v>0</v>
      </c>
      <c r="E14" s="51">
        <f t="shared" ref="E14:I14" ca="1" si="4">OFFSET(E14,-MATCH("PROYECTOS",$A$8:$A$50,0)-1,0)-(OFFSET(E14,-MATCH("PROYECTOS",$A$8:$A$50,0),0))</f>
        <v>0</v>
      </c>
      <c r="F14" s="51">
        <f t="shared" ca="1" si="4"/>
        <v>0.10000000335276127</v>
      </c>
      <c r="G14" s="51">
        <f t="shared" ca="1" si="4"/>
        <v>0</v>
      </c>
      <c r="H14" s="51">
        <f t="shared" ca="1" si="4"/>
        <v>0.19999999972060323</v>
      </c>
      <c r="I14" s="51">
        <f t="shared" ca="1" si="4"/>
        <v>-9.9999999860301614E-2</v>
      </c>
      <c r="J14" s="52">
        <f t="shared" ca="1" si="1"/>
        <v>0</v>
      </c>
      <c r="K14" s="52">
        <f t="shared" ca="1" si="2"/>
        <v>0</v>
      </c>
      <c r="L14" s="53">
        <f t="shared" ca="1" si="3"/>
        <v>0</v>
      </c>
      <c r="M14" s="5"/>
    </row>
    <row r="15" spans="1:13" ht="15.75" thickBot="1" x14ac:dyDescent="0.3"/>
    <row r="16" spans="1:13" ht="15.75" thickBot="1" x14ac:dyDescent="0.3">
      <c r="A16" s="82" t="s">
        <v>209</v>
      </c>
      <c r="B16" s="83"/>
      <c r="C16" s="83"/>
      <c r="D16" s="84"/>
    </row>
    <row r="17" spans="1:4" ht="15.75" thickBot="1" x14ac:dyDescent="0.3">
      <c r="A17" s="2" t="s">
        <v>731</v>
      </c>
    </row>
    <row r="18" spans="1:4" ht="45" customHeight="1" x14ac:dyDescent="0.25">
      <c r="A18" s="76" t="s">
        <v>211</v>
      </c>
      <c r="B18" s="77"/>
      <c r="C18" s="77"/>
      <c r="D18" s="87" t="s">
        <v>212</v>
      </c>
    </row>
    <row r="19" spans="1:4" ht="15.75" thickBot="1" x14ac:dyDescent="0.3">
      <c r="A19" s="85"/>
      <c r="B19" s="86"/>
      <c r="C19" s="86"/>
      <c r="D19" s="88"/>
    </row>
    <row r="20" spans="1:4" x14ac:dyDescent="0.25">
      <c r="A20" s="18"/>
      <c r="B20" s="20">
        <v>3000001</v>
      </c>
      <c r="C20" s="20" t="s">
        <v>366</v>
      </c>
      <c r="D20" s="24">
        <v>0.58539531545781753</v>
      </c>
    </row>
    <row r="21" spans="1:4" ht="38.25" x14ac:dyDescent="0.25">
      <c r="A21" s="18"/>
      <c r="B21" s="20">
        <v>3000095</v>
      </c>
      <c r="C21" s="20" t="s">
        <v>720</v>
      </c>
      <c r="D21" s="24">
        <v>0.34312983196986596</v>
      </c>
    </row>
    <row r="22" spans="1:4" ht="25.5" x14ac:dyDescent="0.25">
      <c r="A22" s="18"/>
      <c r="B22" s="20">
        <v>3000096</v>
      </c>
      <c r="C22" s="20" t="s">
        <v>721</v>
      </c>
      <c r="D22" s="24">
        <v>0.59433275551669351</v>
      </c>
    </row>
    <row r="23" spans="1:4" ht="38.25" x14ac:dyDescent="0.25">
      <c r="A23" s="18"/>
      <c r="B23" s="20">
        <v>3000097</v>
      </c>
      <c r="C23" s="20" t="s">
        <v>722</v>
      </c>
      <c r="D23" s="24">
        <v>0.33451166719835751</v>
      </c>
    </row>
    <row r="24" spans="1:4" ht="25.5" x14ac:dyDescent="0.25">
      <c r="A24" s="18"/>
      <c r="B24" s="20">
        <v>3000100</v>
      </c>
      <c r="C24" s="20" t="s">
        <v>723</v>
      </c>
      <c r="D24" s="24">
        <v>0.32641527677060672</v>
      </c>
    </row>
    <row r="25" spans="1:4" ht="15.75" thickBot="1" x14ac:dyDescent="0.3">
      <c r="A25" s="25"/>
      <c r="B25" s="27">
        <v>9000000</v>
      </c>
      <c r="C25" s="27" t="s">
        <v>160</v>
      </c>
      <c r="D25" s="31">
        <v>0.41837034697121911</v>
      </c>
    </row>
  </sheetData>
  <mergeCells count="10">
    <mergeCell ref="A16:D16"/>
    <mergeCell ref="A18:C19"/>
    <mergeCell ref="D18:D19"/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6"/>
  <dimension ref="A1:S13"/>
  <sheetViews>
    <sheetView workbookViewId="0">
      <selection activeCell="A12" sqref="A12:S12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4" width="7.7109375" customWidth="1"/>
    <col min="5" max="5" width="31.42578125" customWidth="1"/>
    <col min="6" max="6" width="4.28515625" style="4" customWidth="1"/>
    <col min="7" max="7" width="11.42578125" customWidth="1"/>
    <col min="8" max="10" width="13.5703125" customWidth="1"/>
    <col min="11" max="13" width="0" hidden="1" customWidth="1"/>
    <col min="17" max="18" width="14" hidden="1" customWidth="1"/>
    <col min="19" max="19" width="0" hidden="1" customWidth="1"/>
  </cols>
  <sheetData>
    <row r="1" spans="1:19" ht="15.75" x14ac:dyDescent="0.25">
      <c r="A1" s="32">
        <v>51</v>
      </c>
      <c r="B1" s="33" t="s">
        <v>72</v>
      </c>
      <c r="C1" s="33" t="s">
        <v>711</v>
      </c>
      <c r="D1" s="33"/>
      <c r="E1" s="33"/>
      <c r="F1" s="36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15.75" thickBot="1" x14ac:dyDescent="0.3">
      <c r="A2" s="2" t="s">
        <v>724</v>
      </c>
    </row>
    <row r="3" spans="1:19" ht="15.75" thickBot="1" x14ac:dyDescent="0.3">
      <c r="A3" s="76" t="s">
        <v>163</v>
      </c>
      <c r="B3" s="77"/>
      <c r="C3" s="77"/>
      <c r="D3" s="77"/>
      <c r="E3" s="77"/>
      <c r="F3" s="77"/>
      <c r="G3" s="77"/>
      <c r="H3" s="76" t="s">
        <v>1</v>
      </c>
      <c r="I3" s="77"/>
      <c r="J3" s="77"/>
      <c r="K3" s="77"/>
      <c r="L3" s="77"/>
      <c r="M3" s="77"/>
      <c r="N3" s="77"/>
      <c r="O3" s="77"/>
      <c r="P3" s="78"/>
      <c r="Q3" s="77" t="s">
        <v>167</v>
      </c>
      <c r="R3" s="77"/>
      <c r="S3" s="78"/>
    </row>
    <row r="4" spans="1:19" ht="45" customHeight="1" x14ac:dyDescent="0.25">
      <c r="A4" s="96" t="s">
        <v>164</v>
      </c>
      <c r="B4" s="92"/>
      <c r="C4" s="92"/>
      <c r="D4" s="92" t="s">
        <v>165</v>
      </c>
      <c r="E4" s="92"/>
      <c r="F4" s="92" t="s">
        <v>166</v>
      </c>
      <c r="G4" s="93"/>
      <c r="H4" s="74" t="s">
        <v>2</v>
      </c>
      <c r="I4" s="72" t="s">
        <v>3</v>
      </c>
      <c r="J4" s="72" t="s">
        <v>76</v>
      </c>
      <c r="K4" s="72" t="s">
        <v>5</v>
      </c>
      <c r="L4" s="72"/>
      <c r="M4" s="72"/>
      <c r="N4" s="72" t="s">
        <v>9</v>
      </c>
      <c r="O4" s="72"/>
      <c r="P4" s="81"/>
      <c r="Q4" s="90" t="s">
        <v>168</v>
      </c>
      <c r="R4" s="72" t="s">
        <v>169</v>
      </c>
      <c r="S4" s="81" t="s">
        <v>170</v>
      </c>
    </row>
    <row r="5" spans="1:19" ht="15.75" thickBot="1" x14ac:dyDescent="0.3">
      <c r="A5" s="97"/>
      <c r="B5" s="94"/>
      <c r="C5" s="94"/>
      <c r="D5" s="94"/>
      <c r="E5" s="94"/>
      <c r="F5" s="94"/>
      <c r="G5" s="95"/>
      <c r="H5" s="75"/>
      <c r="I5" s="73"/>
      <c r="J5" s="73"/>
      <c r="K5" s="9" t="s">
        <v>6</v>
      </c>
      <c r="L5" s="9" t="s">
        <v>7</v>
      </c>
      <c r="M5" s="9" t="s">
        <v>77</v>
      </c>
      <c r="N5" s="9" t="s">
        <v>10</v>
      </c>
      <c r="O5" s="9" t="s">
        <v>7</v>
      </c>
      <c r="P5" s="10" t="s">
        <v>77</v>
      </c>
      <c r="Q5" s="91"/>
      <c r="R5" s="73"/>
      <c r="S5" s="89"/>
    </row>
    <row r="6" spans="1:19" x14ac:dyDescent="0.25">
      <c r="A6" s="11" t="s">
        <v>11</v>
      </c>
      <c r="B6" s="13"/>
      <c r="C6" s="13"/>
      <c r="D6" s="54"/>
      <c r="E6" s="13"/>
      <c r="F6" s="55"/>
      <c r="G6" s="13"/>
      <c r="H6" s="14">
        <v>21567998</v>
      </c>
      <c r="I6" s="15">
        <v>22596852</v>
      </c>
      <c r="J6" s="15">
        <v>11375602.900000002</v>
      </c>
      <c r="K6" s="15">
        <v>8685012.5999999996</v>
      </c>
      <c r="L6" s="15">
        <v>1927455.4</v>
      </c>
      <c r="M6" s="15">
        <v>763134.90000000014</v>
      </c>
      <c r="N6" s="16">
        <v>0.38434612927499812</v>
      </c>
      <c r="O6" s="16">
        <v>0.46964364770809669</v>
      </c>
      <c r="P6" s="17">
        <v>0.50341538281526998</v>
      </c>
      <c r="Q6" s="56"/>
      <c r="R6" s="15"/>
      <c r="S6" s="17"/>
    </row>
    <row r="7" spans="1:19" x14ac:dyDescent="0.25">
      <c r="A7" s="40" t="s">
        <v>171</v>
      </c>
      <c r="B7" s="42"/>
      <c r="C7" s="42"/>
      <c r="D7" s="57"/>
      <c r="E7" s="42"/>
      <c r="F7" s="58"/>
      <c r="G7" s="42"/>
      <c r="H7" s="43">
        <f ca="1">SUM(H8:OFFSET(H6,MATCH("PROYECTOS",$A$8:$A$50,0),0))</f>
        <v>21567998</v>
      </c>
      <c r="I7" s="44">
        <f ca="1">SUM(I8:OFFSET(I6,MATCH("PROYECTOS",$A$8:$A$50,0),0))</f>
        <v>22596852</v>
      </c>
      <c r="J7" s="44">
        <f ca="1">SUM(J8:OFFSET(J6,MATCH("PROYECTOS",$A$8:$A$50,0),0))</f>
        <v>11375602.699999999</v>
      </c>
      <c r="K7" s="44">
        <f ca="1">SUM(K8:OFFSET(K6,MATCH("PROYECTOS",$A$8:$A$50,0),0))</f>
        <v>8685012.5999999996</v>
      </c>
      <c r="L7" s="44">
        <f ca="1">SUM(L8:OFFSET(L6,MATCH("PROYECTOS",$A$8:$A$50,0),0))</f>
        <v>1927455.2000000002</v>
      </c>
      <c r="M7" s="44">
        <f ca="1">SUM(M8:OFFSET(M6,MATCH("PROYECTOS",$A$8:$A$50,0),0))</f>
        <v>763134.89999999991</v>
      </c>
      <c r="N7" s="45">
        <f ca="1">IFERROR(K7/I7,0)</f>
        <v>0.38434612927499812</v>
      </c>
      <c r="O7" s="45">
        <f ca="1">IFERROR(SUM(K7,L7)/I7,0)</f>
        <v>0.46964363885730637</v>
      </c>
      <c r="P7" s="46">
        <f ca="1">IFERROR(SUM(K7,L7,M7)/I7,0)</f>
        <v>0.50341537396447966</v>
      </c>
      <c r="Q7" s="59"/>
      <c r="R7" s="44"/>
      <c r="S7" s="46"/>
    </row>
    <row r="8" spans="1:19" x14ac:dyDescent="0.25">
      <c r="A8" s="18"/>
      <c r="B8" s="20">
        <v>5000276</v>
      </c>
      <c r="C8" s="20" t="s">
        <v>510</v>
      </c>
      <c r="D8" s="63">
        <v>3000001</v>
      </c>
      <c r="E8" s="20" t="s">
        <v>366</v>
      </c>
      <c r="F8" s="64">
        <v>1</v>
      </c>
      <c r="G8" s="20" t="s">
        <v>413</v>
      </c>
      <c r="H8" s="21">
        <v>2308500</v>
      </c>
      <c r="I8" s="22">
        <v>2410484</v>
      </c>
      <c r="J8" s="22">
        <f t="shared" ref="J8:J12" si="0">SUM(K8,L8,M8)</f>
        <v>1529894.2</v>
      </c>
      <c r="K8" s="22">
        <v>1191509.3</v>
      </c>
      <c r="L8" s="22">
        <v>181122.5</v>
      </c>
      <c r="M8" s="22">
        <v>157262.39999999999</v>
      </c>
      <c r="N8" s="23">
        <f t="shared" ref="N8:N13" si="1">IFERROR(K8/I8,0)</f>
        <v>0.49430292837455053</v>
      </c>
      <c r="O8" s="23">
        <f t="shared" ref="O8:O13" si="2">IFERROR(SUM(K8,L8)/I8,0)</f>
        <v>0.56944240243868038</v>
      </c>
      <c r="P8" s="24">
        <f t="shared" ref="P8:P13" si="3">IFERROR(SUM(K8,L8,M8)/I8,0)</f>
        <v>0.63468340797947631</v>
      </c>
      <c r="Q8" s="65">
        <v>0</v>
      </c>
      <c r="R8" s="22">
        <v>0</v>
      </c>
      <c r="S8" s="24">
        <f>IFERROR(R8/Q8,0)</f>
        <v>0</v>
      </c>
    </row>
    <row r="9" spans="1:19" ht="38.25" x14ac:dyDescent="0.25">
      <c r="A9" s="18"/>
      <c r="B9" s="20">
        <v>5001334</v>
      </c>
      <c r="C9" s="20" t="s">
        <v>725</v>
      </c>
      <c r="D9" s="63">
        <v>3000095</v>
      </c>
      <c r="E9" s="20" t="s">
        <v>720</v>
      </c>
      <c r="F9" s="64">
        <v>14</v>
      </c>
      <c r="G9" s="20" t="s">
        <v>728</v>
      </c>
      <c r="H9" s="21">
        <v>1502700</v>
      </c>
      <c r="I9" s="22">
        <v>1502700</v>
      </c>
      <c r="J9" s="22">
        <f t="shared" si="0"/>
        <v>160206.1</v>
      </c>
      <c r="K9" s="22">
        <v>79336.100000000006</v>
      </c>
      <c r="L9" s="22">
        <v>43870</v>
      </c>
      <c r="M9" s="22">
        <v>37000</v>
      </c>
      <c r="N9" s="23">
        <f t="shared" si="1"/>
        <v>5.2795701071404806E-2</v>
      </c>
      <c r="O9" s="23">
        <f t="shared" si="2"/>
        <v>8.1989818327011382E-2</v>
      </c>
      <c r="P9" s="24">
        <f t="shared" si="3"/>
        <v>0.10661216477008052</v>
      </c>
      <c r="Q9" s="65">
        <v>0</v>
      </c>
      <c r="R9" s="22">
        <v>0</v>
      </c>
      <c r="S9" s="24">
        <f t="shared" ref="S9:S12" si="4">IFERROR(R9/Q9,0)</f>
        <v>0</v>
      </c>
    </row>
    <row r="10" spans="1:19" ht="51" x14ac:dyDescent="0.25">
      <c r="A10" s="18"/>
      <c r="B10" s="20">
        <v>5001335</v>
      </c>
      <c r="C10" s="20" t="s">
        <v>726</v>
      </c>
      <c r="D10" s="63">
        <v>3000095</v>
      </c>
      <c r="E10" s="20" t="s">
        <v>720</v>
      </c>
      <c r="F10" s="64">
        <v>35</v>
      </c>
      <c r="G10" s="20" t="s">
        <v>729</v>
      </c>
      <c r="H10" s="21">
        <v>1224220</v>
      </c>
      <c r="I10" s="22">
        <v>1262939</v>
      </c>
      <c r="J10" s="22">
        <f t="shared" si="0"/>
        <v>762726.5</v>
      </c>
      <c r="K10" s="22">
        <v>626329.1</v>
      </c>
      <c r="L10" s="22">
        <v>77535</v>
      </c>
      <c r="M10" s="22">
        <v>58862.400000000001</v>
      </c>
      <c r="N10" s="23">
        <f t="shared" si="1"/>
        <v>0.49592981133688957</v>
      </c>
      <c r="O10" s="23">
        <f t="shared" si="2"/>
        <v>0.55732232514792879</v>
      </c>
      <c r="P10" s="24">
        <f t="shared" si="3"/>
        <v>0.60392980183524303</v>
      </c>
      <c r="Q10" s="65">
        <v>0</v>
      </c>
      <c r="R10" s="22">
        <v>0</v>
      </c>
      <c r="S10" s="24">
        <f t="shared" si="4"/>
        <v>0</v>
      </c>
    </row>
    <row r="11" spans="1:19" ht="38.25" x14ac:dyDescent="0.25">
      <c r="A11" s="18"/>
      <c r="B11" s="20">
        <v>5001336</v>
      </c>
      <c r="C11" s="20" t="s">
        <v>727</v>
      </c>
      <c r="D11" s="63">
        <v>3000096</v>
      </c>
      <c r="E11" s="20" t="s">
        <v>721</v>
      </c>
      <c r="F11" s="64">
        <v>236</v>
      </c>
      <c r="G11" s="20" t="s">
        <v>603</v>
      </c>
      <c r="H11" s="21">
        <v>9707516</v>
      </c>
      <c r="I11" s="22">
        <v>10169316</v>
      </c>
      <c r="J11" s="22">
        <f t="shared" si="0"/>
        <v>6043957.5999999996</v>
      </c>
      <c r="K11" s="22">
        <v>4805676.5999999996</v>
      </c>
      <c r="L11" s="22">
        <v>1002448.6</v>
      </c>
      <c r="M11" s="22">
        <v>235832.4</v>
      </c>
      <c r="N11" s="23">
        <f t="shared" si="1"/>
        <v>0.4725663554952958</v>
      </c>
      <c r="O11" s="23">
        <f t="shared" si="2"/>
        <v>0.57114216924717442</v>
      </c>
      <c r="P11" s="24">
        <f t="shared" si="3"/>
        <v>0.59433275551669351</v>
      </c>
      <c r="Q11" s="65">
        <v>0</v>
      </c>
      <c r="R11" s="22">
        <v>0</v>
      </c>
      <c r="S11" s="24">
        <f t="shared" si="4"/>
        <v>0</v>
      </c>
    </row>
    <row r="12" spans="1:19" x14ac:dyDescent="0.25">
      <c r="A12" s="18"/>
      <c r="B12" s="20">
        <v>9000000</v>
      </c>
      <c r="C12" s="20" t="s">
        <v>192</v>
      </c>
      <c r="D12" s="63">
        <v>9000000</v>
      </c>
      <c r="E12" s="20" t="s">
        <v>193</v>
      </c>
      <c r="F12" s="64"/>
      <c r="G12" s="20" t="s">
        <v>205</v>
      </c>
      <c r="H12" s="21">
        <v>6825062</v>
      </c>
      <c r="I12" s="22">
        <v>7251413</v>
      </c>
      <c r="J12" s="22">
        <f t="shared" si="0"/>
        <v>2878818.3000000003</v>
      </c>
      <c r="K12" s="22">
        <v>1982161.5</v>
      </c>
      <c r="L12" s="22">
        <v>622479.1</v>
      </c>
      <c r="M12" s="22">
        <v>274177.7</v>
      </c>
      <c r="N12" s="23">
        <f t="shared" si="1"/>
        <v>0.27334831156355321</v>
      </c>
      <c r="O12" s="23">
        <f t="shared" si="2"/>
        <v>0.35919076737182121</v>
      </c>
      <c r="P12" s="24">
        <f t="shared" si="3"/>
        <v>0.39700101207861149</v>
      </c>
      <c r="Q12" s="65">
        <v>0</v>
      </c>
      <c r="R12" s="22">
        <v>0</v>
      </c>
      <c r="S12" s="24">
        <f t="shared" si="4"/>
        <v>0</v>
      </c>
    </row>
    <row r="13" spans="1:19" ht="15.75" thickBot="1" x14ac:dyDescent="0.3">
      <c r="A13" s="47" t="s">
        <v>161</v>
      </c>
      <c r="B13" s="49"/>
      <c r="C13" s="49"/>
      <c r="D13" s="60"/>
      <c r="E13" s="49"/>
      <c r="F13" s="61"/>
      <c r="G13" s="49"/>
      <c r="H13" s="50">
        <f ca="1">OFFSET(H13,-MATCH("PROYECTOS",$A$8:$A$50,0)-1,0)-(OFFSET(H13,-MATCH("PROYECTOS",$A$8:$A$50,0),0))</f>
        <v>0</v>
      </c>
      <c r="I13" s="51">
        <f t="shared" ref="I13:M13" ca="1" si="5">OFFSET(I13,-MATCH("PROYECTOS",$A$8:$A$50,0)-1,0)-(OFFSET(I13,-MATCH("PROYECTOS",$A$8:$A$50,0),0))</f>
        <v>0</v>
      </c>
      <c r="J13" s="51">
        <f t="shared" ca="1" si="5"/>
        <v>0.20000000298023224</v>
      </c>
      <c r="K13" s="51">
        <f t="shared" ca="1" si="5"/>
        <v>0</v>
      </c>
      <c r="L13" s="51">
        <f t="shared" ca="1" si="5"/>
        <v>0.19999999972060323</v>
      </c>
      <c r="M13" s="51">
        <f t="shared" ca="1" si="5"/>
        <v>0</v>
      </c>
      <c r="N13" s="52">
        <f t="shared" ca="1" si="1"/>
        <v>0</v>
      </c>
      <c r="O13" s="52">
        <f t="shared" ca="1" si="2"/>
        <v>0</v>
      </c>
      <c r="P13" s="53">
        <f t="shared" ca="1" si="3"/>
        <v>0</v>
      </c>
      <c r="Q13" s="62"/>
      <c r="R13" s="51"/>
      <c r="S13" s="53"/>
    </row>
  </sheetData>
  <mergeCells count="14">
    <mergeCell ref="F4:G5"/>
    <mergeCell ref="D4:E5"/>
    <mergeCell ref="A4:C5"/>
    <mergeCell ref="A3:G3"/>
    <mergeCell ref="H3:P3"/>
    <mergeCell ref="J4:J5"/>
    <mergeCell ref="I4:I5"/>
    <mergeCell ref="H4:H5"/>
    <mergeCell ref="Q3:S3"/>
    <mergeCell ref="K4:M4"/>
    <mergeCell ref="N4:P4"/>
    <mergeCell ref="S4:S5"/>
    <mergeCell ref="R4:R5"/>
    <mergeCell ref="Q4:Q5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7"/>
  <dimension ref="A1:M13"/>
  <sheetViews>
    <sheetView workbookViewId="0">
      <selection activeCell="A11" sqref="A11:L11"/>
    </sheetView>
  </sheetViews>
  <sheetFormatPr baseColWidth="10" defaultColWidth="11.7109375" defaultRowHeight="15" x14ac:dyDescent="0.25"/>
  <cols>
    <col min="1" max="1" width="4.28515625" customWidth="1"/>
    <col min="2" max="2" width="4.28515625" style="4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53</v>
      </c>
      <c r="B1" s="36" t="s">
        <v>72</v>
      </c>
      <c r="C1" s="33" t="s">
        <v>40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732</v>
      </c>
    </row>
    <row r="3" spans="1:13" ht="15.75" thickBot="1" x14ac:dyDescent="0.3">
      <c r="A3" s="76" t="s">
        <v>75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2"/>
      <c r="C6" s="13"/>
      <c r="D6" s="14">
        <v>10372910</v>
      </c>
      <c r="E6" s="15">
        <v>10641981</v>
      </c>
      <c r="F6" s="15">
        <v>2635428.0999999996</v>
      </c>
      <c r="G6" s="15">
        <v>2385010.5999999996</v>
      </c>
      <c r="H6" s="15">
        <v>194587.40000000002</v>
      </c>
      <c r="I6" s="15">
        <v>55830.100000000006</v>
      </c>
      <c r="J6" s="16">
        <v>0.22411340520153153</v>
      </c>
      <c r="K6" s="16">
        <v>0.2423982903183157</v>
      </c>
      <c r="L6" s="17">
        <v>0.2476445034058978</v>
      </c>
      <c r="M6" s="5"/>
    </row>
    <row r="7" spans="1:13" x14ac:dyDescent="0.25">
      <c r="A7" s="40" t="s">
        <v>107</v>
      </c>
      <c r="B7" s="41"/>
      <c r="C7" s="42"/>
      <c r="D7" s="43">
        <f ca="1">SUM(D8:OFFSET(D6,MATCH("GOBIERNOS REGIONALES",$A$8:$A$50,0),0))</f>
        <v>10372910</v>
      </c>
      <c r="E7" s="44">
        <f ca="1">SUM(E8:OFFSET(E6,MATCH("GOBIERNOS REGIONALES",$A$8:$A$50,0),0))</f>
        <v>8121662</v>
      </c>
      <c r="F7" s="44">
        <f ca="1">SUM(F8:OFFSET(F6,MATCH("GOBIERNOS REGIONALES",$A$8:$A$50,0),0))</f>
        <v>1478068.9</v>
      </c>
      <c r="G7" s="44">
        <f ca="1">SUM(G8:OFFSET(G6,MATCH("GOBIERNOS REGIONALES",$A$8:$A$50,0),0))</f>
        <v>1312717.2</v>
      </c>
      <c r="H7" s="44">
        <f ca="1">SUM(H8:OFFSET(H6,MATCH("GOBIERNOS REGIONALES",$A$8:$A$50,0),0))</f>
        <v>118364.3</v>
      </c>
      <c r="I7" s="44">
        <f ca="1">SUM(I8:OFFSET(I6,MATCH("GOBIERNOS REGIONALES",$A$8:$A$50,0),0))</f>
        <v>46987.4</v>
      </c>
      <c r="J7" s="45">
        <f ca="1">IFERROR(G7/E7,0)</f>
        <v>0.16163159707951402</v>
      </c>
      <c r="K7" s="45">
        <f ca="1">IFERROR(SUM(G7,H7)/E7,0)</f>
        <v>0.17620549833273041</v>
      </c>
      <c r="L7" s="46">
        <f ca="1">IFERROR(SUM(G7,H7,I7)/E7,0)</f>
        <v>0.1819909397854774</v>
      </c>
      <c r="M7" s="5"/>
    </row>
    <row r="8" spans="1:13" x14ac:dyDescent="0.25">
      <c r="A8" s="18"/>
      <c r="B8" s="19">
        <v>10</v>
      </c>
      <c r="C8" s="20" t="s">
        <v>593</v>
      </c>
      <c r="D8" s="21">
        <v>10372910</v>
      </c>
      <c r="E8" s="22">
        <v>8121662</v>
      </c>
      <c r="F8" s="22">
        <f t="shared" ref="F8:F12" si="0">SUM(G8,H8,I8)</f>
        <v>1478068.9</v>
      </c>
      <c r="G8" s="22">
        <v>1312717.2</v>
      </c>
      <c r="H8" s="22">
        <v>118364.3</v>
      </c>
      <c r="I8" s="22">
        <v>46987.4</v>
      </c>
      <c r="J8" s="23">
        <f t="shared" ref="J8:J12" si="1">IFERROR(G8/E8,0)</f>
        <v>0.16163159707951402</v>
      </c>
      <c r="K8" s="23">
        <f t="shared" ref="K8:K12" si="2">IFERROR(SUM(G8,H8)/E8,0)</f>
        <v>0.17620549833273041</v>
      </c>
      <c r="L8" s="24">
        <f t="shared" ref="L8:L12" si="3">IFERROR(SUM(G8,H8,I8)/E8,0)</f>
        <v>0.1819909397854774</v>
      </c>
      <c r="M8" s="5"/>
    </row>
    <row r="9" spans="1:13" x14ac:dyDescent="0.25">
      <c r="A9" s="40" t="s">
        <v>112</v>
      </c>
      <c r="B9" s="41"/>
      <c r="C9" s="42"/>
      <c r="D9" s="43">
        <f ca="1">SUM(D10:OFFSET(D8,(MATCH("GOBIERNOS LOCALES",$A$8:$A$50,0)-MATCH("GOBIERNOS REGIONALES",$A$8:$A$50,0)),0))</f>
        <v>0</v>
      </c>
      <c r="E9" s="44">
        <f ca="1">SUM(E10:OFFSET(E8,(MATCH("GOBIERNOS LOCALES",$A$8:$A$50,0)-MATCH("GOBIERNOS REGIONALES",$A$8:$A$50,0)),0))</f>
        <v>2520319</v>
      </c>
      <c r="F9" s="44">
        <f ca="1">SUM(F10:OFFSET(F8,(MATCH("GOBIERNOS LOCALES",$A$8:$A$50,0)-MATCH("GOBIERNOS REGIONALES",$A$8:$A$50,0)),0))</f>
        <v>1157359.2</v>
      </c>
      <c r="G9" s="44">
        <f ca="1">SUM(G10:OFFSET(G8,(MATCH("GOBIERNOS LOCALES",$A$8:$A$50,0)-MATCH("GOBIERNOS REGIONALES",$A$8:$A$50,0)),0))</f>
        <v>1072293.3999999999</v>
      </c>
      <c r="H9" s="44">
        <f ca="1">SUM(H10:OFFSET(H8,(MATCH("GOBIERNOS LOCALES",$A$8:$A$50,0)-MATCH("GOBIERNOS REGIONALES",$A$8:$A$50,0)),0))</f>
        <v>76223.100000000006</v>
      </c>
      <c r="I9" s="44">
        <f ca="1">SUM(I10:OFFSET(I8,(MATCH("GOBIERNOS LOCALES",$A$8:$A$50,0)-MATCH("GOBIERNOS REGIONALES",$A$8:$A$50,0)),0))</f>
        <v>8842.7000000000007</v>
      </c>
      <c r="J9" s="45">
        <f t="shared" ca="1" si="1"/>
        <v>0.42545939621135259</v>
      </c>
      <c r="K9" s="45">
        <f t="shared" ca="1" si="2"/>
        <v>0.45570282968148079</v>
      </c>
      <c r="L9" s="46">
        <f t="shared" ca="1" si="3"/>
        <v>0.4592113934783652</v>
      </c>
      <c r="M9" s="5"/>
    </row>
    <row r="10" spans="1:13" x14ac:dyDescent="0.25">
      <c r="A10" s="18"/>
      <c r="B10" s="19">
        <v>445</v>
      </c>
      <c r="C10" s="20" t="s">
        <v>118</v>
      </c>
      <c r="D10" s="21">
        <v>0</v>
      </c>
      <c r="E10" s="22">
        <v>2345329</v>
      </c>
      <c r="F10" s="22">
        <f t="shared" si="0"/>
        <v>1157359.2</v>
      </c>
      <c r="G10" s="22">
        <v>1072293.3999999999</v>
      </c>
      <c r="H10" s="22">
        <v>76223.100000000006</v>
      </c>
      <c r="I10" s="22">
        <v>8842.7000000000007</v>
      </c>
      <c r="J10" s="23">
        <f t="shared" si="1"/>
        <v>0.45720382939877513</v>
      </c>
      <c r="K10" s="23">
        <f t="shared" si="2"/>
        <v>0.48970378995867958</v>
      </c>
      <c r="L10" s="24">
        <f t="shared" si="3"/>
        <v>0.49347413518529809</v>
      </c>
      <c r="M10" s="5"/>
    </row>
    <row r="11" spans="1:13" ht="15.75" thickBot="1" x14ac:dyDescent="0.3">
      <c r="A11" s="25"/>
      <c r="B11" s="26">
        <v>447</v>
      </c>
      <c r="C11" s="27" t="s">
        <v>120</v>
      </c>
      <c r="D11" s="28">
        <v>0</v>
      </c>
      <c r="E11" s="29">
        <v>174990</v>
      </c>
      <c r="F11" s="29">
        <f t="shared" si="0"/>
        <v>0</v>
      </c>
      <c r="G11" s="29">
        <v>0</v>
      </c>
      <c r="H11" s="29">
        <v>0</v>
      </c>
      <c r="I11" s="29">
        <v>0</v>
      </c>
      <c r="J11" s="30">
        <f t="shared" si="1"/>
        <v>0</v>
      </c>
      <c r="K11" s="30">
        <f t="shared" si="2"/>
        <v>0</v>
      </c>
      <c r="L11" s="31">
        <f t="shared" si="3"/>
        <v>0</v>
      </c>
      <c r="M11" s="5"/>
    </row>
    <row r="12" spans="1:13" x14ac:dyDescent="0.25">
      <c r="A12" t="s">
        <v>138</v>
      </c>
      <c r="D12" s="6"/>
      <c r="E12" s="6"/>
      <c r="F12" s="6">
        <f t="shared" si="0"/>
        <v>0</v>
      </c>
      <c r="G12" s="6"/>
      <c r="H12" s="6"/>
      <c r="I12" s="6"/>
      <c r="J12" s="5">
        <f t="shared" si="1"/>
        <v>0</v>
      </c>
      <c r="K12" s="5">
        <f t="shared" si="2"/>
        <v>0</v>
      </c>
      <c r="L12" s="5">
        <f t="shared" si="3"/>
        <v>0</v>
      </c>
      <c r="M12" s="5"/>
    </row>
    <row r="13" spans="1:13" x14ac:dyDescent="0.25">
      <c r="D13" s="6"/>
      <c r="E13" s="6"/>
      <c r="F13" s="6"/>
      <c r="G13" s="6"/>
      <c r="H13" s="6"/>
      <c r="I13" s="6"/>
      <c r="J13" s="5"/>
      <c r="K13" s="5"/>
      <c r="L13" s="5"/>
      <c r="M13" s="5"/>
    </row>
  </sheetData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8"/>
  <dimension ref="A1:P100"/>
  <sheetViews>
    <sheetView workbookViewId="0">
      <selection activeCell="N2" sqref="N2"/>
    </sheetView>
  </sheetViews>
  <sheetFormatPr baseColWidth="10" defaultColWidth="11.7109375" defaultRowHeight="15" x14ac:dyDescent="0.25"/>
  <cols>
    <col min="1" max="1" width="4.28515625" customWidth="1"/>
    <col min="2" max="2" width="4.28515625" style="35" customWidth="1"/>
    <col min="3" max="3" width="31.42578125" customWidth="1"/>
    <col min="4" max="6" width="13.5703125" customWidth="1"/>
    <col min="7" max="9" width="0" hidden="1" customWidth="1"/>
  </cols>
  <sheetData>
    <row r="1" spans="1:16" ht="15.75" x14ac:dyDescent="0.25">
      <c r="A1" s="32">
        <v>53</v>
      </c>
      <c r="B1" s="34" t="s">
        <v>72</v>
      </c>
      <c r="C1" s="33" t="s">
        <v>40</v>
      </c>
      <c r="D1" s="33"/>
      <c r="E1" s="33"/>
      <c r="F1" s="33"/>
      <c r="G1" s="33"/>
      <c r="H1" s="33"/>
      <c r="I1" s="33"/>
      <c r="J1" s="33"/>
      <c r="K1" s="33"/>
      <c r="L1" s="33"/>
    </row>
    <row r="2" spans="1:16" ht="15.75" thickBot="1" x14ac:dyDescent="0.3">
      <c r="A2" s="2" t="s">
        <v>733</v>
      </c>
      <c r="N2" s="1" t="s">
        <v>748</v>
      </c>
    </row>
    <row r="3" spans="1:16" ht="15.75" thickBot="1" x14ac:dyDescent="0.3">
      <c r="A3" s="76" t="s">
        <v>79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6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6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  <c r="O5" s="6"/>
      <c r="P5" s="66"/>
    </row>
    <row r="6" spans="1:16" x14ac:dyDescent="0.25">
      <c r="A6" s="11" t="s">
        <v>11</v>
      </c>
      <c r="B6" s="37"/>
      <c r="C6" s="13"/>
      <c r="D6" s="14">
        <f ca="1">SUM(D7:OFFSET(D7,50,0))</f>
        <v>10372910</v>
      </c>
      <c r="E6" s="15">
        <f ca="1">SUM(E7:OFFSET(E7,50,0))</f>
        <v>10641981</v>
      </c>
      <c r="F6" s="15">
        <f ca="1">SUM(F7:OFFSET(F7,50,0))</f>
        <v>2635428.0999999996</v>
      </c>
      <c r="G6" s="15">
        <f ca="1">SUM(G7:OFFSET(G7,50,0))</f>
        <v>2385010.5999999996</v>
      </c>
      <c r="H6" s="15">
        <f ca="1">SUM(H7:OFFSET(H7,50,0))</f>
        <v>194587.40000000002</v>
      </c>
      <c r="I6" s="15">
        <f ca="1">SUM(I7:OFFSET(I7,50,0))</f>
        <v>55830.100000000006</v>
      </c>
      <c r="J6" s="16">
        <f ca="1">IFERROR(G6/E6,0)</f>
        <v>0.22411340520153153</v>
      </c>
      <c r="K6" s="16">
        <f ca="1">IFERROR(SUM(G6,H6)/E6,0)</f>
        <v>0.2423982903183157</v>
      </c>
      <c r="L6" s="17">
        <f ca="1">IFERROR(SUM(G6,H6,I6)/E6,0)</f>
        <v>0.2476445034058978</v>
      </c>
      <c r="M6" s="5"/>
      <c r="O6" s="6" t="s">
        <v>206</v>
      </c>
      <c r="P6" s="66" t="s">
        <v>207</v>
      </c>
    </row>
    <row r="7" spans="1:16" x14ac:dyDescent="0.25">
      <c r="A7" s="18"/>
      <c r="B7" s="38">
        <v>6</v>
      </c>
      <c r="C7" s="20" t="s">
        <v>87</v>
      </c>
      <c r="D7" s="21">
        <v>0</v>
      </c>
      <c r="E7" s="22">
        <v>2345329</v>
      </c>
      <c r="F7" s="22">
        <f t="shared" ref="F7:F9" si="0">SUM(G7,H7,I7)</f>
        <v>1157359.2</v>
      </c>
      <c r="G7" s="22">
        <v>1072293.3999999999</v>
      </c>
      <c r="H7" s="22">
        <v>76223.100000000006</v>
      </c>
      <c r="I7" s="22">
        <v>8842.7000000000007</v>
      </c>
      <c r="J7" s="23">
        <f t="shared" ref="J7:J9" si="1">IFERROR(G7/E7,0)</f>
        <v>0.45720382939877513</v>
      </c>
      <c r="K7" s="23">
        <f t="shared" ref="K7:K9" si="2">IFERROR(SUM(G7,H7)/E7,0)</f>
        <v>0.48970378995867958</v>
      </c>
      <c r="L7" s="24">
        <f t="shared" ref="L7:L9" si="3">IFERROR(SUM(G7,H7,I7)/E7,0)</f>
        <v>0.49347413518529809</v>
      </c>
      <c r="M7" s="5"/>
      <c r="N7" t="s">
        <v>87</v>
      </c>
      <c r="O7" s="6">
        <v>1157359.2</v>
      </c>
      <c r="P7" s="66">
        <v>0.49347413518529809</v>
      </c>
    </row>
    <row r="8" spans="1:16" x14ac:dyDescent="0.25">
      <c r="A8" s="18"/>
      <c r="B8" s="38">
        <v>9</v>
      </c>
      <c r="C8" s="20" t="s">
        <v>90</v>
      </c>
      <c r="D8" s="21">
        <v>0</v>
      </c>
      <c r="E8" s="22">
        <v>174990</v>
      </c>
      <c r="F8" s="22">
        <f t="shared" si="0"/>
        <v>0</v>
      </c>
      <c r="G8" s="22">
        <v>0</v>
      </c>
      <c r="H8" s="22">
        <v>0</v>
      </c>
      <c r="I8" s="22">
        <v>0</v>
      </c>
      <c r="J8" s="23">
        <f t="shared" si="1"/>
        <v>0</v>
      </c>
      <c r="K8" s="23">
        <f t="shared" si="2"/>
        <v>0</v>
      </c>
      <c r="L8" s="24">
        <f t="shared" si="3"/>
        <v>0</v>
      </c>
      <c r="M8" s="5"/>
      <c r="N8" t="s">
        <v>96</v>
      </c>
      <c r="O8" s="6">
        <v>1478068.9</v>
      </c>
      <c r="P8" s="66">
        <v>0.1819909397854774</v>
      </c>
    </row>
    <row r="9" spans="1:16" ht="15.75" thickBot="1" x14ac:dyDescent="0.3">
      <c r="A9" s="25"/>
      <c r="B9" s="39">
        <v>15</v>
      </c>
      <c r="C9" s="27" t="s">
        <v>96</v>
      </c>
      <c r="D9" s="28">
        <v>10372910</v>
      </c>
      <c r="E9" s="29">
        <v>8121662</v>
      </c>
      <c r="F9" s="29">
        <f t="shared" si="0"/>
        <v>1478068.9</v>
      </c>
      <c r="G9" s="29">
        <v>1312717.2</v>
      </c>
      <c r="H9" s="29">
        <v>118364.3</v>
      </c>
      <c r="I9" s="29">
        <v>46987.4</v>
      </c>
      <c r="J9" s="30">
        <f t="shared" si="1"/>
        <v>0.16163159707951402</v>
      </c>
      <c r="K9" s="30">
        <f t="shared" si="2"/>
        <v>0.17620549833273041</v>
      </c>
      <c r="L9" s="31">
        <f t="shared" si="3"/>
        <v>0.1819909397854774</v>
      </c>
      <c r="M9" s="5"/>
      <c r="N9" t="s">
        <v>90</v>
      </c>
      <c r="O9" s="6">
        <v>0</v>
      </c>
      <c r="P9" s="66">
        <v>0</v>
      </c>
    </row>
    <row r="10" spans="1:16" x14ac:dyDescent="0.25">
      <c r="O10" s="6"/>
      <c r="P10" s="66"/>
    </row>
    <row r="11" spans="1:16" x14ac:dyDescent="0.25">
      <c r="O11" s="6"/>
      <c r="P11" s="66"/>
    </row>
    <row r="12" spans="1:16" x14ac:dyDescent="0.25">
      <c r="O12" s="6"/>
      <c r="P12" s="66"/>
    </row>
    <row r="13" spans="1:16" x14ac:dyDescent="0.25">
      <c r="O13" s="6"/>
      <c r="P13" s="66"/>
    </row>
    <row r="14" spans="1:16" x14ac:dyDescent="0.25">
      <c r="O14" s="6"/>
      <c r="P14" s="66"/>
    </row>
    <row r="15" spans="1:16" x14ac:dyDescent="0.25">
      <c r="O15" s="6"/>
      <c r="P15" s="66"/>
    </row>
    <row r="16" spans="1:16" x14ac:dyDescent="0.25">
      <c r="O16" s="6"/>
      <c r="P16" s="66"/>
    </row>
    <row r="17" spans="15:16" x14ac:dyDescent="0.25">
      <c r="O17" s="6"/>
      <c r="P17" s="66"/>
    </row>
    <row r="18" spans="15:16" x14ac:dyDescent="0.25">
      <c r="O18" s="6"/>
      <c r="P18" s="66"/>
    </row>
    <row r="19" spans="15:16" x14ac:dyDescent="0.25">
      <c r="O19" s="6"/>
      <c r="P19" s="66"/>
    </row>
    <row r="20" spans="15:16" x14ac:dyDescent="0.25">
      <c r="O20" s="6"/>
      <c r="P20" s="66"/>
    </row>
    <row r="21" spans="15:16" x14ac:dyDescent="0.25">
      <c r="O21" s="6"/>
      <c r="P21" s="66"/>
    </row>
    <row r="22" spans="15:16" x14ac:dyDescent="0.25">
      <c r="O22" s="6"/>
      <c r="P22" s="66"/>
    </row>
    <row r="23" spans="15:16" x14ac:dyDescent="0.25">
      <c r="O23" s="6"/>
      <c r="P23" s="66"/>
    </row>
    <row r="24" spans="15:16" x14ac:dyDescent="0.25">
      <c r="O24" s="6"/>
      <c r="P24" s="66"/>
    </row>
    <row r="25" spans="15:16" x14ac:dyDescent="0.25">
      <c r="O25" s="6"/>
      <c r="P25" s="66"/>
    </row>
    <row r="26" spans="15:16" x14ac:dyDescent="0.25">
      <c r="O26" s="6"/>
      <c r="P26" s="66"/>
    </row>
    <row r="27" spans="15:16" x14ac:dyDescent="0.25">
      <c r="O27" s="6"/>
      <c r="P27" s="66"/>
    </row>
    <row r="28" spans="15:16" x14ac:dyDescent="0.25">
      <c r="O28" s="6"/>
      <c r="P28" s="66"/>
    </row>
    <row r="29" spans="15:16" x14ac:dyDescent="0.25">
      <c r="O29" s="6"/>
      <c r="P29" s="66"/>
    </row>
    <row r="30" spans="15:16" x14ac:dyDescent="0.25">
      <c r="O30" s="6"/>
      <c r="P30" s="66"/>
    </row>
    <row r="31" spans="15:16" x14ac:dyDescent="0.25">
      <c r="O31" s="6"/>
      <c r="P31" s="66"/>
    </row>
    <row r="32" spans="15:16" x14ac:dyDescent="0.25">
      <c r="O32" s="6"/>
      <c r="P32" s="66"/>
    </row>
    <row r="33" spans="15:16" x14ac:dyDescent="0.25">
      <c r="O33" s="6"/>
      <c r="P33" s="66"/>
    </row>
    <row r="34" spans="15:16" x14ac:dyDescent="0.25">
      <c r="O34" s="6"/>
      <c r="P34" s="66"/>
    </row>
    <row r="35" spans="15:16" x14ac:dyDescent="0.25">
      <c r="O35" s="6"/>
      <c r="P35" s="66"/>
    </row>
    <row r="36" spans="15:16" x14ac:dyDescent="0.25">
      <c r="O36" s="6"/>
      <c r="P36" s="66"/>
    </row>
    <row r="37" spans="15:16" x14ac:dyDescent="0.25">
      <c r="O37" s="6"/>
      <c r="P37" s="66"/>
    </row>
    <row r="38" spans="15:16" x14ac:dyDescent="0.25">
      <c r="O38" s="6"/>
      <c r="P38" s="66"/>
    </row>
    <row r="39" spans="15:16" x14ac:dyDescent="0.25">
      <c r="O39" s="6"/>
      <c r="P39" s="66"/>
    </row>
    <row r="40" spans="15:16" x14ac:dyDescent="0.25">
      <c r="O40" s="6"/>
      <c r="P40" s="66"/>
    </row>
    <row r="41" spans="15:16" x14ac:dyDescent="0.25">
      <c r="O41" s="6"/>
      <c r="P41" s="66"/>
    </row>
    <row r="42" spans="15:16" x14ac:dyDescent="0.25">
      <c r="O42" s="6"/>
      <c r="P42" s="66"/>
    </row>
    <row r="43" spans="15:16" x14ac:dyDescent="0.25">
      <c r="O43" s="6"/>
      <c r="P43" s="66"/>
    </row>
    <row r="44" spans="15:16" x14ac:dyDescent="0.25">
      <c r="O44" s="6"/>
      <c r="P44" s="66"/>
    </row>
    <row r="45" spans="15:16" x14ac:dyDescent="0.25">
      <c r="O45" s="6"/>
      <c r="P45" s="66"/>
    </row>
    <row r="46" spans="15:16" x14ac:dyDescent="0.25">
      <c r="O46" s="6"/>
      <c r="P46" s="66"/>
    </row>
    <row r="47" spans="15:16" x14ac:dyDescent="0.25">
      <c r="O47" s="6"/>
      <c r="P47" s="66"/>
    </row>
    <row r="48" spans="15:16" x14ac:dyDescent="0.25">
      <c r="O48" s="6"/>
      <c r="P48" s="66"/>
    </row>
    <row r="49" spans="15:16" x14ac:dyDescent="0.25">
      <c r="O49" s="6"/>
      <c r="P49" s="66"/>
    </row>
    <row r="50" spans="15:16" x14ac:dyDescent="0.25">
      <c r="O50" s="6"/>
      <c r="P50" s="66"/>
    </row>
    <row r="51" spans="15:16" x14ac:dyDescent="0.25">
      <c r="O51" s="6"/>
      <c r="P51" s="66"/>
    </row>
    <row r="52" spans="15:16" x14ac:dyDescent="0.25">
      <c r="O52" s="6"/>
      <c r="P52" s="66"/>
    </row>
    <row r="53" spans="15:16" x14ac:dyDescent="0.25">
      <c r="O53" s="6"/>
      <c r="P53" s="66"/>
    </row>
    <row r="54" spans="15:16" x14ac:dyDescent="0.25">
      <c r="O54" s="6"/>
      <c r="P54" s="66"/>
    </row>
    <row r="55" spans="15:16" x14ac:dyDescent="0.25">
      <c r="O55" s="6"/>
      <c r="P55" s="66"/>
    </row>
    <row r="56" spans="15:16" x14ac:dyDescent="0.25">
      <c r="O56" s="6"/>
      <c r="P56" s="66"/>
    </row>
    <row r="57" spans="15:16" x14ac:dyDescent="0.25">
      <c r="O57" s="6"/>
      <c r="P57" s="66"/>
    </row>
    <row r="58" spans="15:16" x14ac:dyDescent="0.25">
      <c r="O58" s="6"/>
      <c r="P58" s="66"/>
    </row>
    <row r="59" spans="15:16" x14ac:dyDescent="0.25">
      <c r="O59" s="6"/>
      <c r="P59" s="66"/>
    </row>
    <row r="60" spans="15:16" x14ac:dyDescent="0.25">
      <c r="O60" s="6"/>
      <c r="P60" s="66"/>
    </row>
    <row r="61" spans="15:16" x14ac:dyDescent="0.25">
      <c r="O61" s="6"/>
      <c r="P61" s="66"/>
    </row>
    <row r="62" spans="15:16" x14ac:dyDescent="0.25">
      <c r="O62" s="6"/>
      <c r="P62" s="66"/>
    </row>
    <row r="63" spans="15:16" x14ac:dyDescent="0.25">
      <c r="O63" s="6"/>
      <c r="P63" s="66"/>
    </row>
    <row r="64" spans="15:16" x14ac:dyDescent="0.25">
      <c r="O64" s="6"/>
      <c r="P64" s="66"/>
    </row>
    <row r="65" spans="15:16" x14ac:dyDescent="0.25">
      <c r="O65" s="6"/>
      <c r="P65" s="66"/>
    </row>
    <row r="66" spans="15:16" x14ac:dyDescent="0.25">
      <c r="O66" s="6"/>
      <c r="P66" s="66"/>
    </row>
    <row r="67" spans="15:16" x14ac:dyDescent="0.25">
      <c r="O67" s="6"/>
      <c r="P67" s="66"/>
    </row>
    <row r="68" spans="15:16" x14ac:dyDescent="0.25">
      <c r="O68" s="6"/>
      <c r="P68" s="66"/>
    </row>
    <row r="69" spans="15:16" x14ac:dyDescent="0.25">
      <c r="O69" s="6"/>
      <c r="P69" s="66"/>
    </row>
    <row r="70" spans="15:16" x14ac:dyDescent="0.25">
      <c r="O70" s="6"/>
      <c r="P70" s="66"/>
    </row>
    <row r="71" spans="15:16" x14ac:dyDescent="0.25">
      <c r="O71" s="6"/>
      <c r="P71" s="66"/>
    </row>
    <row r="72" spans="15:16" x14ac:dyDescent="0.25">
      <c r="O72" s="6"/>
      <c r="P72" s="66"/>
    </row>
    <row r="73" spans="15:16" x14ac:dyDescent="0.25">
      <c r="O73" s="6"/>
      <c r="P73" s="66"/>
    </row>
    <row r="74" spans="15:16" x14ac:dyDescent="0.25">
      <c r="O74" s="6"/>
      <c r="P74" s="66"/>
    </row>
    <row r="75" spans="15:16" x14ac:dyDescent="0.25">
      <c r="O75" s="6"/>
      <c r="P75" s="66"/>
    </row>
    <row r="76" spans="15:16" x14ac:dyDescent="0.25">
      <c r="O76" s="6"/>
      <c r="P76" s="66"/>
    </row>
    <row r="77" spans="15:16" x14ac:dyDescent="0.25">
      <c r="O77" s="6"/>
      <c r="P77" s="66"/>
    </row>
    <row r="78" spans="15:16" x14ac:dyDescent="0.25">
      <c r="O78" s="6"/>
      <c r="P78" s="66"/>
    </row>
    <row r="79" spans="15:16" x14ac:dyDescent="0.25">
      <c r="O79" s="6"/>
      <c r="P79" s="66"/>
    </row>
    <row r="80" spans="15:16" x14ac:dyDescent="0.25">
      <c r="O80" s="6"/>
      <c r="P80" s="66"/>
    </row>
    <row r="81" spans="15:16" x14ac:dyDescent="0.25">
      <c r="O81" s="6"/>
      <c r="P81" s="66"/>
    </row>
    <row r="82" spans="15:16" x14ac:dyDescent="0.25">
      <c r="O82" s="6"/>
      <c r="P82" s="66"/>
    </row>
    <row r="83" spans="15:16" x14ac:dyDescent="0.25">
      <c r="O83" s="6"/>
      <c r="P83" s="66"/>
    </row>
    <row r="84" spans="15:16" x14ac:dyDescent="0.25">
      <c r="O84" s="6"/>
      <c r="P84" s="66"/>
    </row>
    <row r="85" spans="15:16" x14ac:dyDescent="0.25">
      <c r="O85" s="6"/>
      <c r="P85" s="66"/>
    </row>
    <row r="86" spans="15:16" x14ac:dyDescent="0.25">
      <c r="O86" s="6"/>
      <c r="P86" s="66"/>
    </row>
    <row r="87" spans="15:16" x14ac:dyDescent="0.25">
      <c r="O87" s="6"/>
      <c r="P87" s="66"/>
    </row>
    <row r="88" spans="15:16" x14ac:dyDescent="0.25">
      <c r="O88" s="6"/>
      <c r="P88" s="66"/>
    </row>
    <row r="89" spans="15:16" x14ac:dyDescent="0.25">
      <c r="O89" s="6"/>
      <c r="P89" s="66"/>
    </row>
    <row r="90" spans="15:16" x14ac:dyDescent="0.25">
      <c r="O90" s="6"/>
      <c r="P90" s="66"/>
    </row>
    <row r="91" spans="15:16" x14ac:dyDescent="0.25">
      <c r="O91" s="6"/>
      <c r="P91" s="66"/>
    </row>
    <row r="92" spans="15:16" x14ac:dyDescent="0.25">
      <c r="O92" s="6"/>
      <c r="P92" s="66"/>
    </row>
    <row r="93" spans="15:16" x14ac:dyDescent="0.25">
      <c r="O93" s="6"/>
      <c r="P93" s="66"/>
    </row>
    <row r="94" spans="15:16" x14ac:dyDescent="0.25">
      <c r="O94" s="6"/>
      <c r="P94" s="66"/>
    </row>
    <row r="95" spans="15:16" x14ac:dyDescent="0.25">
      <c r="O95" s="6"/>
      <c r="P95" s="66"/>
    </row>
    <row r="96" spans="15:16" x14ac:dyDescent="0.25">
      <c r="O96" s="6"/>
      <c r="P96" s="66"/>
    </row>
    <row r="97" spans="15:16" x14ac:dyDescent="0.25">
      <c r="O97" s="6"/>
      <c r="P97" s="66"/>
    </row>
    <row r="98" spans="15:16" x14ac:dyDescent="0.25">
      <c r="O98" s="6"/>
      <c r="P98" s="66"/>
    </row>
    <row r="99" spans="15:16" x14ac:dyDescent="0.25">
      <c r="O99" s="6"/>
      <c r="P99" s="66"/>
    </row>
    <row r="100" spans="15:16" x14ac:dyDescent="0.25">
      <c r="O100" s="6"/>
      <c r="P100" s="66"/>
    </row>
  </sheetData>
  <sortState ref="N6:P100">
    <sortCondition descending="1" ref="P5:P100"/>
  </sortState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  <drawing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9"/>
  <dimension ref="A1:M23"/>
  <sheetViews>
    <sheetView topLeftCell="A18" workbookViewId="0">
      <selection activeCell="A23" sqref="A23:D23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53</v>
      </c>
      <c r="B1" s="33" t="s">
        <v>72</v>
      </c>
      <c r="C1" s="33" t="s">
        <v>40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734</v>
      </c>
    </row>
    <row r="3" spans="1:13" ht="15.75" thickBot="1" x14ac:dyDescent="0.3">
      <c r="A3" s="76" t="s">
        <v>81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3"/>
      <c r="C6" s="13"/>
      <c r="D6" s="14">
        <v>10372910</v>
      </c>
      <c r="E6" s="15">
        <v>10641981</v>
      </c>
      <c r="F6" s="15">
        <v>2635428.0999999996</v>
      </c>
      <c r="G6" s="15">
        <v>2385010.5999999996</v>
      </c>
      <c r="H6" s="15">
        <v>194587.40000000002</v>
      </c>
      <c r="I6" s="15">
        <v>55830.100000000006</v>
      </c>
      <c r="J6" s="16">
        <v>0.22411340520153153</v>
      </c>
      <c r="K6" s="16">
        <v>0.2423982903183157</v>
      </c>
      <c r="L6" s="17">
        <v>0.2476445034058978</v>
      </c>
      <c r="M6" s="5"/>
    </row>
    <row r="7" spans="1:13" x14ac:dyDescent="0.25">
      <c r="A7" s="40" t="s">
        <v>139</v>
      </c>
      <c r="B7" s="42"/>
      <c r="C7" s="42"/>
      <c r="D7" s="43">
        <f ca="1">SUM(D8:OFFSET(D6,MATCH("PROYECTOS",$A$8:$A$50,0),0))</f>
        <v>10372910</v>
      </c>
      <c r="E7" s="44">
        <f ca="1">SUM(E8:OFFSET(E6,MATCH("PROYECTOS",$A$8:$A$50,0),0))</f>
        <v>8121662</v>
      </c>
      <c r="F7" s="44">
        <f ca="1">SUM(F8:OFFSET(F6,MATCH("PROYECTOS",$A$8:$A$50,0),0))</f>
        <v>1478068.7999999998</v>
      </c>
      <c r="G7" s="44">
        <f ca="1">SUM(G8:OFFSET(G6,MATCH("PROYECTOS",$A$8:$A$50,0),0))</f>
        <v>1312717.3</v>
      </c>
      <c r="H7" s="44">
        <f ca="1">SUM(H8:OFFSET(H6,MATCH("PROYECTOS",$A$8:$A$50,0),0))</f>
        <v>118364.20000000001</v>
      </c>
      <c r="I7" s="44">
        <f ca="1">SUM(I8:OFFSET(I6,MATCH("PROYECTOS",$A$8:$A$50,0),0))</f>
        <v>46987.3</v>
      </c>
      <c r="J7" s="45">
        <f ca="1">IFERROR(G7/E7,0)</f>
        <v>0.16163160939226479</v>
      </c>
      <c r="K7" s="45">
        <f ca="1">IFERROR(SUM(G7,H7)/E7,0)</f>
        <v>0.17620549833273041</v>
      </c>
      <c r="L7" s="46">
        <f ca="1">IFERROR(SUM(G7,H7,I7)/E7,0)</f>
        <v>0.18199092747272666</v>
      </c>
      <c r="M7" s="5"/>
    </row>
    <row r="8" spans="1:13" ht="38.25" x14ac:dyDescent="0.25">
      <c r="A8" s="18"/>
      <c r="B8" s="20">
        <v>3000106</v>
      </c>
      <c r="C8" s="20" t="s">
        <v>735</v>
      </c>
      <c r="D8" s="21">
        <v>3335810</v>
      </c>
      <c r="E8" s="22">
        <v>2609552</v>
      </c>
      <c r="F8" s="22">
        <f t="shared" ref="F8:F12" si="0">SUM(G8,H8,I8)</f>
        <v>508865.10000000003</v>
      </c>
      <c r="G8" s="22">
        <v>442495.2</v>
      </c>
      <c r="H8" s="22">
        <v>49989.2</v>
      </c>
      <c r="I8" s="22">
        <v>16380.7</v>
      </c>
      <c r="J8" s="23">
        <f t="shared" ref="J8:J13" si="1">IFERROR(G8/E8,0)</f>
        <v>0.16956749664310197</v>
      </c>
      <c r="K8" s="23">
        <f t="shared" ref="K8:K13" si="2">IFERROR(SUM(G8,H8)/E8,0)</f>
        <v>0.18872373495527203</v>
      </c>
      <c r="L8" s="24">
        <f t="shared" ref="L8:L13" si="3">IFERROR(SUM(G8,H8,I8)/E8,0)</f>
        <v>0.19500094269054613</v>
      </c>
      <c r="M8" s="5"/>
    </row>
    <row r="9" spans="1:13" ht="38.25" x14ac:dyDescent="0.25">
      <c r="A9" s="18"/>
      <c r="B9" s="20">
        <v>3000108</v>
      </c>
      <c r="C9" s="20" t="s">
        <v>736</v>
      </c>
      <c r="D9" s="21">
        <v>1369360</v>
      </c>
      <c r="E9" s="22">
        <v>381656</v>
      </c>
      <c r="F9" s="22">
        <f t="shared" si="0"/>
        <v>121186.20000000001</v>
      </c>
      <c r="G9" s="22">
        <v>110007.1</v>
      </c>
      <c r="H9" s="22">
        <v>10982</v>
      </c>
      <c r="I9" s="22">
        <v>197.1</v>
      </c>
      <c r="J9" s="23">
        <f t="shared" si="1"/>
        <v>0.28823626511832645</v>
      </c>
      <c r="K9" s="23">
        <f t="shared" si="2"/>
        <v>0.31701086842601717</v>
      </c>
      <c r="L9" s="24">
        <f t="shared" si="3"/>
        <v>0.31752730207307106</v>
      </c>
      <c r="M9" s="5"/>
    </row>
    <row r="10" spans="1:13" ht="38.25" x14ac:dyDescent="0.25">
      <c r="A10" s="18"/>
      <c r="B10" s="20">
        <v>3000109</v>
      </c>
      <c r="C10" s="20" t="s">
        <v>737</v>
      </c>
      <c r="D10" s="21">
        <v>3352520</v>
      </c>
      <c r="E10" s="22">
        <v>2912834</v>
      </c>
      <c r="F10" s="22">
        <f t="shared" si="0"/>
        <v>302417.40000000002</v>
      </c>
      <c r="G10" s="22">
        <v>264928.40000000002</v>
      </c>
      <c r="H10" s="22">
        <v>21982.400000000001</v>
      </c>
      <c r="I10" s="22">
        <v>15506.6</v>
      </c>
      <c r="J10" s="23">
        <f t="shared" si="1"/>
        <v>9.0952110556248661E-2</v>
      </c>
      <c r="K10" s="23">
        <f t="shared" si="2"/>
        <v>9.8498850260605328E-2</v>
      </c>
      <c r="L10" s="24">
        <f t="shared" si="3"/>
        <v>0.10382239427306877</v>
      </c>
      <c r="M10" s="5"/>
    </row>
    <row r="11" spans="1:13" ht="51" x14ac:dyDescent="0.25">
      <c r="A11" s="18"/>
      <c r="B11" s="20">
        <v>3000110</v>
      </c>
      <c r="C11" s="20" t="s">
        <v>738</v>
      </c>
      <c r="D11" s="21">
        <v>1229700</v>
      </c>
      <c r="E11" s="22">
        <v>1131500</v>
      </c>
      <c r="F11" s="22">
        <f t="shared" si="0"/>
        <v>304712.19999999995</v>
      </c>
      <c r="G11" s="22">
        <v>258182.8</v>
      </c>
      <c r="H11" s="22">
        <v>34467.800000000003</v>
      </c>
      <c r="I11" s="22">
        <v>12061.6</v>
      </c>
      <c r="J11" s="23">
        <f t="shared" si="1"/>
        <v>0.22817746354396817</v>
      </c>
      <c r="K11" s="23">
        <f t="shared" si="2"/>
        <v>0.25863950508174988</v>
      </c>
      <c r="L11" s="24">
        <f t="shared" si="3"/>
        <v>0.26929933716305787</v>
      </c>
      <c r="M11" s="5"/>
    </row>
    <row r="12" spans="1:13" x14ac:dyDescent="0.25">
      <c r="A12" s="18"/>
      <c r="B12" s="20">
        <v>9000000</v>
      </c>
      <c r="C12" s="20" t="s">
        <v>160</v>
      </c>
      <c r="D12" s="21">
        <v>1085520</v>
      </c>
      <c r="E12" s="22">
        <v>1086120</v>
      </c>
      <c r="F12" s="22">
        <f t="shared" si="0"/>
        <v>240887.89999999997</v>
      </c>
      <c r="G12" s="22">
        <v>237103.8</v>
      </c>
      <c r="H12" s="22">
        <v>942.8</v>
      </c>
      <c r="I12" s="22">
        <v>2841.3</v>
      </c>
      <c r="J12" s="23">
        <f t="shared" si="1"/>
        <v>0.21830350237542812</v>
      </c>
      <c r="K12" s="23">
        <f t="shared" si="2"/>
        <v>0.21917154642212644</v>
      </c>
      <c r="L12" s="24">
        <f t="shared" si="3"/>
        <v>0.2217875557028689</v>
      </c>
      <c r="M12" s="5"/>
    </row>
    <row r="13" spans="1:13" ht="15.75" thickBot="1" x14ac:dyDescent="0.3">
      <c r="A13" s="47" t="s">
        <v>161</v>
      </c>
      <c r="B13" s="49"/>
      <c r="C13" s="49"/>
      <c r="D13" s="50">
        <f ca="1">OFFSET(D13,-MATCH("PROYECTOS",$A$8:$A$50,0)-1,0)-(OFFSET(D13,-MATCH("PROYECTOS",$A$8:$A$50,0),0))</f>
        <v>0</v>
      </c>
      <c r="E13" s="51">
        <f t="shared" ref="E13:I13" ca="1" si="4">OFFSET(E13,-MATCH("PROYECTOS",$A$8:$A$50,0)-1,0)-(OFFSET(E13,-MATCH("PROYECTOS",$A$8:$A$50,0),0))</f>
        <v>2520319</v>
      </c>
      <c r="F13" s="51">
        <f t="shared" ca="1" si="4"/>
        <v>1157359.2999999998</v>
      </c>
      <c r="G13" s="51">
        <f t="shared" ca="1" si="4"/>
        <v>1072293.2999999996</v>
      </c>
      <c r="H13" s="51">
        <f t="shared" ca="1" si="4"/>
        <v>76223.200000000012</v>
      </c>
      <c r="I13" s="51">
        <f t="shared" ca="1" si="4"/>
        <v>8842.8000000000029</v>
      </c>
      <c r="J13" s="52">
        <f t="shared" ca="1" si="1"/>
        <v>0.42545935653383543</v>
      </c>
      <c r="K13" s="52">
        <f t="shared" ca="1" si="2"/>
        <v>0.45570282968148063</v>
      </c>
      <c r="L13" s="53">
        <f t="shared" ca="1" si="3"/>
        <v>0.45921143315588209</v>
      </c>
      <c r="M13" s="5"/>
    </row>
    <row r="14" spans="1:13" ht="15.75" thickBot="1" x14ac:dyDescent="0.3"/>
    <row r="15" spans="1:13" ht="15.75" thickBot="1" x14ac:dyDescent="0.3">
      <c r="A15" s="82" t="s">
        <v>209</v>
      </c>
      <c r="B15" s="83"/>
      <c r="C15" s="83"/>
      <c r="D15" s="84"/>
    </row>
    <row r="16" spans="1:13" ht="15.75" thickBot="1" x14ac:dyDescent="0.3">
      <c r="A16" s="2" t="s">
        <v>749</v>
      </c>
    </row>
    <row r="17" spans="1:4" ht="45" customHeight="1" x14ac:dyDescent="0.25">
      <c r="A17" s="76" t="s">
        <v>211</v>
      </c>
      <c r="B17" s="77"/>
      <c r="C17" s="77"/>
      <c r="D17" s="87" t="s">
        <v>212</v>
      </c>
    </row>
    <row r="18" spans="1:4" ht="15.75" thickBot="1" x14ac:dyDescent="0.3">
      <c r="A18" s="85"/>
      <c r="B18" s="86"/>
      <c r="C18" s="86"/>
      <c r="D18" s="88"/>
    </row>
    <row r="19" spans="1:4" ht="38.25" x14ac:dyDescent="0.25">
      <c r="A19" s="18"/>
      <c r="B19" s="20">
        <v>3000106</v>
      </c>
      <c r="C19" s="20" t="s">
        <v>735</v>
      </c>
      <c r="D19" s="24">
        <v>0.19500094269054613</v>
      </c>
    </row>
    <row r="20" spans="1:4" ht="38.25" x14ac:dyDescent="0.25">
      <c r="A20" s="18"/>
      <c r="B20" s="20">
        <v>3000108</v>
      </c>
      <c r="C20" s="20" t="s">
        <v>736</v>
      </c>
      <c r="D20" s="24">
        <v>0.31752730207307106</v>
      </c>
    </row>
    <row r="21" spans="1:4" ht="38.25" x14ac:dyDescent="0.25">
      <c r="A21" s="18"/>
      <c r="B21" s="20">
        <v>3000109</v>
      </c>
      <c r="C21" s="20" t="s">
        <v>737</v>
      </c>
      <c r="D21" s="24">
        <v>0.10382239427306877</v>
      </c>
    </row>
    <row r="22" spans="1:4" ht="51" x14ac:dyDescent="0.25">
      <c r="A22" s="18"/>
      <c r="B22" s="20">
        <v>3000110</v>
      </c>
      <c r="C22" s="20" t="s">
        <v>738</v>
      </c>
      <c r="D22" s="24">
        <v>0.26929933716305787</v>
      </c>
    </row>
    <row r="23" spans="1:4" ht="15.75" thickBot="1" x14ac:dyDescent="0.3">
      <c r="A23" s="25"/>
      <c r="B23" s="27">
        <v>9000000</v>
      </c>
      <c r="C23" s="27" t="s">
        <v>160</v>
      </c>
      <c r="D23" s="31">
        <v>0.2217875557028689</v>
      </c>
    </row>
  </sheetData>
  <mergeCells count="10">
    <mergeCell ref="A15:D15"/>
    <mergeCell ref="A17:C18"/>
    <mergeCell ref="D17:D18"/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0"/>
  <dimension ref="A1:S15"/>
  <sheetViews>
    <sheetView topLeftCell="A10" workbookViewId="0">
      <selection activeCell="A14" sqref="A14:S14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4" width="7.7109375" customWidth="1"/>
    <col min="5" max="5" width="31.42578125" customWidth="1"/>
    <col min="6" max="6" width="4.28515625" style="4" customWidth="1"/>
    <col min="7" max="7" width="11.42578125" customWidth="1"/>
    <col min="8" max="10" width="13.5703125" customWidth="1"/>
    <col min="11" max="13" width="0" hidden="1" customWidth="1"/>
    <col min="17" max="18" width="14" hidden="1" customWidth="1"/>
    <col min="19" max="19" width="0" hidden="1" customWidth="1"/>
  </cols>
  <sheetData>
    <row r="1" spans="1:19" ht="15.75" x14ac:dyDescent="0.25">
      <c r="A1" s="32">
        <v>53</v>
      </c>
      <c r="B1" s="33" t="s">
        <v>72</v>
      </c>
      <c r="C1" s="33" t="s">
        <v>40</v>
      </c>
      <c r="D1" s="33"/>
      <c r="E1" s="33"/>
      <c r="F1" s="36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15.75" thickBot="1" x14ac:dyDescent="0.3">
      <c r="A2" s="2" t="s">
        <v>739</v>
      </c>
    </row>
    <row r="3" spans="1:19" ht="15.75" thickBot="1" x14ac:dyDescent="0.3">
      <c r="A3" s="76" t="s">
        <v>163</v>
      </c>
      <c r="B3" s="77"/>
      <c r="C3" s="77"/>
      <c r="D3" s="77"/>
      <c r="E3" s="77"/>
      <c r="F3" s="77"/>
      <c r="G3" s="77"/>
      <c r="H3" s="76" t="s">
        <v>1</v>
      </c>
      <c r="I3" s="77"/>
      <c r="J3" s="77"/>
      <c r="K3" s="77"/>
      <c r="L3" s="77"/>
      <c r="M3" s="77"/>
      <c r="N3" s="77"/>
      <c r="O3" s="77"/>
      <c r="P3" s="78"/>
      <c r="Q3" s="77" t="s">
        <v>167</v>
      </c>
      <c r="R3" s="77"/>
      <c r="S3" s="78"/>
    </row>
    <row r="4" spans="1:19" ht="45" customHeight="1" x14ac:dyDescent="0.25">
      <c r="A4" s="96" t="s">
        <v>164</v>
      </c>
      <c r="B4" s="92"/>
      <c r="C4" s="92"/>
      <c r="D4" s="92" t="s">
        <v>165</v>
      </c>
      <c r="E4" s="92"/>
      <c r="F4" s="92" t="s">
        <v>166</v>
      </c>
      <c r="G4" s="93"/>
      <c r="H4" s="74" t="s">
        <v>2</v>
      </c>
      <c r="I4" s="72" t="s">
        <v>3</v>
      </c>
      <c r="J4" s="72" t="s">
        <v>76</v>
      </c>
      <c r="K4" s="72" t="s">
        <v>5</v>
      </c>
      <c r="L4" s="72"/>
      <c r="M4" s="72"/>
      <c r="N4" s="72" t="s">
        <v>9</v>
      </c>
      <c r="O4" s="72"/>
      <c r="P4" s="81"/>
      <c r="Q4" s="90" t="s">
        <v>168</v>
      </c>
      <c r="R4" s="72" t="s">
        <v>169</v>
      </c>
      <c r="S4" s="81" t="s">
        <v>170</v>
      </c>
    </row>
    <row r="5" spans="1:19" ht="15.75" thickBot="1" x14ac:dyDescent="0.3">
      <c r="A5" s="97"/>
      <c r="B5" s="94"/>
      <c r="C5" s="94"/>
      <c r="D5" s="94"/>
      <c r="E5" s="94"/>
      <c r="F5" s="94"/>
      <c r="G5" s="95"/>
      <c r="H5" s="75"/>
      <c r="I5" s="73"/>
      <c r="J5" s="73"/>
      <c r="K5" s="9" t="s">
        <v>6</v>
      </c>
      <c r="L5" s="9" t="s">
        <v>7</v>
      </c>
      <c r="M5" s="9" t="s">
        <v>77</v>
      </c>
      <c r="N5" s="9" t="s">
        <v>10</v>
      </c>
      <c r="O5" s="9" t="s">
        <v>7</v>
      </c>
      <c r="P5" s="10" t="s">
        <v>77</v>
      </c>
      <c r="Q5" s="91"/>
      <c r="R5" s="73"/>
      <c r="S5" s="89"/>
    </row>
    <row r="6" spans="1:19" x14ac:dyDescent="0.25">
      <c r="A6" s="11" t="s">
        <v>11</v>
      </c>
      <c r="B6" s="13"/>
      <c r="C6" s="13"/>
      <c r="D6" s="54"/>
      <c r="E6" s="13"/>
      <c r="F6" s="55"/>
      <c r="G6" s="13"/>
      <c r="H6" s="14">
        <v>10372910</v>
      </c>
      <c r="I6" s="15">
        <v>10641981</v>
      </c>
      <c r="J6" s="15">
        <v>2635428.0999999996</v>
      </c>
      <c r="K6" s="15">
        <v>2385010.5999999996</v>
      </c>
      <c r="L6" s="15">
        <v>194587.40000000002</v>
      </c>
      <c r="M6" s="15">
        <v>55830.100000000006</v>
      </c>
      <c r="N6" s="16">
        <v>0.22411340520153153</v>
      </c>
      <c r="O6" s="16">
        <v>0.2423982903183157</v>
      </c>
      <c r="P6" s="17">
        <v>0.2476445034058978</v>
      </c>
      <c r="Q6" s="56"/>
      <c r="R6" s="15"/>
      <c r="S6" s="17"/>
    </row>
    <row r="7" spans="1:19" x14ac:dyDescent="0.25">
      <c r="A7" s="40" t="s">
        <v>171</v>
      </c>
      <c r="B7" s="42"/>
      <c r="C7" s="42"/>
      <c r="D7" s="57"/>
      <c r="E7" s="42"/>
      <c r="F7" s="58"/>
      <c r="G7" s="42"/>
      <c r="H7" s="43">
        <f ca="1">SUM(H8:OFFSET(H6,MATCH("PROYECTOS",$A$8:$A$50,0),0))</f>
        <v>10372910</v>
      </c>
      <c r="I7" s="44">
        <f ca="1">SUM(I8:OFFSET(I6,MATCH("PROYECTOS",$A$8:$A$50,0),0))</f>
        <v>8121662</v>
      </c>
      <c r="J7" s="44">
        <f ca="1">SUM(J8:OFFSET(J6,MATCH("PROYECTOS",$A$8:$A$50,0),0))</f>
        <v>1478069</v>
      </c>
      <c r="K7" s="44">
        <f ca="1">SUM(K8:OFFSET(K6,MATCH("PROYECTOS",$A$8:$A$50,0),0))</f>
        <v>1312717.3</v>
      </c>
      <c r="L7" s="44">
        <f ca="1">SUM(L8:OFFSET(L6,MATCH("PROYECTOS",$A$8:$A$50,0),0))</f>
        <v>118364.4</v>
      </c>
      <c r="M7" s="44">
        <f ca="1">SUM(M8:OFFSET(M6,MATCH("PROYECTOS",$A$8:$A$50,0),0))</f>
        <v>46987.3</v>
      </c>
      <c r="N7" s="45">
        <f ca="1">IFERROR(K7/I7,0)</f>
        <v>0.16163160939226479</v>
      </c>
      <c r="O7" s="45">
        <f ca="1">IFERROR(SUM(K7,L7)/I7,0)</f>
        <v>0.17620552295823194</v>
      </c>
      <c r="P7" s="46">
        <f ca="1">IFERROR(SUM(K7,L7,M7)/I7,0)</f>
        <v>0.18199095209822816</v>
      </c>
      <c r="Q7" s="59"/>
      <c r="R7" s="44"/>
      <c r="S7" s="46"/>
    </row>
    <row r="8" spans="1:19" ht="38.25" x14ac:dyDescent="0.25">
      <c r="A8" s="18"/>
      <c r="B8" s="20">
        <v>5001363</v>
      </c>
      <c r="C8" s="20" t="s">
        <v>740</v>
      </c>
      <c r="D8" s="63">
        <v>3000106</v>
      </c>
      <c r="E8" s="20" t="s">
        <v>735</v>
      </c>
      <c r="F8" s="64">
        <v>240</v>
      </c>
      <c r="G8" s="20" t="s">
        <v>746</v>
      </c>
      <c r="H8" s="21">
        <v>2966810</v>
      </c>
      <c r="I8" s="22">
        <v>1799666</v>
      </c>
      <c r="J8" s="22">
        <f t="shared" ref="J8:J14" si="0">SUM(K8,L8,M8)</f>
        <v>308946.7</v>
      </c>
      <c r="K8" s="22">
        <v>265556.7</v>
      </c>
      <c r="L8" s="22">
        <v>35988.699999999997</v>
      </c>
      <c r="M8" s="22">
        <v>7401.3</v>
      </c>
      <c r="N8" s="23">
        <f t="shared" ref="N8:N15" si="1">IFERROR(K8/I8,0)</f>
        <v>0.14755888037002421</v>
      </c>
      <c r="O8" s="23">
        <f t="shared" ref="O8:O15" si="2">IFERROR(SUM(K8,L8)/I8,0)</f>
        <v>0.16755631322700992</v>
      </c>
      <c r="P8" s="24">
        <f t="shared" ref="P8:P15" si="3">IFERROR(SUM(K8,L8,M8)/I8,0)</f>
        <v>0.171668909675462</v>
      </c>
      <c r="Q8" s="65">
        <v>0</v>
      </c>
      <c r="R8" s="22">
        <v>0</v>
      </c>
      <c r="S8" s="24">
        <f>IFERROR(R8/Q8,0)</f>
        <v>0</v>
      </c>
    </row>
    <row r="9" spans="1:19" ht="38.25" x14ac:dyDescent="0.25">
      <c r="A9" s="18"/>
      <c r="B9" s="20">
        <v>5001365</v>
      </c>
      <c r="C9" s="20" t="s">
        <v>741</v>
      </c>
      <c r="D9" s="63">
        <v>3000108</v>
      </c>
      <c r="E9" s="20" t="s">
        <v>736</v>
      </c>
      <c r="F9" s="64">
        <v>35</v>
      </c>
      <c r="G9" s="20" t="s">
        <v>729</v>
      </c>
      <c r="H9" s="21">
        <v>1369360</v>
      </c>
      <c r="I9" s="22">
        <v>381656</v>
      </c>
      <c r="J9" s="22">
        <f t="shared" si="0"/>
        <v>121186.20000000001</v>
      </c>
      <c r="K9" s="22">
        <v>110007.1</v>
      </c>
      <c r="L9" s="22">
        <v>10982</v>
      </c>
      <c r="M9" s="22">
        <v>197.1</v>
      </c>
      <c r="N9" s="23">
        <f t="shared" si="1"/>
        <v>0.28823626511832645</v>
      </c>
      <c r="O9" s="23">
        <f t="shared" si="2"/>
        <v>0.31701086842601717</v>
      </c>
      <c r="P9" s="24">
        <f t="shared" si="3"/>
        <v>0.31752730207307106</v>
      </c>
      <c r="Q9" s="65">
        <v>0</v>
      </c>
      <c r="R9" s="22">
        <v>0</v>
      </c>
      <c r="S9" s="24">
        <f t="shared" ref="S9:S14" si="4">IFERROR(R9/Q9,0)</f>
        <v>0</v>
      </c>
    </row>
    <row r="10" spans="1:19" ht="51" x14ac:dyDescent="0.25">
      <c r="A10" s="18"/>
      <c r="B10" s="20">
        <v>5001367</v>
      </c>
      <c r="C10" s="20" t="s">
        <v>742</v>
      </c>
      <c r="D10" s="63">
        <v>3000109</v>
      </c>
      <c r="E10" s="20" t="s">
        <v>737</v>
      </c>
      <c r="F10" s="64">
        <v>291</v>
      </c>
      <c r="G10" s="20" t="s">
        <v>620</v>
      </c>
      <c r="H10" s="21">
        <v>698740</v>
      </c>
      <c r="I10" s="22">
        <v>699040</v>
      </c>
      <c r="J10" s="22">
        <f t="shared" si="0"/>
        <v>68635.8</v>
      </c>
      <c r="K10" s="22">
        <v>58210.9</v>
      </c>
      <c r="L10" s="22">
        <v>3798.6</v>
      </c>
      <c r="M10" s="22">
        <v>6626.3</v>
      </c>
      <c r="N10" s="23">
        <f t="shared" si="1"/>
        <v>8.3272631036850536E-2</v>
      </c>
      <c r="O10" s="23">
        <f t="shared" si="2"/>
        <v>8.8706654840924701E-2</v>
      </c>
      <c r="P10" s="24">
        <f t="shared" si="3"/>
        <v>9.8185797665369653E-2</v>
      </c>
      <c r="Q10" s="65">
        <v>0</v>
      </c>
      <c r="R10" s="22">
        <v>0</v>
      </c>
      <c r="S10" s="24">
        <f t="shared" si="4"/>
        <v>0</v>
      </c>
    </row>
    <row r="11" spans="1:19" ht="38.25" x14ac:dyDescent="0.25">
      <c r="A11" s="18"/>
      <c r="B11" s="20">
        <v>5001368</v>
      </c>
      <c r="C11" s="20" t="s">
        <v>743</v>
      </c>
      <c r="D11" s="63">
        <v>3000109</v>
      </c>
      <c r="E11" s="20" t="s">
        <v>737</v>
      </c>
      <c r="F11" s="64">
        <v>236</v>
      </c>
      <c r="G11" s="20" t="s">
        <v>603</v>
      </c>
      <c r="H11" s="21">
        <v>1396000</v>
      </c>
      <c r="I11" s="22">
        <v>1396000</v>
      </c>
      <c r="J11" s="22">
        <f t="shared" si="0"/>
        <v>99382.9</v>
      </c>
      <c r="K11" s="22">
        <v>87564.4</v>
      </c>
      <c r="L11" s="22">
        <v>-355.3</v>
      </c>
      <c r="M11" s="22">
        <v>12173.8</v>
      </c>
      <c r="N11" s="23">
        <f t="shared" si="1"/>
        <v>6.2725214899713458E-2</v>
      </c>
      <c r="O11" s="23">
        <f t="shared" si="2"/>
        <v>6.2470702005730655E-2</v>
      </c>
      <c r="P11" s="24">
        <f t="shared" si="3"/>
        <v>7.1191189111747849E-2</v>
      </c>
      <c r="Q11" s="65">
        <v>0</v>
      </c>
      <c r="R11" s="22">
        <v>0</v>
      </c>
      <c r="S11" s="24">
        <f t="shared" si="4"/>
        <v>0</v>
      </c>
    </row>
    <row r="12" spans="1:19" ht="63.75" x14ac:dyDescent="0.25">
      <c r="A12" s="18"/>
      <c r="B12" s="20">
        <v>5001369</v>
      </c>
      <c r="C12" s="20" t="s">
        <v>744</v>
      </c>
      <c r="D12" s="63">
        <v>3000109</v>
      </c>
      <c r="E12" s="20" t="s">
        <v>737</v>
      </c>
      <c r="F12" s="64">
        <v>293</v>
      </c>
      <c r="G12" s="20" t="s">
        <v>747</v>
      </c>
      <c r="H12" s="21">
        <v>1257780</v>
      </c>
      <c r="I12" s="22">
        <v>817794</v>
      </c>
      <c r="J12" s="22">
        <f t="shared" si="0"/>
        <v>134398.80000000002</v>
      </c>
      <c r="K12" s="22">
        <v>119153.1</v>
      </c>
      <c r="L12" s="22">
        <v>18539.2</v>
      </c>
      <c r="M12" s="22">
        <v>-3293.5</v>
      </c>
      <c r="N12" s="23">
        <f t="shared" si="1"/>
        <v>0.14570062876470113</v>
      </c>
      <c r="O12" s="23">
        <f t="shared" si="2"/>
        <v>0.16837039645680943</v>
      </c>
      <c r="P12" s="24">
        <f t="shared" si="3"/>
        <v>0.16434309862875005</v>
      </c>
      <c r="Q12" s="65">
        <v>0</v>
      </c>
      <c r="R12" s="22">
        <v>0</v>
      </c>
      <c r="S12" s="24">
        <f t="shared" si="4"/>
        <v>0</v>
      </c>
    </row>
    <row r="13" spans="1:19" ht="51" x14ac:dyDescent="0.25">
      <c r="A13" s="18"/>
      <c r="B13" s="20">
        <v>5001370</v>
      </c>
      <c r="C13" s="20" t="s">
        <v>745</v>
      </c>
      <c r="D13" s="63">
        <v>3000110</v>
      </c>
      <c r="E13" s="20" t="s">
        <v>738</v>
      </c>
      <c r="F13" s="64">
        <v>1</v>
      </c>
      <c r="G13" s="20" t="s">
        <v>413</v>
      </c>
      <c r="H13" s="21">
        <v>1229700</v>
      </c>
      <c r="I13" s="22">
        <v>1131500</v>
      </c>
      <c r="J13" s="22">
        <f t="shared" si="0"/>
        <v>304712.19999999995</v>
      </c>
      <c r="K13" s="22">
        <v>258182.8</v>
      </c>
      <c r="L13" s="22">
        <v>34467.800000000003</v>
      </c>
      <c r="M13" s="22">
        <v>12061.6</v>
      </c>
      <c r="N13" s="23">
        <f t="shared" si="1"/>
        <v>0.22817746354396817</v>
      </c>
      <c r="O13" s="23">
        <f t="shared" si="2"/>
        <v>0.25863950508174988</v>
      </c>
      <c r="P13" s="24">
        <f t="shared" si="3"/>
        <v>0.26929933716305787</v>
      </c>
      <c r="Q13" s="65">
        <v>0</v>
      </c>
      <c r="R13" s="22">
        <v>0</v>
      </c>
      <c r="S13" s="24">
        <f t="shared" si="4"/>
        <v>0</v>
      </c>
    </row>
    <row r="14" spans="1:19" x14ac:dyDescent="0.25">
      <c r="A14" s="18"/>
      <c r="B14" s="20">
        <v>9000000</v>
      </c>
      <c r="C14" s="20" t="s">
        <v>192</v>
      </c>
      <c r="D14" s="63">
        <v>9000000</v>
      </c>
      <c r="E14" s="20" t="s">
        <v>193</v>
      </c>
      <c r="F14" s="64"/>
      <c r="G14" s="20" t="s">
        <v>205</v>
      </c>
      <c r="H14" s="21">
        <v>1454520</v>
      </c>
      <c r="I14" s="22">
        <v>1896006</v>
      </c>
      <c r="J14" s="22">
        <f t="shared" si="0"/>
        <v>440806.40000000002</v>
      </c>
      <c r="K14" s="22">
        <v>414042.3</v>
      </c>
      <c r="L14" s="22">
        <v>14943.4</v>
      </c>
      <c r="M14" s="22">
        <v>11820.7</v>
      </c>
      <c r="N14" s="23">
        <f t="shared" si="1"/>
        <v>0.2183760494428815</v>
      </c>
      <c r="O14" s="23">
        <f t="shared" si="2"/>
        <v>0.2262575645857661</v>
      </c>
      <c r="P14" s="24">
        <f t="shared" si="3"/>
        <v>0.23249209126975337</v>
      </c>
      <c r="Q14" s="65">
        <v>0</v>
      </c>
      <c r="R14" s="22">
        <v>0</v>
      </c>
      <c r="S14" s="24">
        <f t="shared" si="4"/>
        <v>0</v>
      </c>
    </row>
    <row r="15" spans="1:19" ht="15.75" thickBot="1" x14ac:dyDescent="0.3">
      <c r="A15" s="47" t="s">
        <v>161</v>
      </c>
      <c r="B15" s="49"/>
      <c r="C15" s="49"/>
      <c r="D15" s="60"/>
      <c r="E15" s="49"/>
      <c r="F15" s="61"/>
      <c r="G15" s="49"/>
      <c r="H15" s="50">
        <f ca="1">OFFSET(H15,-MATCH("PROYECTOS",$A$8:$A$50,0)-1,0)-(OFFSET(H15,-MATCH("PROYECTOS",$A$8:$A$50,0),0))</f>
        <v>0</v>
      </c>
      <c r="I15" s="51">
        <f t="shared" ref="I15:M15" ca="1" si="5">OFFSET(I15,-MATCH("PROYECTOS",$A$8:$A$50,0)-1,0)-(OFFSET(I15,-MATCH("PROYECTOS",$A$8:$A$50,0),0))</f>
        <v>2520319</v>
      </c>
      <c r="J15" s="51">
        <f t="shared" ca="1" si="5"/>
        <v>1157359.0999999996</v>
      </c>
      <c r="K15" s="51">
        <f t="shared" ca="1" si="5"/>
        <v>1072293.2999999996</v>
      </c>
      <c r="L15" s="51">
        <f t="shared" ca="1" si="5"/>
        <v>76223.000000000029</v>
      </c>
      <c r="M15" s="51">
        <f t="shared" ca="1" si="5"/>
        <v>8842.8000000000029</v>
      </c>
      <c r="N15" s="52">
        <f t="shared" ca="1" si="1"/>
        <v>0.42545935653383543</v>
      </c>
      <c r="O15" s="52">
        <f t="shared" ca="1" si="2"/>
        <v>0.45570275032644658</v>
      </c>
      <c r="P15" s="53">
        <f t="shared" ca="1" si="3"/>
        <v>0.4592113538008481</v>
      </c>
      <c r="Q15" s="62"/>
      <c r="R15" s="51"/>
      <c r="S15" s="53"/>
    </row>
  </sheetData>
  <mergeCells count="14">
    <mergeCell ref="F4:G5"/>
    <mergeCell ref="D4:E5"/>
    <mergeCell ref="A4:C5"/>
    <mergeCell ref="A3:G3"/>
    <mergeCell ref="H3:P3"/>
    <mergeCell ref="J4:J5"/>
    <mergeCell ref="I4:I5"/>
    <mergeCell ref="H4:H5"/>
    <mergeCell ref="Q3:S3"/>
    <mergeCell ref="K4:M4"/>
    <mergeCell ref="N4:P4"/>
    <mergeCell ref="S4:S5"/>
    <mergeCell ref="R4:R5"/>
    <mergeCell ref="Q4:Q5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"/>
  <dimension ref="A1:M15"/>
  <sheetViews>
    <sheetView workbookViewId="0">
      <selection activeCell="A13" sqref="A13:L13"/>
    </sheetView>
  </sheetViews>
  <sheetFormatPr baseColWidth="10" defaultColWidth="11.7109375" defaultRowHeight="15" x14ac:dyDescent="0.25"/>
  <cols>
    <col min="1" max="1" width="4.28515625" customWidth="1"/>
    <col min="2" max="2" width="4.28515625" style="4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54</v>
      </c>
      <c r="B1" s="36" t="s">
        <v>72</v>
      </c>
      <c r="C1" s="33" t="s">
        <v>41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750</v>
      </c>
    </row>
    <row r="3" spans="1:13" ht="15.75" thickBot="1" x14ac:dyDescent="0.3">
      <c r="A3" s="76" t="s">
        <v>75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2"/>
      <c r="C6" s="13"/>
      <c r="D6" s="14">
        <v>2239889</v>
      </c>
      <c r="E6" s="15">
        <v>3939037</v>
      </c>
      <c r="F6" s="15">
        <v>1647728.2000000002</v>
      </c>
      <c r="G6" s="15">
        <v>1005169.1</v>
      </c>
      <c r="H6" s="15">
        <v>637949.19999999995</v>
      </c>
      <c r="I6" s="15">
        <v>4609.8999999999996</v>
      </c>
      <c r="J6" s="16">
        <v>0.255181431400619</v>
      </c>
      <c r="K6" s="16">
        <v>0.41713705659530487</v>
      </c>
      <c r="L6" s="17">
        <v>0.41830736801913759</v>
      </c>
      <c r="M6" s="5"/>
    </row>
    <row r="7" spans="1:13" x14ac:dyDescent="0.25">
      <c r="A7" s="40" t="s">
        <v>107</v>
      </c>
      <c r="B7" s="41"/>
      <c r="C7" s="42"/>
      <c r="D7" s="43">
        <f ca="1">SUM(D8:OFFSET(D6,MATCH("GOBIERNOS REGIONALES",$A$8:$A$50,0),0))</f>
        <v>2239889</v>
      </c>
      <c r="E7" s="44">
        <f ca="1">SUM(E8:OFFSET(E6,MATCH("GOBIERNOS REGIONALES",$A$8:$A$50,0),0))</f>
        <v>1289620</v>
      </c>
      <c r="F7" s="44">
        <f ca="1">SUM(F8:OFFSET(F6,MATCH("GOBIERNOS REGIONALES",$A$8:$A$50,0),0))</f>
        <v>274870.10000000003</v>
      </c>
      <c r="G7" s="44">
        <f ca="1">SUM(G8:OFFSET(G6,MATCH("GOBIERNOS REGIONALES",$A$8:$A$50,0),0))</f>
        <v>241351</v>
      </c>
      <c r="H7" s="44">
        <f ca="1">SUM(H8:OFFSET(H6,MATCH("GOBIERNOS REGIONALES",$A$8:$A$50,0),0))</f>
        <v>28909.200000000001</v>
      </c>
      <c r="I7" s="44">
        <f ca="1">SUM(I8:OFFSET(I6,MATCH("GOBIERNOS REGIONALES",$A$8:$A$50,0),0))</f>
        <v>4609.8999999999996</v>
      </c>
      <c r="J7" s="45">
        <f ca="1">IFERROR(G7/E7,0)</f>
        <v>0.18714892759107335</v>
      </c>
      <c r="K7" s="45">
        <f ca="1">IFERROR(SUM(G7,H7)/E7,0)</f>
        <v>0.20956576355825748</v>
      </c>
      <c r="L7" s="46">
        <f ca="1">IFERROR(SUM(G7,H7,I7)/E7,0)</f>
        <v>0.21314038243823766</v>
      </c>
      <c r="M7" s="5"/>
    </row>
    <row r="8" spans="1:13" x14ac:dyDescent="0.25">
      <c r="A8" s="18"/>
      <c r="B8" s="19">
        <v>10</v>
      </c>
      <c r="C8" s="20" t="s">
        <v>593</v>
      </c>
      <c r="D8" s="21">
        <v>2239889</v>
      </c>
      <c r="E8" s="22">
        <v>1289620</v>
      </c>
      <c r="F8" s="22">
        <f t="shared" ref="F8:F14" si="0">SUM(G8,H8,I8)</f>
        <v>274870.10000000003</v>
      </c>
      <c r="G8" s="22">
        <v>241351</v>
      </c>
      <c r="H8" s="22">
        <v>28909.200000000001</v>
      </c>
      <c r="I8" s="22">
        <v>4609.8999999999996</v>
      </c>
      <c r="J8" s="23">
        <f t="shared" ref="J8:J14" si="1">IFERROR(G8/E8,0)</f>
        <v>0.18714892759107335</v>
      </c>
      <c r="K8" s="23">
        <f t="shared" ref="K8:K14" si="2">IFERROR(SUM(G8,H8)/E8,0)</f>
        <v>0.20956576355825748</v>
      </c>
      <c r="L8" s="24">
        <f t="shared" ref="L8:L14" si="3">IFERROR(SUM(G8,H8,I8)/E8,0)</f>
        <v>0.21314038243823766</v>
      </c>
      <c r="M8" s="5"/>
    </row>
    <row r="9" spans="1:13" x14ac:dyDescent="0.25">
      <c r="A9" s="40" t="s">
        <v>112</v>
      </c>
      <c r="B9" s="41"/>
      <c r="C9" s="42"/>
      <c r="D9" s="43">
        <f ca="1">SUM(D10:OFFSET(D8,(MATCH("GOBIERNOS LOCALES",$A$8:$A$50,0)-MATCH("GOBIERNOS REGIONALES",$A$8:$A$50,0)),0))</f>
        <v>0</v>
      </c>
      <c r="E9" s="44">
        <f ca="1">SUM(E10:OFFSET(E8,(MATCH("GOBIERNOS LOCALES",$A$8:$A$50,0)-MATCH("GOBIERNOS REGIONALES",$A$8:$A$50,0)),0))</f>
        <v>2360661</v>
      </c>
      <c r="F9" s="44">
        <f ca="1">SUM(F10:OFFSET(F8,(MATCH("GOBIERNOS LOCALES",$A$8:$A$50,0)-MATCH("GOBIERNOS REGIONALES",$A$8:$A$50,0)),0))</f>
        <v>1361908.1</v>
      </c>
      <c r="G9" s="44">
        <f ca="1">SUM(G10:OFFSET(G8,(MATCH("GOBIERNOS LOCALES",$A$8:$A$50,0)-MATCH("GOBIERNOS REGIONALES",$A$8:$A$50,0)),0))</f>
        <v>752868.1</v>
      </c>
      <c r="H9" s="44">
        <f ca="1">SUM(H10:OFFSET(H8,(MATCH("GOBIERNOS LOCALES",$A$8:$A$50,0)-MATCH("GOBIERNOS REGIONALES",$A$8:$A$50,0)),0))</f>
        <v>609040</v>
      </c>
      <c r="I9" s="44">
        <f ca="1">SUM(I10:OFFSET(I8,(MATCH("GOBIERNOS LOCALES",$A$8:$A$50,0)-MATCH("GOBIERNOS REGIONALES",$A$8:$A$50,0)),0))</f>
        <v>0</v>
      </c>
      <c r="J9" s="45">
        <f t="shared" ca="1" si="1"/>
        <v>0.31892258142952334</v>
      </c>
      <c r="K9" s="45">
        <f t="shared" ca="1" si="2"/>
        <v>0.57691811742558552</v>
      </c>
      <c r="L9" s="46">
        <f t="shared" ca="1" si="3"/>
        <v>0.57691811742558552</v>
      </c>
      <c r="M9" s="5"/>
    </row>
    <row r="10" spans="1:13" x14ac:dyDescent="0.25">
      <c r="A10" s="18"/>
      <c r="B10" s="19">
        <v>444</v>
      </c>
      <c r="C10" s="20" t="s">
        <v>117</v>
      </c>
      <c r="D10" s="21">
        <v>0</v>
      </c>
      <c r="E10" s="22">
        <v>720438</v>
      </c>
      <c r="F10" s="22">
        <f t="shared" si="0"/>
        <v>704718</v>
      </c>
      <c r="G10" s="22">
        <v>106469</v>
      </c>
      <c r="H10" s="22">
        <v>598249</v>
      </c>
      <c r="I10" s="22">
        <v>0</v>
      </c>
      <c r="J10" s="23">
        <f t="shared" si="1"/>
        <v>0.14778370935458707</v>
      </c>
      <c r="K10" s="23">
        <f t="shared" si="2"/>
        <v>0.97817994053617385</v>
      </c>
      <c r="L10" s="24">
        <f t="shared" si="3"/>
        <v>0.97817994053617385</v>
      </c>
      <c r="M10" s="5"/>
    </row>
    <row r="11" spans="1:13" x14ac:dyDescent="0.25">
      <c r="A11" s="18"/>
      <c r="B11" s="19">
        <v>447</v>
      </c>
      <c r="C11" s="20" t="s">
        <v>120</v>
      </c>
      <c r="D11" s="21">
        <v>0</v>
      </c>
      <c r="E11" s="22">
        <v>600702</v>
      </c>
      <c r="F11" s="22">
        <f t="shared" si="0"/>
        <v>600700.6</v>
      </c>
      <c r="G11" s="22">
        <v>600700.6</v>
      </c>
      <c r="H11" s="22">
        <v>0</v>
      </c>
      <c r="I11" s="22">
        <v>0</v>
      </c>
      <c r="J11" s="23">
        <f t="shared" si="1"/>
        <v>0.99999766939347623</v>
      </c>
      <c r="K11" s="23">
        <f t="shared" si="2"/>
        <v>0.99999766939347623</v>
      </c>
      <c r="L11" s="24">
        <f t="shared" si="3"/>
        <v>0.99999766939347623</v>
      </c>
      <c r="M11" s="5"/>
    </row>
    <row r="12" spans="1:13" x14ac:dyDescent="0.25">
      <c r="A12" s="18"/>
      <c r="B12" s="19">
        <v>448</v>
      </c>
      <c r="C12" s="20" t="s">
        <v>121</v>
      </c>
      <c r="D12" s="21">
        <v>0</v>
      </c>
      <c r="E12" s="22">
        <v>951670</v>
      </c>
      <c r="F12" s="22">
        <f t="shared" si="0"/>
        <v>0</v>
      </c>
      <c r="G12" s="22">
        <v>0</v>
      </c>
      <c r="H12" s="22">
        <v>0</v>
      </c>
      <c r="I12" s="22">
        <v>0</v>
      </c>
      <c r="J12" s="23">
        <f t="shared" si="1"/>
        <v>0</v>
      </c>
      <c r="K12" s="23">
        <f t="shared" si="2"/>
        <v>0</v>
      </c>
      <c r="L12" s="24">
        <f t="shared" si="3"/>
        <v>0</v>
      </c>
      <c r="M12" s="5"/>
    </row>
    <row r="13" spans="1:13" x14ac:dyDescent="0.25">
      <c r="A13" s="18"/>
      <c r="B13" s="19">
        <v>455</v>
      </c>
      <c r="C13" s="20" t="s">
        <v>128</v>
      </c>
      <c r="D13" s="21">
        <v>0</v>
      </c>
      <c r="E13" s="22">
        <v>87851</v>
      </c>
      <c r="F13" s="22">
        <f t="shared" si="0"/>
        <v>56489.5</v>
      </c>
      <c r="G13" s="22">
        <v>45698.5</v>
      </c>
      <c r="H13" s="22">
        <v>10791</v>
      </c>
      <c r="I13" s="22">
        <v>0</v>
      </c>
      <c r="J13" s="23">
        <f t="shared" si="1"/>
        <v>0.52018189889699606</v>
      </c>
      <c r="K13" s="23">
        <f t="shared" si="2"/>
        <v>0.64301487746297714</v>
      </c>
      <c r="L13" s="24">
        <f t="shared" si="3"/>
        <v>0.64301487746297714</v>
      </c>
      <c r="M13" s="5"/>
    </row>
    <row r="14" spans="1:13" ht="15.75" thickBot="1" x14ac:dyDescent="0.3">
      <c r="A14" s="47" t="s">
        <v>138</v>
      </c>
      <c r="B14" s="48"/>
      <c r="C14" s="49"/>
      <c r="D14" s="50">
        <v>0</v>
      </c>
      <c r="E14" s="51">
        <v>288756</v>
      </c>
      <c r="F14" s="51">
        <f t="shared" si="0"/>
        <v>10950</v>
      </c>
      <c r="G14" s="51">
        <v>10950</v>
      </c>
      <c r="H14" s="51">
        <v>0</v>
      </c>
      <c r="I14" s="51">
        <v>0</v>
      </c>
      <c r="J14" s="52">
        <f t="shared" si="1"/>
        <v>3.7921289947221874E-2</v>
      </c>
      <c r="K14" s="52">
        <f t="shared" si="2"/>
        <v>3.7921289947221874E-2</v>
      </c>
      <c r="L14" s="53">
        <f t="shared" si="3"/>
        <v>3.7921289947221874E-2</v>
      </c>
      <c r="M14" s="5"/>
    </row>
    <row r="15" spans="1:13" x14ac:dyDescent="0.25">
      <c r="D15" s="6"/>
      <c r="E15" s="6"/>
      <c r="F15" s="6"/>
      <c r="G15" s="6"/>
      <c r="H15" s="6"/>
      <c r="I15" s="6"/>
      <c r="J15" s="5"/>
      <c r="K15" s="5"/>
      <c r="L15" s="5"/>
      <c r="M15" s="5"/>
    </row>
  </sheetData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2"/>
  <dimension ref="A1:P100"/>
  <sheetViews>
    <sheetView workbookViewId="0">
      <selection activeCell="N2" sqref="N2"/>
    </sheetView>
  </sheetViews>
  <sheetFormatPr baseColWidth="10" defaultColWidth="11.7109375" defaultRowHeight="15" x14ac:dyDescent="0.25"/>
  <cols>
    <col min="1" max="1" width="4.28515625" customWidth="1"/>
    <col min="2" max="2" width="4.28515625" style="35" customWidth="1"/>
    <col min="3" max="3" width="31.42578125" customWidth="1"/>
    <col min="4" max="6" width="13.5703125" customWidth="1"/>
    <col min="7" max="9" width="0" hidden="1" customWidth="1"/>
  </cols>
  <sheetData>
    <row r="1" spans="1:16" ht="15.75" x14ac:dyDescent="0.25">
      <c r="A1" s="32">
        <v>54</v>
      </c>
      <c r="B1" s="34" t="s">
        <v>72</v>
      </c>
      <c r="C1" s="33" t="s">
        <v>41</v>
      </c>
      <c r="D1" s="33"/>
      <c r="E1" s="33"/>
      <c r="F1" s="33"/>
      <c r="G1" s="33"/>
      <c r="H1" s="33"/>
      <c r="I1" s="33"/>
      <c r="J1" s="33"/>
      <c r="K1" s="33"/>
      <c r="L1" s="33"/>
    </row>
    <row r="2" spans="1:16" ht="15.75" thickBot="1" x14ac:dyDescent="0.3">
      <c r="A2" s="2" t="s">
        <v>751</v>
      </c>
      <c r="N2" s="1" t="s">
        <v>760</v>
      </c>
    </row>
    <row r="3" spans="1:16" ht="15.75" thickBot="1" x14ac:dyDescent="0.3">
      <c r="A3" s="76" t="s">
        <v>79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6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6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  <c r="O5" s="6"/>
      <c r="P5" s="66"/>
    </row>
    <row r="6" spans="1:16" x14ac:dyDescent="0.25">
      <c r="A6" s="11" t="s">
        <v>11</v>
      </c>
      <c r="B6" s="37"/>
      <c r="C6" s="13"/>
      <c r="D6" s="14">
        <f ca="1">SUM(D7:OFFSET(D7,50,0))</f>
        <v>2239889</v>
      </c>
      <c r="E6" s="15">
        <f ca="1">SUM(E7:OFFSET(E7,50,0))</f>
        <v>3939037</v>
      </c>
      <c r="F6" s="15">
        <f ca="1">SUM(F7:OFFSET(F7,50,0))</f>
        <v>1647728.2000000002</v>
      </c>
      <c r="G6" s="15">
        <f ca="1">SUM(G7:OFFSET(G7,50,0))</f>
        <v>1005169.1</v>
      </c>
      <c r="H6" s="15">
        <f ca="1">SUM(H7:OFFSET(H7,50,0))</f>
        <v>637949.19999999995</v>
      </c>
      <c r="I6" s="15">
        <f ca="1">SUM(I7:OFFSET(I7,50,0))</f>
        <v>4609.8999999999996</v>
      </c>
      <c r="J6" s="16">
        <f ca="1">IFERROR(G6/E6,0)</f>
        <v>0.255181431400619</v>
      </c>
      <c r="K6" s="16">
        <f ca="1">IFERROR(SUM(G6,H6)/E6,0)</f>
        <v>0.41713705659530487</v>
      </c>
      <c r="L6" s="17">
        <f ca="1">IFERROR(SUM(G6,H6,I6)/E6,0)</f>
        <v>0.41830736801913759</v>
      </c>
      <c r="M6" s="5"/>
      <c r="O6" s="6" t="s">
        <v>206</v>
      </c>
      <c r="P6" s="66" t="s">
        <v>207</v>
      </c>
    </row>
    <row r="7" spans="1:16" x14ac:dyDescent="0.25">
      <c r="A7" s="18"/>
      <c r="B7" s="38">
        <v>5</v>
      </c>
      <c r="C7" s="20" t="s">
        <v>86</v>
      </c>
      <c r="D7" s="21">
        <v>0</v>
      </c>
      <c r="E7" s="22">
        <v>720438</v>
      </c>
      <c r="F7" s="22">
        <f t="shared" ref="F7:F12" si="0">SUM(G7,H7,I7)</f>
        <v>704718</v>
      </c>
      <c r="G7" s="22">
        <v>106469</v>
      </c>
      <c r="H7" s="22">
        <v>598249</v>
      </c>
      <c r="I7" s="22">
        <v>0</v>
      </c>
      <c r="J7" s="23">
        <f t="shared" ref="J7:J12" si="1">IFERROR(G7/E7,0)</f>
        <v>0.14778370935458707</v>
      </c>
      <c r="K7" s="23">
        <f t="shared" ref="K7:K12" si="2">IFERROR(SUM(G7,H7)/E7,0)</f>
        <v>0.97817994053617385</v>
      </c>
      <c r="L7" s="24">
        <f t="shared" ref="L7:L12" si="3">IFERROR(SUM(G7,H7,I7)/E7,0)</f>
        <v>0.97817994053617385</v>
      </c>
      <c r="M7" s="5"/>
      <c r="N7" t="s">
        <v>90</v>
      </c>
      <c r="O7" s="6">
        <v>600700.6</v>
      </c>
      <c r="P7" s="66">
        <v>0.99999766939347623</v>
      </c>
    </row>
    <row r="8" spans="1:16" x14ac:dyDescent="0.25">
      <c r="A8" s="18"/>
      <c r="B8" s="38">
        <v>9</v>
      </c>
      <c r="C8" s="20" t="s">
        <v>90</v>
      </c>
      <c r="D8" s="21">
        <v>0</v>
      </c>
      <c r="E8" s="22">
        <v>600702</v>
      </c>
      <c r="F8" s="22">
        <f t="shared" si="0"/>
        <v>600700.6</v>
      </c>
      <c r="G8" s="22">
        <v>600700.6</v>
      </c>
      <c r="H8" s="22">
        <v>0</v>
      </c>
      <c r="I8" s="22">
        <v>0</v>
      </c>
      <c r="J8" s="23">
        <f t="shared" si="1"/>
        <v>0.99999766939347623</v>
      </c>
      <c r="K8" s="23">
        <f t="shared" si="2"/>
        <v>0.99999766939347623</v>
      </c>
      <c r="L8" s="24">
        <f t="shared" si="3"/>
        <v>0.99999766939347623</v>
      </c>
      <c r="M8" s="5"/>
      <c r="N8" t="s">
        <v>86</v>
      </c>
      <c r="O8" s="6">
        <v>704718</v>
      </c>
      <c r="P8" s="66">
        <v>0.97817994053617385</v>
      </c>
    </row>
    <row r="9" spans="1:16" x14ac:dyDescent="0.25">
      <c r="A9" s="18"/>
      <c r="B9" s="38">
        <v>10</v>
      </c>
      <c r="C9" s="20" t="s">
        <v>91</v>
      </c>
      <c r="D9" s="21">
        <v>951669</v>
      </c>
      <c r="E9" s="22">
        <v>951670</v>
      </c>
      <c r="F9" s="22">
        <f t="shared" si="0"/>
        <v>0</v>
      </c>
      <c r="G9" s="22">
        <v>0</v>
      </c>
      <c r="H9" s="22">
        <v>0</v>
      </c>
      <c r="I9" s="22">
        <v>0</v>
      </c>
      <c r="J9" s="23">
        <f t="shared" si="1"/>
        <v>0</v>
      </c>
      <c r="K9" s="23">
        <f t="shared" si="2"/>
        <v>0</v>
      </c>
      <c r="L9" s="24">
        <f t="shared" si="3"/>
        <v>0</v>
      </c>
      <c r="M9" s="5"/>
      <c r="N9" t="s">
        <v>99</v>
      </c>
      <c r="O9" s="6">
        <v>56489.5</v>
      </c>
      <c r="P9" s="66">
        <v>0.64301487746297714</v>
      </c>
    </row>
    <row r="10" spans="1:16" x14ac:dyDescent="0.25">
      <c r="A10" s="18"/>
      <c r="B10" s="38">
        <v>15</v>
      </c>
      <c r="C10" s="20" t="s">
        <v>96</v>
      </c>
      <c r="D10" s="21">
        <v>1288220</v>
      </c>
      <c r="E10" s="22">
        <v>1289620</v>
      </c>
      <c r="F10" s="22">
        <f t="shared" si="0"/>
        <v>274870.10000000003</v>
      </c>
      <c r="G10" s="22">
        <v>241351</v>
      </c>
      <c r="H10" s="22">
        <v>28909.200000000001</v>
      </c>
      <c r="I10" s="22">
        <v>4609.8999999999996</v>
      </c>
      <c r="J10" s="23">
        <f t="shared" si="1"/>
        <v>0.18714892759107335</v>
      </c>
      <c r="K10" s="23">
        <f t="shared" si="2"/>
        <v>0.20956576355825748</v>
      </c>
      <c r="L10" s="24">
        <f t="shared" si="3"/>
        <v>0.21314038243823766</v>
      </c>
      <c r="M10" s="5"/>
      <c r="N10" t="s">
        <v>96</v>
      </c>
      <c r="O10" s="6">
        <v>274870.10000000003</v>
      </c>
      <c r="P10" s="66">
        <v>0.21314038243823766</v>
      </c>
    </row>
    <row r="11" spans="1:16" x14ac:dyDescent="0.25">
      <c r="A11" s="18"/>
      <c r="B11" s="38">
        <v>18</v>
      </c>
      <c r="C11" s="20" t="s">
        <v>99</v>
      </c>
      <c r="D11" s="21">
        <v>0</v>
      </c>
      <c r="E11" s="22">
        <v>87851</v>
      </c>
      <c r="F11" s="22">
        <f t="shared" si="0"/>
        <v>56489.5</v>
      </c>
      <c r="G11" s="22">
        <v>45698.5</v>
      </c>
      <c r="H11" s="22">
        <v>10791</v>
      </c>
      <c r="I11" s="22">
        <v>0</v>
      </c>
      <c r="J11" s="23">
        <f t="shared" si="1"/>
        <v>0.52018189889699606</v>
      </c>
      <c r="K11" s="23">
        <f t="shared" si="2"/>
        <v>0.64301487746297714</v>
      </c>
      <c r="L11" s="24">
        <f t="shared" si="3"/>
        <v>0.64301487746297714</v>
      </c>
      <c r="M11" s="5"/>
      <c r="N11" t="s">
        <v>106</v>
      </c>
      <c r="O11" s="6">
        <v>10950</v>
      </c>
      <c r="P11" s="66">
        <v>3.7921289947221874E-2</v>
      </c>
    </row>
    <row r="12" spans="1:16" ht="15.75" thickBot="1" x14ac:dyDescent="0.3">
      <c r="A12" s="25"/>
      <c r="B12" s="39">
        <v>25</v>
      </c>
      <c r="C12" s="27" t="s">
        <v>106</v>
      </c>
      <c r="D12" s="28">
        <v>0</v>
      </c>
      <c r="E12" s="29">
        <v>288756</v>
      </c>
      <c r="F12" s="29">
        <f t="shared" si="0"/>
        <v>10950</v>
      </c>
      <c r="G12" s="29">
        <v>10950</v>
      </c>
      <c r="H12" s="29">
        <v>0</v>
      </c>
      <c r="I12" s="29">
        <v>0</v>
      </c>
      <c r="J12" s="30">
        <f t="shared" si="1"/>
        <v>3.7921289947221874E-2</v>
      </c>
      <c r="K12" s="30">
        <f t="shared" si="2"/>
        <v>3.7921289947221874E-2</v>
      </c>
      <c r="L12" s="31">
        <f t="shared" si="3"/>
        <v>3.7921289947221874E-2</v>
      </c>
      <c r="M12" s="5"/>
      <c r="N12" t="s">
        <v>91</v>
      </c>
      <c r="O12" s="6">
        <v>0</v>
      </c>
      <c r="P12" s="66">
        <v>0</v>
      </c>
    </row>
    <row r="13" spans="1:16" x14ac:dyDescent="0.25">
      <c r="O13" s="6"/>
      <c r="P13" s="66"/>
    </row>
    <row r="14" spans="1:16" x14ac:dyDescent="0.25">
      <c r="O14" s="6"/>
      <c r="P14" s="66"/>
    </row>
    <row r="15" spans="1:16" x14ac:dyDescent="0.25">
      <c r="O15" s="6"/>
      <c r="P15" s="66"/>
    </row>
    <row r="16" spans="1:16" x14ac:dyDescent="0.25">
      <c r="O16" s="6"/>
      <c r="P16" s="66"/>
    </row>
    <row r="17" spans="15:16" x14ac:dyDescent="0.25">
      <c r="O17" s="6"/>
      <c r="P17" s="66"/>
    </row>
    <row r="18" spans="15:16" x14ac:dyDescent="0.25">
      <c r="O18" s="6"/>
      <c r="P18" s="66"/>
    </row>
    <row r="19" spans="15:16" x14ac:dyDescent="0.25">
      <c r="O19" s="6"/>
      <c r="P19" s="66"/>
    </row>
    <row r="20" spans="15:16" x14ac:dyDescent="0.25">
      <c r="O20" s="6"/>
      <c r="P20" s="66"/>
    </row>
    <row r="21" spans="15:16" x14ac:dyDescent="0.25">
      <c r="O21" s="6"/>
      <c r="P21" s="66"/>
    </row>
    <row r="22" spans="15:16" x14ac:dyDescent="0.25">
      <c r="O22" s="6"/>
      <c r="P22" s="66"/>
    </row>
    <row r="23" spans="15:16" x14ac:dyDescent="0.25">
      <c r="O23" s="6"/>
      <c r="P23" s="66"/>
    </row>
    <row r="24" spans="15:16" x14ac:dyDescent="0.25">
      <c r="O24" s="6"/>
      <c r="P24" s="66"/>
    </row>
    <row r="25" spans="15:16" x14ac:dyDescent="0.25">
      <c r="O25" s="6"/>
      <c r="P25" s="66"/>
    </row>
    <row r="26" spans="15:16" x14ac:dyDescent="0.25">
      <c r="O26" s="6"/>
      <c r="P26" s="66"/>
    </row>
    <row r="27" spans="15:16" x14ac:dyDescent="0.25">
      <c r="O27" s="6"/>
      <c r="P27" s="66"/>
    </row>
    <row r="28" spans="15:16" x14ac:dyDescent="0.25">
      <c r="O28" s="6"/>
      <c r="P28" s="66"/>
    </row>
    <row r="29" spans="15:16" x14ac:dyDescent="0.25">
      <c r="O29" s="6"/>
      <c r="P29" s="66"/>
    </row>
    <row r="30" spans="15:16" x14ac:dyDescent="0.25">
      <c r="O30" s="6"/>
      <c r="P30" s="66"/>
    </row>
    <row r="31" spans="15:16" x14ac:dyDescent="0.25">
      <c r="O31" s="6"/>
      <c r="P31" s="66"/>
    </row>
    <row r="32" spans="15:16" x14ac:dyDescent="0.25">
      <c r="O32" s="6"/>
      <c r="P32" s="66"/>
    </row>
    <row r="33" spans="15:16" x14ac:dyDescent="0.25">
      <c r="O33" s="6"/>
      <c r="P33" s="66"/>
    </row>
    <row r="34" spans="15:16" x14ac:dyDescent="0.25">
      <c r="O34" s="6"/>
      <c r="P34" s="66"/>
    </row>
    <row r="35" spans="15:16" x14ac:dyDescent="0.25">
      <c r="O35" s="6"/>
      <c r="P35" s="66"/>
    </row>
    <row r="36" spans="15:16" x14ac:dyDescent="0.25">
      <c r="O36" s="6"/>
      <c r="P36" s="66"/>
    </row>
    <row r="37" spans="15:16" x14ac:dyDescent="0.25">
      <c r="O37" s="6"/>
      <c r="P37" s="66"/>
    </row>
    <row r="38" spans="15:16" x14ac:dyDescent="0.25">
      <c r="O38" s="6"/>
      <c r="P38" s="66"/>
    </row>
    <row r="39" spans="15:16" x14ac:dyDescent="0.25">
      <c r="O39" s="6"/>
      <c r="P39" s="66"/>
    </row>
    <row r="40" spans="15:16" x14ac:dyDescent="0.25">
      <c r="O40" s="6"/>
      <c r="P40" s="66"/>
    </row>
    <row r="41" spans="15:16" x14ac:dyDescent="0.25">
      <c r="O41" s="6"/>
      <c r="P41" s="66"/>
    </row>
    <row r="42" spans="15:16" x14ac:dyDescent="0.25">
      <c r="O42" s="6"/>
      <c r="P42" s="66"/>
    </row>
    <row r="43" spans="15:16" x14ac:dyDescent="0.25">
      <c r="O43" s="6"/>
      <c r="P43" s="66"/>
    </row>
    <row r="44" spans="15:16" x14ac:dyDescent="0.25">
      <c r="O44" s="6"/>
      <c r="P44" s="66"/>
    </row>
    <row r="45" spans="15:16" x14ac:dyDescent="0.25">
      <c r="O45" s="6"/>
      <c r="P45" s="66"/>
    </row>
    <row r="46" spans="15:16" x14ac:dyDescent="0.25">
      <c r="O46" s="6"/>
      <c r="P46" s="66"/>
    </row>
    <row r="47" spans="15:16" x14ac:dyDescent="0.25">
      <c r="O47" s="6"/>
      <c r="P47" s="66"/>
    </row>
    <row r="48" spans="15:16" x14ac:dyDescent="0.25">
      <c r="O48" s="6"/>
      <c r="P48" s="66"/>
    </row>
    <row r="49" spans="15:16" x14ac:dyDescent="0.25">
      <c r="O49" s="6"/>
      <c r="P49" s="66"/>
    </row>
    <row r="50" spans="15:16" x14ac:dyDescent="0.25">
      <c r="O50" s="6"/>
      <c r="P50" s="66"/>
    </row>
    <row r="51" spans="15:16" x14ac:dyDescent="0.25">
      <c r="O51" s="6"/>
      <c r="P51" s="66"/>
    </row>
    <row r="52" spans="15:16" x14ac:dyDescent="0.25">
      <c r="O52" s="6"/>
      <c r="P52" s="66"/>
    </row>
    <row r="53" spans="15:16" x14ac:dyDescent="0.25">
      <c r="O53" s="6"/>
      <c r="P53" s="66"/>
    </row>
    <row r="54" spans="15:16" x14ac:dyDescent="0.25">
      <c r="O54" s="6"/>
      <c r="P54" s="66"/>
    </row>
    <row r="55" spans="15:16" x14ac:dyDescent="0.25">
      <c r="O55" s="6"/>
      <c r="P55" s="66"/>
    </row>
    <row r="56" spans="15:16" x14ac:dyDescent="0.25">
      <c r="O56" s="6"/>
      <c r="P56" s="66"/>
    </row>
    <row r="57" spans="15:16" x14ac:dyDescent="0.25">
      <c r="O57" s="6"/>
      <c r="P57" s="66"/>
    </row>
    <row r="58" spans="15:16" x14ac:dyDescent="0.25">
      <c r="O58" s="6"/>
      <c r="P58" s="66"/>
    </row>
    <row r="59" spans="15:16" x14ac:dyDescent="0.25">
      <c r="O59" s="6"/>
      <c r="P59" s="66"/>
    </row>
    <row r="60" spans="15:16" x14ac:dyDescent="0.25">
      <c r="O60" s="6"/>
      <c r="P60" s="66"/>
    </row>
    <row r="61" spans="15:16" x14ac:dyDescent="0.25">
      <c r="O61" s="6"/>
      <c r="P61" s="66"/>
    </row>
    <row r="62" spans="15:16" x14ac:dyDescent="0.25">
      <c r="O62" s="6"/>
      <c r="P62" s="66"/>
    </row>
    <row r="63" spans="15:16" x14ac:dyDescent="0.25">
      <c r="O63" s="6"/>
      <c r="P63" s="66"/>
    </row>
    <row r="64" spans="15:16" x14ac:dyDescent="0.25">
      <c r="O64" s="6"/>
      <c r="P64" s="66"/>
    </row>
    <row r="65" spans="15:16" x14ac:dyDescent="0.25">
      <c r="O65" s="6"/>
      <c r="P65" s="66"/>
    </row>
    <row r="66" spans="15:16" x14ac:dyDescent="0.25">
      <c r="O66" s="6"/>
      <c r="P66" s="66"/>
    </row>
    <row r="67" spans="15:16" x14ac:dyDescent="0.25">
      <c r="O67" s="6"/>
      <c r="P67" s="66"/>
    </row>
    <row r="68" spans="15:16" x14ac:dyDescent="0.25">
      <c r="O68" s="6"/>
      <c r="P68" s="66"/>
    </row>
    <row r="69" spans="15:16" x14ac:dyDescent="0.25">
      <c r="O69" s="6"/>
      <c r="P69" s="66"/>
    </row>
    <row r="70" spans="15:16" x14ac:dyDescent="0.25">
      <c r="O70" s="6"/>
      <c r="P70" s="66"/>
    </row>
    <row r="71" spans="15:16" x14ac:dyDescent="0.25">
      <c r="O71" s="6"/>
      <c r="P71" s="66"/>
    </row>
    <row r="72" spans="15:16" x14ac:dyDescent="0.25">
      <c r="O72" s="6"/>
      <c r="P72" s="66"/>
    </row>
    <row r="73" spans="15:16" x14ac:dyDescent="0.25">
      <c r="O73" s="6"/>
      <c r="P73" s="66"/>
    </row>
    <row r="74" spans="15:16" x14ac:dyDescent="0.25">
      <c r="O74" s="6"/>
      <c r="P74" s="66"/>
    </row>
    <row r="75" spans="15:16" x14ac:dyDescent="0.25">
      <c r="O75" s="6"/>
      <c r="P75" s="66"/>
    </row>
    <row r="76" spans="15:16" x14ac:dyDescent="0.25">
      <c r="O76" s="6"/>
      <c r="P76" s="66"/>
    </row>
    <row r="77" spans="15:16" x14ac:dyDescent="0.25">
      <c r="O77" s="6"/>
      <c r="P77" s="66"/>
    </row>
    <row r="78" spans="15:16" x14ac:dyDescent="0.25">
      <c r="O78" s="6"/>
      <c r="P78" s="66"/>
    </row>
    <row r="79" spans="15:16" x14ac:dyDescent="0.25">
      <c r="O79" s="6"/>
      <c r="P79" s="66"/>
    </row>
    <row r="80" spans="15:16" x14ac:dyDescent="0.25">
      <c r="O80" s="6"/>
      <c r="P80" s="66"/>
    </row>
    <row r="81" spans="15:16" x14ac:dyDescent="0.25">
      <c r="O81" s="6"/>
      <c r="P81" s="66"/>
    </row>
    <row r="82" spans="15:16" x14ac:dyDescent="0.25">
      <c r="O82" s="6"/>
      <c r="P82" s="66"/>
    </row>
    <row r="83" spans="15:16" x14ac:dyDescent="0.25">
      <c r="O83" s="6"/>
      <c r="P83" s="66"/>
    </row>
    <row r="84" spans="15:16" x14ac:dyDescent="0.25">
      <c r="O84" s="6"/>
      <c r="P84" s="66"/>
    </row>
    <row r="85" spans="15:16" x14ac:dyDescent="0.25">
      <c r="O85" s="6"/>
      <c r="P85" s="66"/>
    </row>
    <row r="86" spans="15:16" x14ac:dyDescent="0.25">
      <c r="O86" s="6"/>
      <c r="P86" s="66"/>
    </row>
    <row r="87" spans="15:16" x14ac:dyDescent="0.25">
      <c r="O87" s="6"/>
      <c r="P87" s="66"/>
    </row>
    <row r="88" spans="15:16" x14ac:dyDescent="0.25">
      <c r="O88" s="6"/>
      <c r="P88" s="66"/>
    </row>
    <row r="89" spans="15:16" x14ac:dyDescent="0.25">
      <c r="O89" s="6"/>
      <c r="P89" s="66"/>
    </row>
    <row r="90" spans="15:16" x14ac:dyDescent="0.25">
      <c r="O90" s="6"/>
      <c r="P90" s="66"/>
    </row>
    <row r="91" spans="15:16" x14ac:dyDescent="0.25">
      <c r="O91" s="6"/>
      <c r="P91" s="66"/>
    </row>
    <row r="92" spans="15:16" x14ac:dyDescent="0.25">
      <c r="O92" s="6"/>
      <c r="P92" s="66"/>
    </row>
    <row r="93" spans="15:16" x14ac:dyDescent="0.25">
      <c r="O93" s="6"/>
      <c r="P93" s="66"/>
    </row>
    <row r="94" spans="15:16" x14ac:dyDescent="0.25">
      <c r="O94" s="6"/>
      <c r="P94" s="66"/>
    </row>
    <row r="95" spans="15:16" x14ac:dyDescent="0.25">
      <c r="O95" s="6"/>
      <c r="P95" s="66"/>
    </row>
    <row r="96" spans="15:16" x14ac:dyDescent="0.25">
      <c r="O96" s="6"/>
      <c r="P96" s="66"/>
    </row>
    <row r="97" spans="15:16" x14ac:dyDescent="0.25">
      <c r="O97" s="6"/>
      <c r="P97" s="66"/>
    </row>
    <row r="98" spans="15:16" x14ac:dyDescent="0.25">
      <c r="O98" s="6"/>
      <c r="P98" s="66"/>
    </row>
    <row r="99" spans="15:16" x14ac:dyDescent="0.25">
      <c r="O99" s="6"/>
      <c r="P99" s="66"/>
    </row>
    <row r="100" spans="15:16" x14ac:dyDescent="0.25">
      <c r="O100" s="6"/>
      <c r="P100" s="66"/>
    </row>
  </sheetData>
  <sortState ref="N6:P100">
    <sortCondition descending="1" ref="P5:P100"/>
  </sortState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  <drawing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3"/>
  <dimension ref="A1:M17"/>
  <sheetViews>
    <sheetView topLeftCell="A10" workbookViewId="0">
      <selection activeCell="A17" sqref="A17:D17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54</v>
      </c>
      <c r="B1" s="33" t="s">
        <v>72</v>
      </c>
      <c r="C1" s="33" t="s">
        <v>41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752</v>
      </c>
    </row>
    <row r="3" spans="1:13" ht="15.75" thickBot="1" x14ac:dyDescent="0.3">
      <c r="A3" s="76" t="s">
        <v>81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3"/>
      <c r="C6" s="13"/>
      <c r="D6" s="14">
        <v>2239889</v>
      </c>
      <c r="E6" s="15">
        <v>3939037</v>
      </c>
      <c r="F6" s="15">
        <v>1647728.2000000002</v>
      </c>
      <c r="G6" s="15">
        <v>1005169.1</v>
      </c>
      <c r="H6" s="15">
        <v>637949.19999999995</v>
      </c>
      <c r="I6" s="15">
        <v>4609.8999999999996</v>
      </c>
      <c r="J6" s="16">
        <v>0.255181431400619</v>
      </c>
      <c r="K6" s="16">
        <v>0.41713705659530487</v>
      </c>
      <c r="L6" s="17">
        <v>0.41830736801913759</v>
      </c>
      <c r="M6" s="5"/>
    </row>
    <row r="7" spans="1:13" x14ac:dyDescent="0.25">
      <c r="A7" s="40" t="s">
        <v>139</v>
      </c>
      <c r="B7" s="42"/>
      <c r="C7" s="42"/>
      <c r="D7" s="43">
        <f ca="1">SUM(D8:OFFSET(D6,MATCH("PROYECTOS",$A$8:$A$50,0),0))</f>
        <v>1288220</v>
      </c>
      <c r="E7" s="44">
        <f ca="1">SUM(E8:OFFSET(E6,MATCH("PROYECTOS",$A$8:$A$50,0),0))</f>
        <v>1289620</v>
      </c>
      <c r="F7" s="44">
        <f ca="1">SUM(F8:OFFSET(F6,MATCH("PROYECTOS",$A$8:$A$50,0),0))</f>
        <v>274870.19999999995</v>
      </c>
      <c r="G7" s="44">
        <f ca="1">SUM(G8:OFFSET(G6,MATCH("PROYECTOS",$A$8:$A$50,0),0))</f>
        <v>241351.09999999998</v>
      </c>
      <c r="H7" s="44">
        <f ca="1">SUM(H8:OFFSET(H6,MATCH("PROYECTOS",$A$8:$A$50,0),0))</f>
        <v>28909.200000000001</v>
      </c>
      <c r="I7" s="44">
        <f ca="1">SUM(I8:OFFSET(I6,MATCH("PROYECTOS",$A$8:$A$50,0),0))</f>
        <v>4609.8999999999996</v>
      </c>
      <c r="J7" s="45">
        <f ca="1">IFERROR(G7/E7,0)</f>
        <v>0.18714900513329505</v>
      </c>
      <c r="K7" s="45">
        <f ca="1">IFERROR(SUM(G7,H7)/E7,0)</f>
        <v>0.20956584110047921</v>
      </c>
      <c r="L7" s="46">
        <f ca="1">IFERROR(SUM(G7,H7,I7)/E7,0)</f>
        <v>0.21314045998045936</v>
      </c>
      <c r="M7" s="5"/>
    </row>
    <row r="8" spans="1:13" ht="63.75" x14ac:dyDescent="0.25">
      <c r="A8" s="18"/>
      <c r="B8" s="20">
        <v>3000112</v>
      </c>
      <c r="C8" s="20" t="s">
        <v>753</v>
      </c>
      <c r="D8" s="21">
        <v>783240</v>
      </c>
      <c r="E8" s="22">
        <v>784040</v>
      </c>
      <c r="F8" s="22">
        <f t="shared" ref="F8:F9" si="0">SUM(G8,H8,I8)</f>
        <v>136946.79999999999</v>
      </c>
      <c r="G8" s="22">
        <v>115847.2</v>
      </c>
      <c r="H8" s="22">
        <v>16810.7</v>
      </c>
      <c r="I8" s="22">
        <v>4288.8999999999996</v>
      </c>
      <c r="J8" s="23">
        <f t="shared" ref="J8:J10" si="1">IFERROR(G8/E8,0)</f>
        <v>0.14775674710473954</v>
      </c>
      <c r="K8" s="23">
        <f t="shared" ref="K8:K10" si="2">IFERROR(SUM(G8,H8)/E8,0)</f>
        <v>0.16919787255752256</v>
      </c>
      <c r="L8" s="24">
        <f t="shared" ref="L8:L10" si="3">IFERROR(SUM(G8,H8,I8)/E8,0)</f>
        <v>0.1746681291770828</v>
      </c>
      <c r="M8" s="5"/>
    </row>
    <row r="9" spans="1:13" ht="25.5" x14ac:dyDescent="0.25">
      <c r="A9" s="18"/>
      <c r="B9" s="20">
        <v>3000113</v>
      </c>
      <c r="C9" s="20" t="s">
        <v>754</v>
      </c>
      <c r="D9" s="21">
        <v>504980</v>
      </c>
      <c r="E9" s="22">
        <v>505580</v>
      </c>
      <c r="F9" s="22">
        <f t="shared" si="0"/>
        <v>137923.4</v>
      </c>
      <c r="G9" s="22">
        <v>125503.9</v>
      </c>
      <c r="H9" s="22">
        <v>12098.5</v>
      </c>
      <c r="I9" s="22">
        <v>321</v>
      </c>
      <c r="J9" s="23">
        <f t="shared" si="1"/>
        <v>0.24823746983662326</v>
      </c>
      <c r="K9" s="23">
        <f t="shared" si="2"/>
        <v>0.27216741168558883</v>
      </c>
      <c r="L9" s="24">
        <f t="shared" si="3"/>
        <v>0.27280232604137822</v>
      </c>
      <c r="M9" s="5"/>
    </row>
    <row r="10" spans="1:13" ht="15.75" thickBot="1" x14ac:dyDescent="0.3">
      <c r="A10" s="47" t="s">
        <v>161</v>
      </c>
      <c r="B10" s="49"/>
      <c r="C10" s="49"/>
      <c r="D10" s="50">
        <f ca="1">OFFSET(D10,-MATCH("PROYECTOS",$A$8:$A$50,0)-1,0)-(OFFSET(D10,-MATCH("PROYECTOS",$A$8:$A$50,0),0))</f>
        <v>951669</v>
      </c>
      <c r="E10" s="51">
        <f t="shared" ref="E10:I10" ca="1" si="4">OFFSET(E10,-MATCH("PROYECTOS",$A$8:$A$50,0)-1,0)-(OFFSET(E10,-MATCH("PROYECTOS",$A$8:$A$50,0),0))</f>
        <v>2649417</v>
      </c>
      <c r="F10" s="51">
        <f t="shared" ca="1" si="4"/>
        <v>1372858.0000000002</v>
      </c>
      <c r="G10" s="51">
        <f t="shared" ca="1" si="4"/>
        <v>763818</v>
      </c>
      <c r="H10" s="51">
        <f t="shared" ca="1" si="4"/>
        <v>609040</v>
      </c>
      <c r="I10" s="51">
        <f t="shared" ca="1" si="4"/>
        <v>0</v>
      </c>
      <c r="J10" s="52">
        <f t="shared" ca="1" si="1"/>
        <v>0.28829663280638723</v>
      </c>
      <c r="K10" s="52">
        <f t="shared" ca="1" si="2"/>
        <v>0.51817362083809382</v>
      </c>
      <c r="L10" s="53">
        <f t="shared" ca="1" si="3"/>
        <v>0.51817362083809382</v>
      </c>
      <c r="M10" s="5"/>
    </row>
    <row r="11" spans="1:13" ht="15.75" thickBot="1" x14ac:dyDescent="0.3"/>
    <row r="12" spans="1:13" ht="15.75" thickBot="1" x14ac:dyDescent="0.3">
      <c r="A12" s="82" t="s">
        <v>209</v>
      </c>
      <c r="B12" s="83"/>
      <c r="C12" s="83"/>
      <c r="D12" s="84"/>
    </row>
    <row r="13" spans="1:13" ht="15.75" thickBot="1" x14ac:dyDescent="0.3">
      <c r="A13" s="2" t="s">
        <v>761</v>
      </c>
    </row>
    <row r="14" spans="1:13" ht="45" customHeight="1" x14ac:dyDescent="0.25">
      <c r="A14" s="76" t="s">
        <v>211</v>
      </c>
      <c r="B14" s="77"/>
      <c r="C14" s="77"/>
      <c r="D14" s="87" t="s">
        <v>212</v>
      </c>
    </row>
    <row r="15" spans="1:13" ht="15.75" thickBot="1" x14ac:dyDescent="0.3">
      <c r="A15" s="85"/>
      <c r="B15" s="86"/>
      <c r="C15" s="86"/>
      <c r="D15" s="88"/>
    </row>
    <row r="16" spans="1:13" ht="63.75" x14ac:dyDescent="0.25">
      <c r="A16" s="18"/>
      <c r="B16" s="20">
        <v>3000112</v>
      </c>
      <c r="C16" s="20" t="s">
        <v>753</v>
      </c>
      <c r="D16" s="24">
        <v>0.1746681291770828</v>
      </c>
    </row>
    <row r="17" spans="1:4" ht="26.25" thickBot="1" x14ac:dyDescent="0.3">
      <c r="A17" s="25"/>
      <c r="B17" s="27">
        <v>3000113</v>
      </c>
      <c r="C17" s="27" t="s">
        <v>754</v>
      </c>
      <c r="D17" s="31">
        <v>0.27280232604137822</v>
      </c>
    </row>
  </sheetData>
  <mergeCells count="10">
    <mergeCell ref="A12:D12"/>
    <mergeCell ref="A14:C15"/>
    <mergeCell ref="D14:D15"/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4"/>
  <dimension ref="A1:S12"/>
  <sheetViews>
    <sheetView workbookViewId="0">
      <selection activeCell="A11" sqref="A11:S11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4" width="7.7109375" customWidth="1"/>
    <col min="5" max="5" width="31.42578125" customWidth="1"/>
    <col min="6" max="6" width="4.28515625" style="4" customWidth="1"/>
    <col min="7" max="7" width="11.42578125" customWidth="1"/>
    <col min="8" max="10" width="13.5703125" customWidth="1"/>
    <col min="11" max="13" width="0" hidden="1" customWidth="1"/>
    <col min="17" max="18" width="14" hidden="1" customWidth="1"/>
    <col min="19" max="19" width="0" hidden="1" customWidth="1"/>
  </cols>
  <sheetData>
    <row r="1" spans="1:19" ht="15.75" x14ac:dyDescent="0.25">
      <c r="A1" s="32">
        <v>54</v>
      </c>
      <c r="B1" s="33" t="s">
        <v>72</v>
      </c>
      <c r="C1" s="33" t="s">
        <v>41</v>
      </c>
      <c r="D1" s="33"/>
      <c r="E1" s="33"/>
      <c r="F1" s="36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15.75" thickBot="1" x14ac:dyDescent="0.3">
      <c r="A2" s="2" t="s">
        <v>755</v>
      </c>
    </row>
    <row r="3" spans="1:19" ht="15.75" thickBot="1" x14ac:dyDescent="0.3">
      <c r="A3" s="76" t="s">
        <v>163</v>
      </c>
      <c r="B3" s="77"/>
      <c r="C3" s="77"/>
      <c r="D3" s="77"/>
      <c r="E3" s="77"/>
      <c r="F3" s="77"/>
      <c r="G3" s="77"/>
      <c r="H3" s="76" t="s">
        <v>1</v>
      </c>
      <c r="I3" s="77"/>
      <c r="J3" s="77"/>
      <c r="K3" s="77"/>
      <c r="L3" s="77"/>
      <c r="M3" s="77"/>
      <c r="N3" s="77"/>
      <c r="O3" s="77"/>
      <c r="P3" s="78"/>
      <c r="Q3" s="77" t="s">
        <v>167</v>
      </c>
      <c r="R3" s="77"/>
      <c r="S3" s="78"/>
    </row>
    <row r="4" spans="1:19" ht="45" customHeight="1" x14ac:dyDescent="0.25">
      <c r="A4" s="96" t="s">
        <v>164</v>
      </c>
      <c r="B4" s="92"/>
      <c r="C4" s="92"/>
      <c r="D4" s="92" t="s">
        <v>165</v>
      </c>
      <c r="E4" s="92"/>
      <c r="F4" s="92" t="s">
        <v>166</v>
      </c>
      <c r="G4" s="93"/>
      <c r="H4" s="74" t="s">
        <v>2</v>
      </c>
      <c r="I4" s="72" t="s">
        <v>3</v>
      </c>
      <c r="J4" s="72" t="s">
        <v>76</v>
      </c>
      <c r="K4" s="72" t="s">
        <v>5</v>
      </c>
      <c r="L4" s="72"/>
      <c r="M4" s="72"/>
      <c r="N4" s="72" t="s">
        <v>9</v>
      </c>
      <c r="O4" s="72"/>
      <c r="P4" s="81"/>
      <c r="Q4" s="90" t="s">
        <v>168</v>
      </c>
      <c r="R4" s="72" t="s">
        <v>169</v>
      </c>
      <c r="S4" s="81" t="s">
        <v>170</v>
      </c>
    </row>
    <row r="5" spans="1:19" ht="15.75" thickBot="1" x14ac:dyDescent="0.3">
      <c r="A5" s="97"/>
      <c r="B5" s="94"/>
      <c r="C5" s="94"/>
      <c r="D5" s="94"/>
      <c r="E5" s="94"/>
      <c r="F5" s="94"/>
      <c r="G5" s="95"/>
      <c r="H5" s="75"/>
      <c r="I5" s="73"/>
      <c r="J5" s="73"/>
      <c r="K5" s="9" t="s">
        <v>6</v>
      </c>
      <c r="L5" s="9" t="s">
        <v>7</v>
      </c>
      <c r="M5" s="9" t="s">
        <v>77</v>
      </c>
      <c r="N5" s="9" t="s">
        <v>10</v>
      </c>
      <c r="O5" s="9" t="s">
        <v>7</v>
      </c>
      <c r="P5" s="10" t="s">
        <v>77</v>
      </c>
      <c r="Q5" s="91"/>
      <c r="R5" s="73"/>
      <c r="S5" s="89"/>
    </row>
    <row r="6" spans="1:19" x14ac:dyDescent="0.25">
      <c r="A6" s="11" t="s">
        <v>11</v>
      </c>
      <c r="B6" s="13"/>
      <c r="C6" s="13"/>
      <c r="D6" s="54"/>
      <c r="E6" s="13"/>
      <c r="F6" s="55"/>
      <c r="G6" s="13"/>
      <c r="H6" s="14">
        <v>2239889</v>
      </c>
      <c r="I6" s="15">
        <v>3939037</v>
      </c>
      <c r="J6" s="15">
        <v>1647728.2000000002</v>
      </c>
      <c r="K6" s="15">
        <v>1005169.1</v>
      </c>
      <c r="L6" s="15">
        <v>637949.19999999995</v>
      </c>
      <c r="M6" s="15">
        <v>4609.8999999999996</v>
      </c>
      <c r="N6" s="16">
        <v>0.255181431400619</v>
      </c>
      <c r="O6" s="16">
        <v>0.41713705659530487</v>
      </c>
      <c r="P6" s="17">
        <v>0.41830736801913759</v>
      </c>
      <c r="Q6" s="56"/>
      <c r="R6" s="15"/>
      <c r="S6" s="17"/>
    </row>
    <row r="7" spans="1:19" x14ac:dyDescent="0.25">
      <c r="A7" s="40" t="s">
        <v>171</v>
      </c>
      <c r="B7" s="42"/>
      <c r="C7" s="42"/>
      <c r="D7" s="57"/>
      <c r="E7" s="42"/>
      <c r="F7" s="58"/>
      <c r="G7" s="42"/>
      <c r="H7" s="43">
        <f ca="1">SUM(H8:OFFSET(H6,MATCH("PROYECTOS",$A$8:$A$50,0),0))</f>
        <v>1288220</v>
      </c>
      <c r="I7" s="44">
        <f ca="1">SUM(I8:OFFSET(I6,MATCH("PROYECTOS",$A$8:$A$50,0),0))</f>
        <v>1289620</v>
      </c>
      <c r="J7" s="44">
        <f ca="1">SUM(J8:OFFSET(J6,MATCH("PROYECTOS",$A$8:$A$50,0),0))</f>
        <v>274870.3</v>
      </c>
      <c r="K7" s="44">
        <f ca="1">SUM(K8:OFFSET(K6,MATCH("PROYECTOS",$A$8:$A$50,0),0))</f>
        <v>241351.10000000003</v>
      </c>
      <c r="L7" s="44">
        <f ca="1">SUM(L8:OFFSET(L6,MATCH("PROYECTOS",$A$8:$A$50,0),0))</f>
        <v>28909.300000000003</v>
      </c>
      <c r="M7" s="44">
        <f ca="1">SUM(M8:OFFSET(M6,MATCH("PROYECTOS",$A$8:$A$50,0),0))</f>
        <v>4609.9000000000005</v>
      </c>
      <c r="N7" s="45">
        <f ca="1">IFERROR(K7/I7,0)</f>
        <v>0.1871490051332951</v>
      </c>
      <c r="O7" s="45">
        <f ca="1">IFERROR(SUM(K7,L7)/I7,0)</f>
        <v>0.20956591864270097</v>
      </c>
      <c r="P7" s="46">
        <f ca="1">IFERROR(SUM(K7,L7,M7)/I7,0)</f>
        <v>0.21314053752268114</v>
      </c>
      <c r="Q7" s="59"/>
      <c r="R7" s="44"/>
      <c r="S7" s="46"/>
    </row>
    <row r="8" spans="1:19" ht="76.5" x14ac:dyDescent="0.25">
      <c r="A8" s="18"/>
      <c r="B8" s="20">
        <v>5001373</v>
      </c>
      <c r="C8" s="20" t="s">
        <v>756</v>
      </c>
      <c r="D8" s="63">
        <v>3000112</v>
      </c>
      <c r="E8" s="20" t="s">
        <v>753</v>
      </c>
      <c r="F8" s="64">
        <v>36</v>
      </c>
      <c r="G8" s="20" t="s">
        <v>448</v>
      </c>
      <c r="H8" s="21">
        <v>447600</v>
      </c>
      <c r="I8" s="22">
        <v>448100</v>
      </c>
      <c r="J8" s="22">
        <f t="shared" ref="J8:J11" si="0">SUM(K8,L8,M8)</f>
        <v>85052.500000000015</v>
      </c>
      <c r="K8" s="22">
        <v>73765.100000000006</v>
      </c>
      <c r="L8" s="22">
        <v>11097.1</v>
      </c>
      <c r="M8" s="22">
        <v>190.3</v>
      </c>
      <c r="N8" s="23">
        <f t="shared" ref="N8:N12" si="1">IFERROR(K8/I8,0)</f>
        <v>0.16461749609462176</v>
      </c>
      <c r="O8" s="23">
        <f t="shared" ref="O8:O12" si="2">IFERROR(SUM(K8,L8)/I8,0)</f>
        <v>0.18938228074090607</v>
      </c>
      <c r="P8" s="24">
        <f t="shared" ref="P8:P12" si="3">IFERROR(SUM(K8,L8,M8)/I8,0)</f>
        <v>0.18980696273153316</v>
      </c>
      <c r="Q8" s="65">
        <v>0</v>
      </c>
      <c r="R8" s="22">
        <v>0</v>
      </c>
      <c r="S8" s="24">
        <f>IFERROR(R8/Q8,0)</f>
        <v>0</v>
      </c>
    </row>
    <row r="9" spans="1:19" ht="63.75" x14ac:dyDescent="0.25">
      <c r="A9" s="18"/>
      <c r="B9" s="20">
        <v>5001374</v>
      </c>
      <c r="C9" s="20" t="s">
        <v>757</v>
      </c>
      <c r="D9" s="63">
        <v>3000112</v>
      </c>
      <c r="E9" s="20" t="s">
        <v>753</v>
      </c>
      <c r="F9" s="64">
        <v>36</v>
      </c>
      <c r="G9" s="20" t="s">
        <v>448</v>
      </c>
      <c r="H9" s="21">
        <v>335640</v>
      </c>
      <c r="I9" s="22">
        <v>335940</v>
      </c>
      <c r="J9" s="22">
        <f t="shared" si="0"/>
        <v>51894.299999999996</v>
      </c>
      <c r="K9" s="22">
        <v>42082.1</v>
      </c>
      <c r="L9" s="22">
        <v>5713.6</v>
      </c>
      <c r="M9" s="22">
        <v>4098.6000000000004</v>
      </c>
      <c r="N9" s="23">
        <f t="shared" si="1"/>
        <v>0.12526671429421921</v>
      </c>
      <c r="O9" s="23">
        <f t="shared" si="2"/>
        <v>0.14227451330594748</v>
      </c>
      <c r="P9" s="24">
        <f t="shared" si="3"/>
        <v>0.15447490623325594</v>
      </c>
      <c r="Q9" s="65">
        <v>0</v>
      </c>
      <c r="R9" s="22">
        <v>0</v>
      </c>
      <c r="S9" s="24">
        <f t="shared" ref="S9:S11" si="4">IFERROR(R9/Q9,0)</f>
        <v>0</v>
      </c>
    </row>
    <row r="10" spans="1:19" ht="25.5" x14ac:dyDescent="0.25">
      <c r="A10" s="18"/>
      <c r="B10" s="20">
        <v>5001375</v>
      </c>
      <c r="C10" s="20" t="s">
        <v>758</v>
      </c>
      <c r="D10" s="63">
        <v>3000113</v>
      </c>
      <c r="E10" s="20" t="s">
        <v>754</v>
      </c>
      <c r="F10" s="64">
        <v>35</v>
      </c>
      <c r="G10" s="20" t="s">
        <v>729</v>
      </c>
      <c r="H10" s="21">
        <v>242520</v>
      </c>
      <c r="I10" s="22">
        <v>242820</v>
      </c>
      <c r="J10" s="22">
        <f t="shared" si="0"/>
        <v>49915.299999999996</v>
      </c>
      <c r="K10" s="22">
        <v>45718.2</v>
      </c>
      <c r="L10" s="22">
        <v>4098.6000000000004</v>
      </c>
      <c r="M10" s="22">
        <v>98.5</v>
      </c>
      <c r="N10" s="23">
        <f t="shared" si="1"/>
        <v>0.1882802075611564</v>
      </c>
      <c r="O10" s="23">
        <f t="shared" si="2"/>
        <v>0.20515937731653075</v>
      </c>
      <c r="P10" s="24">
        <f t="shared" si="3"/>
        <v>0.20556502759245529</v>
      </c>
      <c r="Q10" s="65">
        <v>0</v>
      </c>
      <c r="R10" s="22">
        <v>0</v>
      </c>
      <c r="S10" s="24">
        <f t="shared" si="4"/>
        <v>0</v>
      </c>
    </row>
    <row r="11" spans="1:19" ht="76.5" x14ac:dyDescent="0.25">
      <c r="A11" s="18"/>
      <c r="B11" s="20">
        <v>5001378</v>
      </c>
      <c r="C11" s="20" t="s">
        <v>759</v>
      </c>
      <c r="D11" s="63">
        <v>3000113</v>
      </c>
      <c r="E11" s="20" t="s">
        <v>754</v>
      </c>
      <c r="F11" s="64">
        <v>35</v>
      </c>
      <c r="G11" s="20" t="s">
        <v>729</v>
      </c>
      <c r="H11" s="21">
        <v>262460</v>
      </c>
      <c r="I11" s="22">
        <v>262760</v>
      </c>
      <c r="J11" s="22">
        <f t="shared" si="0"/>
        <v>88008.2</v>
      </c>
      <c r="K11" s="22">
        <v>79785.7</v>
      </c>
      <c r="L11" s="22">
        <v>8000</v>
      </c>
      <c r="M11" s="22">
        <v>222.5</v>
      </c>
      <c r="N11" s="23">
        <f t="shared" si="1"/>
        <v>0.3036447708935911</v>
      </c>
      <c r="O11" s="23">
        <f t="shared" si="2"/>
        <v>0.33409080529760998</v>
      </c>
      <c r="P11" s="24">
        <f t="shared" si="3"/>
        <v>0.33493758562947173</v>
      </c>
      <c r="Q11" s="65">
        <v>0</v>
      </c>
      <c r="R11" s="22">
        <v>0</v>
      </c>
      <c r="S11" s="24">
        <f t="shared" si="4"/>
        <v>0</v>
      </c>
    </row>
    <row r="12" spans="1:19" ht="15.75" thickBot="1" x14ac:dyDescent="0.3">
      <c r="A12" s="47" t="s">
        <v>161</v>
      </c>
      <c r="B12" s="49"/>
      <c r="C12" s="49"/>
      <c r="D12" s="60"/>
      <c r="E12" s="49"/>
      <c r="F12" s="61"/>
      <c r="G12" s="49"/>
      <c r="H12" s="50">
        <f ca="1">OFFSET(H12,-MATCH("PROYECTOS",$A$8:$A$50,0)-1,0)-(OFFSET(H12,-MATCH("PROYECTOS",$A$8:$A$50,0),0))</f>
        <v>951669</v>
      </c>
      <c r="I12" s="51">
        <f t="shared" ref="I12:M12" ca="1" si="5">OFFSET(I12,-MATCH("PROYECTOS",$A$8:$A$50,0)-1,0)-(OFFSET(I12,-MATCH("PROYECTOS",$A$8:$A$50,0),0))</f>
        <v>2649417</v>
      </c>
      <c r="J12" s="51">
        <f t="shared" ca="1" si="5"/>
        <v>1372857.9000000001</v>
      </c>
      <c r="K12" s="51">
        <f t="shared" ca="1" si="5"/>
        <v>763818</v>
      </c>
      <c r="L12" s="51">
        <f t="shared" ca="1" si="5"/>
        <v>609039.89999999991</v>
      </c>
      <c r="M12" s="51">
        <f t="shared" ca="1" si="5"/>
        <v>0</v>
      </c>
      <c r="N12" s="52">
        <f t="shared" ca="1" si="1"/>
        <v>0.28829663280638723</v>
      </c>
      <c r="O12" s="52">
        <f t="shared" ca="1" si="2"/>
        <v>0.51817358309394101</v>
      </c>
      <c r="P12" s="53">
        <f t="shared" ca="1" si="3"/>
        <v>0.51817358309394101</v>
      </c>
      <c r="Q12" s="62"/>
      <c r="R12" s="51"/>
      <c r="S12" s="53"/>
    </row>
  </sheetData>
  <mergeCells count="14">
    <mergeCell ref="F4:G5"/>
    <mergeCell ref="D4:E5"/>
    <mergeCell ref="A4:C5"/>
    <mergeCell ref="A3:G3"/>
    <mergeCell ref="H3:P3"/>
    <mergeCell ref="J4:J5"/>
    <mergeCell ref="I4:I5"/>
    <mergeCell ref="H4:H5"/>
    <mergeCell ref="Q3:S3"/>
    <mergeCell ref="K4:M4"/>
    <mergeCell ref="N4:P4"/>
    <mergeCell ref="S4:S5"/>
    <mergeCell ref="R4:R5"/>
    <mergeCell ref="Q4:Q5"/>
  </mergeCell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5"/>
  <dimension ref="A1:M14"/>
  <sheetViews>
    <sheetView workbookViewId="0">
      <selection activeCell="A12" sqref="A12:L12"/>
    </sheetView>
  </sheetViews>
  <sheetFormatPr baseColWidth="10" defaultColWidth="11.7109375" defaultRowHeight="15" x14ac:dyDescent="0.25"/>
  <cols>
    <col min="1" max="1" width="4.28515625" customWidth="1"/>
    <col min="2" max="2" width="4.28515625" style="4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55</v>
      </c>
      <c r="B1" s="36" t="s">
        <v>72</v>
      </c>
      <c r="C1" s="33" t="s">
        <v>42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762</v>
      </c>
    </row>
    <row r="3" spans="1:13" ht="15.75" thickBot="1" x14ac:dyDescent="0.3">
      <c r="A3" s="76" t="s">
        <v>75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2"/>
      <c r="C6" s="13"/>
      <c r="D6" s="14">
        <v>5090180</v>
      </c>
      <c r="E6" s="15">
        <v>5696612</v>
      </c>
      <c r="F6" s="15">
        <v>1693309.6</v>
      </c>
      <c r="G6" s="15">
        <v>1357952.2000000002</v>
      </c>
      <c r="H6" s="15">
        <v>133317.9</v>
      </c>
      <c r="I6" s="15">
        <v>202039.5</v>
      </c>
      <c r="J6" s="16">
        <v>0.23837891715286211</v>
      </c>
      <c r="K6" s="16">
        <v>0.26178193284008111</v>
      </c>
      <c r="L6" s="17">
        <v>0.2972485400093951</v>
      </c>
      <c r="M6" s="5"/>
    </row>
    <row r="7" spans="1:13" x14ac:dyDescent="0.25">
      <c r="A7" s="40" t="s">
        <v>107</v>
      </c>
      <c r="B7" s="41"/>
      <c r="C7" s="42"/>
      <c r="D7" s="43">
        <f ca="1">SUM(D8:OFFSET(D6,MATCH("GOBIERNOS REGIONALES",$A$8:$A$50,0),0))</f>
        <v>5090180</v>
      </c>
      <c r="E7" s="44">
        <f ca="1">SUM(E8:OFFSET(E6,MATCH("GOBIERNOS REGIONALES",$A$8:$A$50,0),0))</f>
        <v>5281580</v>
      </c>
      <c r="F7" s="44">
        <f ca="1">SUM(F8:OFFSET(F6,MATCH("GOBIERNOS REGIONALES",$A$8:$A$50,0),0))</f>
        <v>1496888.7</v>
      </c>
      <c r="G7" s="44">
        <f ca="1">SUM(G8:OFFSET(G6,MATCH("GOBIERNOS REGIONALES",$A$8:$A$50,0),0))</f>
        <v>1161531.3</v>
      </c>
      <c r="H7" s="44">
        <f ca="1">SUM(H8:OFFSET(H6,MATCH("GOBIERNOS REGIONALES",$A$8:$A$50,0),0))</f>
        <v>133317.9</v>
      </c>
      <c r="I7" s="44">
        <f ca="1">SUM(I8:OFFSET(I6,MATCH("GOBIERNOS REGIONALES",$A$8:$A$50,0),0))</f>
        <v>202039.5</v>
      </c>
      <c r="J7" s="45">
        <f ca="1">IFERROR(G7/E7,0)</f>
        <v>0.21992117888965046</v>
      </c>
      <c r="K7" s="45">
        <f ca="1">IFERROR(SUM(G7,H7)/E7,0)</f>
        <v>0.24516322767050769</v>
      </c>
      <c r="L7" s="46">
        <f ca="1">IFERROR(SUM(G7,H7,I7)/E7,0)</f>
        <v>0.28341683738578227</v>
      </c>
      <c r="M7" s="5"/>
    </row>
    <row r="8" spans="1:13" x14ac:dyDescent="0.25">
      <c r="A8" s="18"/>
      <c r="B8" s="19">
        <v>10</v>
      </c>
      <c r="C8" s="20" t="s">
        <v>593</v>
      </c>
      <c r="D8" s="21">
        <v>5090180</v>
      </c>
      <c r="E8" s="22">
        <v>5281580</v>
      </c>
      <c r="F8" s="22">
        <f t="shared" ref="F8:F13" si="0">SUM(G8,H8,I8)</f>
        <v>1496888.7</v>
      </c>
      <c r="G8" s="22">
        <v>1161531.3</v>
      </c>
      <c r="H8" s="22">
        <v>133317.9</v>
      </c>
      <c r="I8" s="22">
        <v>202039.5</v>
      </c>
      <c r="J8" s="23">
        <f t="shared" ref="J8:J13" si="1">IFERROR(G8/E8,0)</f>
        <v>0.21992117888965046</v>
      </c>
      <c r="K8" s="23">
        <f t="shared" ref="K8:K13" si="2">IFERROR(SUM(G8,H8)/E8,0)</f>
        <v>0.24516322767050769</v>
      </c>
      <c r="L8" s="24">
        <f t="shared" ref="L8:L13" si="3">IFERROR(SUM(G8,H8,I8)/E8,0)</f>
        <v>0.28341683738578227</v>
      </c>
      <c r="M8" s="5"/>
    </row>
    <row r="9" spans="1:13" x14ac:dyDescent="0.25">
      <c r="A9" s="40" t="s">
        <v>112</v>
      </c>
      <c r="B9" s="41"/>
      <c r="C9" s="42"/>
      <c r="D9" s="43">
        <f ca="1">SUM(D10:OFFSET(D8,(MATCH("GOBIERNOS LOCALES",$A$8:$A$50,0)-MATCH("GOBIERNOS REGIONALES",$A$8:$A$50,0)),0))</f>
        <v>0</v>
      </c>
      <c r="E9" s="44">
        <f ca="1">SUM(E10:OFFSET(E8,(MATCH("GOBIERNOS LOCALES",$A$8:$A$50,0)-MATCH("GOBIERNOS REGIONALES",$A$8:$A$50,0)),0))</f>
        <v>415032</v>
      </c>
      <c r="F9" s="44">
        <f ca="1">SUM(F10:OFFSET(F8,(MATCH("GOBIERNOS LOCALES",$A$8:$A$50,0)-MATCH("GOBIERNOS REGIONALES",$A$8:$A$50,0)),0))</f>
        <v>196420.9</v>
      </c>
      <c r="G9" s="44">
        <f ca="1">SUM(G10:OFFSET(G8,(MATCH("GOBIERNOS LOCALES",$A$8:$A$50,0)-MATCH("GOBIERNOS REGIONALES",$A$8:$A$50,0)),0))</f>
        <v>196420.9</v>
      </c>
      <c r="H9" s="44">
        <f ca="1">SUM(H10:OFFSET(H8,(MATCH("GOBIERNOS LOCALES",$A$8:$A$50,0)-MATCH("GOBIERNOS REGIONALES",$A$8:$A$50,0)),0))</f>
        <v>0</v>
      </c>
      <c r="I9" s="44">
        <f ca="1">SUM(I10:OFFSET(I8,(MATCH("GOBIERNOS LOCALES",$A$8:$A$50,0)-MATCH("GOBIERNOS REGIONALES",$A$8:$A$50,0)),0))</f>
        <v>0</v>
      </c>
      <c r="J9" s="45">
        <f t="shared" ca="1" si="1"/>
        <v>0.47326688062607219</v>
      </c>
      <c r="K9" s="45">
        <f t="shared" ca="1" si="2"/>
        <v>0.47326688062607219</v>
      </c>
      <c r="L9" s="46">
        <f t="shared" ca="1" si="3"/>
        <v>0.47326688062607219</v>
      </c>
      <c r="M9" s="5"/>
    </row>
    <row r="10" spans="1:13" x14ac:dyDescent="0.25">
      <c r="A10" s="18"/>
      <c r="B10" s="19">
        <v>447</v>
      </c>
      <c r="C10" s="20" t="s">
        <v>120</v>
      </c>
      <c r="D10" s="21">
        <v>0</v>
      </c>
      <c r="E10" s="22">
        <v>52189</v>
      </c>
      <c r="F10" s="22">
        <f t="shared" si="0"/>
        <v>5060.8</v>
      </c>
      <c r="G10" s="22">
        <v>5060.8</v>
      </c>
      <c r="H10" s="22">
        <v>0</v>
      </c>
      <c r="I10" s="22">
        <v>0</v>
      </c>
      <c r="J10" s="23">
        <f t="shared" si="1"/>
        <v>9.6970625993983414E-2</v>
      </c>
      <c r="K10" s="23">
        <f t="shared" si="2"/>
        <v>9.6970625993983414E-2</v>
      </c>
      <c r="L10" s="24">
        <f t="shared" si="3"/>
        <v>9.6970625993983414E-2</v>
      </c>
      <c r="M10" s="5"/>
    </row>
    <row r="11" spans="1:13" x14ac:dyDescent="0.25">
      <c r="A11" s="18"/>
      <c r="B11" s="19">
        <v>455</v>
      </c>
      <c r="C11" s="20" t="s">
        <v>128</v>
      </c>
      <c r="D11" s="21">
        <v>0</v>
      </c>
      <c r="E11" s="22">
        <v>106652</v>
      </c>
      <c r="F11" s="22">
        <f t="shared" si="0"/>
        <v>0</v>
      </c>
      <c r="G11" s="22">
        <v>0</v>
      </c>
      <c r="H11" s="22">
        <v>0</v>
      </c>
      <c r="I11" s="22">
        <v>0</v>
      </c>
      <c r="J11" s="23">
        <f t="shared" si="1"/>
        <v>0</v>
      </c>
      <c r="K11" s="23">
        <f t="shared" si="2"/>
        <v>0</v>
      </c>
      <c r="L11" s="24">
        <f t="shared" si="3"/>
        <v>0</v>
      </c>
      <c r="M11" s="5"/>
    </row>
    <row r="12" spans="1:13" ht="15.75" thickBot="1" x14ac:dyDescent="0.3">
      <c r="A12" s="25"/>
      <c r="B12" s="26">
        <v>458</v>
      </c>
      <c r="C12" s="27" t="s">
        <v>131</v>
      </c>
      <c r="D12" s="28">
        <v>0</v>
      </c>
      <c r="E12" s="29">
        <v>256191</v>
      </c>
      <c r="F12" s="29">
        <f t="shared" si="0"/>
        <v>191360.1</v>
      </c>
      <c r="G12" s="29">
        <v>191360.1</v>
      </c>
      <c r="H12" s="29">
        <v>0</v>
      </c>
      <c r="I12" s="29">
        <v>0</v>
      </c>
      <c r="J12" s="30">
        <f t="shared" si="1"/>
        <v>0.74694310104570416</v>
      </c>
      <c r="K12" s="30">
        <f t="shared" si="2"/>
        <v>0.74694310104570416</v>
      </c>
      <c r="L12" s="31">
        <f t="shared" si="3"/>
        <v>0.74694310104570416</v>
      </c>
      <c r="M12" s="5"/>
    </row>
    <row r="13" spans="1:13" x14ac:dyDescent="0.25">
      <c r="A13" t="s">
        <v>138</v>
      </c>
      <c r="D13" s="6"/>
      <c r="E13" s="6"/>
      <c r="F13" s="6">
        <f t="shared" si="0"/>
        <v>0</v>
      </c>
      <c r="G13" s="6"/>
      <c r="H13" s="6"/>
      <c r="I13" s="6"/>
      <c r="J13" s="5">
        <f t="shared" si="1"/>
        <v>0</v>
      </c>
      <c r="K13" s="5">
        <f t="shared" si="2"/>
        <v>0</v>
      </c>
      <c r="L13" s="5">
        <f t="shared" si="3"/>
        <v>0</v>
      </c>
      <c r="M13" s="5"/>
    </row>
    <row r="14" spans="1:13" x14ac:dyDescent="0.25">
      <c r="D14" s="6"/>
      <c r="E14" s="6"/>
      <c r="F14" s="6"/>
      <c r="G14" s="6"/>
      <c r="H14" s="6"/>
      <c r="I14" s="6"/>
      <c r="J14" s="5"/>
      <c r="K14" s="5"/>
      <c r="L14" s="5"/>
      <c r="M14" s="5"/>
    </row>
  </sheetData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6"/>
  <dimension ref="A1:P100"/>
  <sheetViews>
    <sheetView workbookViewId="0">
      <selection activeCell="N2" sqref="N2"/>
    </sheetView>
  </sheetViews>
  <sheetFormatPr baseColWidth="10" defaultColWidth="11.7109375" defaultRowHeight="15" x14ac:dyDescent="0.25"/>
  <cols>
    <col min="1" max="1" width="4.28515625" customWidth="1"/>
    <col min="2" max="2" width="4.28515625" style="35" customWidth="1"/>
    <col min="3" max="3" width="31.42578125" customWidth="1"/>
    <col min="4" max="6" width="13.5703125" customWidth="1"/>
    <col min="7" max="9" width="0" hidden="1" customWidth="1"/>
  </cols>
  <sheetData>
    <row r="1" spans="1:16" ht="15.75" x14ac:dyDescent="0.25">
      <c r="A1" s="32">
        <v>55</v>
      </c>
      <c r="B1" s="34" t="s">
        <v>72</v>
      </c>
      <c r="C1" s="33" t="s">
        <v>42</v>
      </c>
      <c r="D1" s="33"/>
      <c r="E1" s="33"/>
      <c r="F1" s="33"/>
      <c r="G1" s="33"/>
      <c r="H1" s="33"/>
      <c r="I1" s="33"/>
      <c r="J1" s="33"/>
      <c r="K1" s="33"/>
      <c r="L1" s="33"/>
    </row>
    <row r="2" spans="1:16" ht="15.75" thickBot="1" x14ac:dyDescent="0.3">
      <c r="A2" s="2" t="s">
        <v>763</v>
      </c>
      <c r="N2" s="1" t="s">
        <v>772</v>
      </c>
    </row>
    <row r="3" spans="1:16" ht="15.75" thickBot="1" x14ac:dyDescent="0.3">
      <c r="A3" s="76" t="s">
        <v>79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6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6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  <c r="O5" s="6"/>
      <c r="P5" s="66"/>
    </row>
    <row r="6" spans="1:16" x14ac:dyDescent="0.25">
      <c r="A6" s="11" t="s">
        <v>11</v>
      </c>
      <c r="B6" s="37"/>
      <c r="C6" s="13"/>
      <c r="D6" s="14">
        <f ca="1">SUM(D7:OFFSET(D7,50,0))</f>
        <v>5090180</v>
      </c>
      <c r="E6" s="15">
        <f ca="1">SUM(E7:OFFSET(E7,50,0))</f>
        <v>5696612</v>
      </c>
      <c r="F6" s="15">
        <f ca="1">SUM(F7:OFFSET(F7,50,0))</f>
        <v>1693309.6</v>
      </c>
      <c r="G6" s="15">
        <f ca="1">SUM(G7:OFFSET(G7,50,0))</f>
        <v>1357952.2000000002</v>
      </c>
      <c r="H6" s="15">
        <f ca="1">SUM(H7:OFFSET(H7,50,0))</f>
        <v>133317.9</v>
      </c>
      <c r="I6" s="15">
        <f ca="1">SUM(I7:OFFSET(I7,50,0))</f>
        <v>202039.5</v>
      </c>
      <c r="J6" s="16">
        <f ca="1">IFERROR(G6/E6,0)</f>
        <v>0.23837891715286211</v>
      </c>
      <c r="K6" s="16">
        <f ca="1">IFERROR(SUM(G6,H6)/E6,0)</f>
        <v>0.26178193284008111</v>
      </c>
      <c r="L6" s="17">
        <f ca="1">IFERROR(SUM(G6,H6,I6)/E6,0)</f>
        <v>0.2972485400093951</v>
      </c>
      <c r="M6" s="5"/>
      <c r="O6" s="6" t="s">
        <v>206</v>
      </c>
      <c r="P6" s="66" t="s">
        <v>207</v>
      </c>
    </row>
    <row r="7" spans="1:16" x14ac:dyDescent="0.25">
      <c r="A7" s="18"/>
      <c r="B7" s="38">
        <v>9</v>
      </c>
      <c r="C7" s="20" t="s">
        <v>90</v>
      </c>
      <c r="D7" s="21">
        <v>0</v>
      </c>
      <c r="E7" s="22">
        <v>52189</v>
      </c>
      <c r="F7" s="22">
        <f t="shared" ref="F7:F10" si="0">SUM(G7,H7,I7)</f>
        <v>5060.8</v>
      </c>
      <c r="G7" s="22">
        <v>5060.8</v>
      </c>
      <c r="H7" s="22">
        <v>0</v>
      </c>
      <c r="I7" s="22">
        <v>0</v>
      </c>
      <c r="J7" s="23">
        <f t="shared" ref="J7:J10" si="1">IFERROR(G7/E7,0)</f>
        <v>9.6970625993983414E-2</v>
      </c>
      <c r="K7" s="23">
        <f t="shared" ref="K7:K10" si="2">IFERROR(SUM(G7,H7)/E7,0)</f>
        <v>9.6970625993983414E-2</v>
      </c>
      <c r="L7" s="24">
        <f t="shared" ref="L7:L10" si="3">IFERROR(SUM(G7,H7,I7)/E7,0)</f>
        <v>9.6970625993983414E-2</v>
      </c>
      <c r="M7" s="5"/>
      <c r="N7" t="s">
        <v>102</v>
      </c>
      <c r="O7" s="6">
        <v>191360.1</v>
      </c>
      <c r="P7" s="66">
        <v>0.74694310104570416</v>
      </c>
    </row>
    <row r="8" spans="1:16" x14ac:dyDescent="0.25">
      <c r="A8" s="18"/>
      <c r="B8" s="38">
        <v>15</v>
      </c>
      <c r="C8" s="20" t="s">
        <v>96</v>
      </c>
      <c r="D8" s="21">
        <v>5090180</v>
      </c>
      <c r="E8" s="22">
        <v>5281580</v>
      </c>
      <c r="F8" s="22">
        <f t="shared" si="0"/>
        <v>1496888.7</v>
      </c>
      <c r="G8" s="22">
        <v>1161531.3</v>
      </c>
      <c r="H8" s="22">
        <v>133317.9</v>
      </c>
      <c r="I8" s="22">
        <v>202039.5</v>
      </c>
      <c r="J8" s="23">
        <f t="shared" si="1"/>
        <v>0.21992117888965046</v>
      </c>
      <c r="K8" s="23">
        <f t="shared" si="2"/>
        <v>0.24516322767050769</v>
      </c>
      <c r="L8" s="24">
        <f t="shared" si="3"/>
        <v>0.28341683738578227</v>
      </c>
      <c r="M8" s="5"/>
      <c r="N8" t="s">
        <v>96</v>
      </c>
      <c r="O8" s="6">
        <v>1496888.7</v>
      </c>
      <c r="P8" s="66">
        <v>0.28341683738578227</v>
      </c>
    </row>
    <row r="9" spans="1:16" x14ac:dyDescent="0.25">
      <c r="A9" s="18"/>
      <c r="B9" s="38">
        <v>18</v>
      </c>
      <c r="C9" s="20" t="s">
        <v>99</v>
      </c>
      <c r="D9" s="21">
        <v>0</v>
      </c>
      <c r="E9" s="22">
        <v>106652</v>
      </c>
      <c r="F9" s="22">
        <f t="shared" si="0"/>
        <v>0</v>
      </c>
      <c r="G9" s="22">
        <v>0</v>
      </c>
      <c r="H9" s="22">
        <v>0</v>
      </c>
      <c r="I9" s="22">
        <v>0</v>
      </c>
      <c r="J9" s="23">
        <f t="shared" si="1"/>
        <v>0</v>
      </c>
      <c r="K9" s="23">
        <f t="shared" si="2"/>
        <v>0</v>
      </c>
      <c r="L9" s="24">
        <f t="shared" si="3"/>
        <v>0</v>
      </c>
      <c r="M9" s="5"/>
      <c r="N9" t="s">
        <v>90</v>
      </c>
      <c r="O9" s="6">
        <v>5060.8</v>
      </c>
      <c r="P9" s="66">
        <v>9.6970625993983414E-2</v>
      </c>
    </row>
    <row r="10" spans="1:16" ht="15.75" thickBot="1" x14ac:dyDescent="0.3">
      <c r="A10" s="25"/>
      <c r="B10" s="39">
        <v>21</v>
      </c>
      <c r="C10" s="27" t="s">
        <v>102</v>
      </c>
      <c r="D10" s="28">
        <v>0</v>
      </c>
      <c r="E10" s="29">
        <v>256191</v>
      </c>
      <c r="F10" s="29">
        <f t="shared" si="0"/>
        <v>191360.1</v>
      </c>
      <c r="G10" s="29">
        <v>191360.1</v>
      </c>
      <c r="H10" s="29">
        <v>0</v>
      </c>
      <c r="I10" s="29">
        <v>0</v>
      </c>
      <c r="J10" s="30">
        <f t="shared" si="1"/>
        <v>0.74694310104570416</v>
      </c>
      <c r="K10" s="30">
        <f t="shared" si="2"/>
        <v>0.74694310104570416</v>
      </c>
      <c r="L10" s="31">
        <f t="shared" si="3"/>
        <v>0.74694310104570416</v>
      </c>
      <c r="M10" s="5"/>
      <c r="N10" t="s">
        <v>99</v>
      </c>
      <c r="O10" s="6">
        <v>0</v>
      </c>
      <c r="P10" s="66">
        <v>0</v>
      </c>
    </row>
    <row r="11" spans="1:16" x14ac:dyDescent="0.25">
      <c r="O11" s="6"/>
      <c r="P11" s="66"/>
    </row>
    <row r="12" spans="1:16" x14ac:dyDescent="0.25">
      <c r="O12" s="6"/>
      <c r="P12" s="66"/>
    </row>
    <row r="13" spans="1:16" x14ac:dyDescent="0.25">
      <c r="O13" s="6"/>
      <c r="P13" s="66"/>
    </row>
    <row r="14" spans="1:16" x14ac:dyDescent="0.25">
      <c r="O14" s="6"/>
      <c r="P14" s="66"/>
    </row>
    <row r="15" spans="1:16" x14ac:dyDescent="0.25">
      <c r="O15" s="6"/>
      <c r="P15" s="66"/>
    </row>
    <row r="16" spans="1:16" x14ac:dyDescent="0.25">
      <c r="O16" s="6"/>
      <c r="P16" s="66"/>
    </row>
    <row r="17" spans="15:16" x14ac:dyDescent="0.25">
      <c r="O17" s="6"/>
      <c r="P17" s="66"/>
    </row>
    <row r="18" spans="15:16" x14ac:dyDescent="0.25">
      <c r="O18" s="6"/>
      <c r="P18" s="66"/>
    </row>
    <row r="19" spans="15:16" x14ac:dyDescent="0.25">
      <c r="O19" s="6"/>
      <c r="P19" s="66"/>
    </row>
    <row r="20" spans="15:16" x14ac:dyDescent="0.25">
      <c r="O20" s="6"/>
      <c r="P20" s="66"/>
    </row>
    <row r="21" spans="15:16" x14ac:dyDescent="0.25">
      <c r="O21" s="6"/>
      <c r="P21" s="66"/>
    </row>
    <row r="22" spans="15:16" x14ac:dyDescent="0.25">
      <c r="O22" s="6"/>
      <c r="P22" s="66"/>
    </row>
    <row r="23" spans="15:16" x14ac:dyDescent="0.25">
      <c r="O23" s="6"/>
      <c r="P23" s="66"/>
    </row>
    <row r="24" spans="15:16" x14ac:dyDescent="0.25">
      <c r="O24" s="6"/>
      <c r="P24" s="66"/>
    </row>
    <row r="25" spans="15:16" x14ac:dyDescent="0.25">
      <c r="O25" s="6"/>
      <c r="P25" s="66"/>
    </row>
    <row r="26" spans="15:16" x14ac:dyDescent="0.25">
      <c r="O26" s="6"/>
      <c r="P26" s="66"/>
    </row>
    <row r="27" spans="15:16" x14ac:dyDescent="0.25">
      <c r="O27" s="6"/>
      <c r="P27" s="66"/>
    </row>
    <row r="28" spans="15:16" x14ac:dyDescent="0.25">
      <c r="O28" s="6"/>
      <c r="P28" s="66"/>
    </row>
    <row r="29" spans="15:16" x14ac:dyDescent="0.25">
      <c r="O29" s="6"/>
      <c r="P29" s="66"/>
    </row>
    <row r="30" spans="15:16" x14ac:dyDescent="0.25">
      <c r="O30" s="6"/>
      <c r="P30" s="66"/>
    </row>
    <row r="31" spans="15:16" x14ac:dyDescent="0.25">
      <c r="O31" s="6"/>
      <c r="P31" s="66"/>
    </row>
    <row r="32" spans="15:16" x14ac:dyDescent="0.25">
      <c r="O32" s="6"/>
      <c r="P32" s="66"/>
    </row>
    <row r="33" spans="15:16" x14ac:dyDescent="0.25">
      <c r="O33" s="6"/>
      <c r="P33" s="66"/>
    </row>
    <row r="34" spans="15:16" x14ac:dyDescent="0.25">
      <c r="O34" s="6"/>
      <c r="P34" s="66"/>
    </row>
    <row r="35" spans="15:16" x14ac:dyDescent="0.25">
      <c r="O35" s="6"/>
      <c r="P35" s="66"/>
    </row>
    <row r="36" spans="15:16" x14ac:dyDescent="0.25">
      <c r="O36" s="6"/>
      <c r="P36" s="66"/>
    </row>
    <row r="37" spans="15:16" x14ac:dyDescent="0.25">
      <c r="O37" s="6"/>
      <c r="P37" s="66"/>
    </row>
    <row r="38" spans="15:16" x14ac:dyDescent="0.25">
      <c r="O38" s="6"/>
      <c r="P38" s="66"/>
    </row>
    <row r="39" spans="15:16" x14ac:dyDescent="0.25">
      <c r="O39" s="6"/>
      <c r="P39" s="66"/>
    </row>
    <row r="40" spans="15:16" x14ac:dyDescent="0.25">
      <c r="O40" s="6"/>
      <c r="P40" s="66"/>
    </row>
    <row r="41" spans="15:16" x14ac:dyDescent="0.25">
      <c r="O41" s="6"/>
      <c r="P41" s="66"/>
    </row>
    <row r="42" spans="15:16" x14ac:dyDescent="0.25">
      <c r="O42" s="6"/>
      <c r="P42" s="66"/>
    </row>
    <row r="43" spans="15:16" x14ac:dyDescent="0.25">
      <c r="O43" s="6"/>
      <c r="P43" s="66"/>
    </row>
    <row r="44" spans="15:16" x14ac:dyDescent="0.25">
      <c r="O44" s="6"/>
      <c r="P44" s="66"/>
    </row>
    <row r="45" spans="15:16" x14ac:dyDescent="0.25">
      <c r="O45" s="6"/>
      <c r="P45" s="66"/>
    </row>
    <row r="46" spans="15:16" x14ac:dyDescent="0.25">
      <c r="O46" s="6"/>
      <c r="P46" s="66"/>
    </row>
    <row r="47" spans="15:16" x14ac:dyDescent="0.25">
      <c r="O47" s="6"/>
      <c r="P47" s="66"/>
    </row>
    <row r="48" spans="15:16" x14ac:dyDescent="0.25">
      <c r="O48" s="6"/>
      <c r="P48" s="66"/>
    </row>
    <row r="49" spans="15:16" x14ac:dyDescent="0.25">
      <c r="O49" s="6"/>
      <c r="P49" s="66"/>
    </row>
    <row r="50" spans="15:16" x14ac:dyDescent="0.25">
      <c r="O50" s="6"/>
      <c r="P50" s="66"/>
    </row>
    <row r="51" spans="15:16" x14ac:dyDescent="0.25">
      <c r="O51" s="6"/>
      <c r="P51" s="66"/>
    </row>
    <row r="52" spans="15:16" x14ac:dyDescent="0.25">
      <c r="O52" s="6"/>
      <c r="P52" s="66"/>
    </row>
    <row r="53" spans="15:16" x14ac:dyDescent="0.25">
      <c r="O53" s="6"/>
      <c r="P53" s="66"/>
    </row>
    <row r="54" spans="15:16" x14ac:dyDescent="0.25">
      <c r="O54" s="6"/>
      <c r="P54" s="66"/>
    </row>
    <row r="55" spans="15:16" x14ac:dyDescent="0.25">
      <c r="O55" s="6"/>
      <c r="P55" s="66"/>
    </row>
    <row r="56" spans="15:16" x14ac:dyDescent="0.25">
      <c r="O56" s="6"/>
      <c r="P56" s="66"/>
    </row>
    <row r="57" spans="15:16" x14ac:dyDescent="0.25">
      <c r="O57" s="6"/>
      <c r="P57" s="66"/>
    </row>
    <row r="58" spans="15:16" x14ac:dyDescent="0.25">
      <c r="O58" s="6"/>
      <c r="P58" s="66"/>
    </row>
    <row r="59" spans="15:16" x14ac:dyDescent="0.25">
      <c r="O59" s="6"/>
      <c r="P59" s="66"/>
    </row>
    <row r="60" spans="15:16" x14ac:dyDescent="0.25">
      <c r="O60" s="6"/>
      <c r="P60" s="66"/>
    </row>
    <row r="61" spans="15:16" x14ac:dyDescent="0.25">
      <c r="O61" s="6"/>
      <c r="P61" s="66"/>
    </row>
    <row r="62" spans="15:16" x14ac:dyDescent="0.25">
      <c r="O62" s="6"/>
      <c r="P62" s="66"/>
    </row>
    <row r="63" spans="15:16" x14ac:dyDescent="0.25">
      <c r="O63" s="6"/>
      <c r="P63" s="66"/>
    </row>
    <row r="64" spans="15:16" x14ac:dyDescent="0.25">
      <c r="O64" s="6"/>
      <c r="P64" s="66"/>
    </row>
    <row r="65" spans="15:16" x14ac:dyDescent="0.25">
      <c r="O65" s="6"/>
      <c r="P65" s="66"/>
    </row>
    <row r="66" spans="15:16" x14ac:dyDescent="0.25">
      <c r="O66" s="6"/>
      <c r="P66" s="66"/>
    </row>
    <row r="67" spans="15:16" x14ac:dyDescent="0.25">
      <c r="O67" s="6"/>
      <c r="P67" s="66"/>
    </row>
    <row r="68" spans="15:16" x14ac:dyDescent="0.25">
      <c r="O68" s="6"/>
      <c r="P68" s="66"/>
    </row>
    <row r="69" spans="15:16" x14ac:dyDescent="0.25">
      <c r="O69" s="6"/>
      <c r="P69" s="66"/>
    </row>
    <row r="70" spans="15:16" x14ac:dyDescent="0.25">
      <c r="O70" s="6"/>
      <c r="P70" s="66"/>
    </row>
    <row r="71" spans="15:16" x14ac:dyDescent="0.25">
      <c r="O71" s="6"/>
      <c r="P71" s="66"/>
    </row>
    <row r="72" spans="15:16" x14ac:dyDescent="0.25">
      <c r="O72" s="6"/>
      <c r="P72" s="66"/>
    </row>
    <row r="73" spans="15:16" x14ac:dyDescent="0.25">
      <c r="O73" s="6"/>
      <c r="P73" s="66"/>
    </row>
    <row r="74" spans="15:16" x14ac:dyDescent="0.25">
      <c r="O74" s="6"/>
      <c r="P74" s="66"/>
    </row>
    <row r="75" spans="15:16" x14ac:dyDescent="0.25">
      <c r="O75" s="6"/>
      <c r="P75" s="66"/>
    </row>
    <row r="76" spans="15:16" x14ac:dyDescent="0.25">
      <c r="O76" s="6"/>
      <c r="P76" s="66"/>
    </row>
    <row r="77" spans="15:16" x14ac:dyDescent="0.25">
      <c r="O77" s="6"/>
      <c r="P77" s="66"/>
    </row>
    <row r="78" spans="15:16" x14ac:dyDescent="0.25">
      <c r="O78" s="6"/>
      <c r="P78" s="66"/>
    </row>
    <row r="79" spans="15:16" x14ac:dyDescent="0.25">
      <c r="O79" s="6"/>
      <c r="P79" s="66"/>
    </row>
    <row r="80" spans="15:16" x14ac:dyDescent="0.25">
      <c r="O80" s="6"/>
      <c r="P80" s="66"/>
    </row>
    <row r="81" spans="15:16" x14ac:dyDescent="0.25">
      <c r="O81" s="6"/>
      <c r="P81" s="66"/>
    </row>
    <row r="82" spans="15:16" x14ac:dyDescent="0.25">
      <c r="O82" s="6"/>
      <c r="P82" s="66"/>
    </row>
    <row r="83" spans="15:16" x14ac:dyDescent="0.25">
      <c r="O83" s="6"/>
      <c r="P83" s="66"/>
    </row>
    <row r="84" spans="15:16" x14ac:dyDescent="0.25">
      <c r="O84" s="6"/>
      <c r="P84" s="66"/>
    </row>
    <row r="85" spans="15:16" x14ac:dyDescent="0.25">
      <c r="O85" s="6"/>
      <c r="P85" s="66"/>
    </row>
    <row r="86" spans="15:16" x14ac:dyDescent="0.25">
      <c r="O86" s="6"/>
      <c r="P86" s="66"/>
    </row>
    <row r="87" spans="15:16" x14ac:dyDescent="0.25">
      <c r="O87" s="6"/>
      <c r="P87" s="66"/>
    </row>
    <row r="88" spans="15:16" x14ac:dyDescent="0.25">
      <c r="O88" s="6"/>
      <c r="P88" s="66"/>
    </row>
    <row r="89" spans="15:16" x14ac:dyDescent="0.25">
      <c r="O89" s="6"/>
      <c r="P89" s="66"/>
    </row>
    <row r="90" spans="15:16" x14ac:dyDescent="0.25">
      <c r="O90" s="6"/>
      <c r="P90" s="66"/>
    </row>
    <row r="91" spans="15:16" x14ac:dyDescent="0.25">
      <c r="O91" s="6"/>
      <c r="P91" s="66"/>
    </row>
    <row r="92" spans="15:16" x14ac:dyDescent="0.25">
      <c r="O92" s="6"/>
      <c r="P92" s="66"/>
    </row>
    <row r="93" spans="15:16" x14ac:dyDescent="0.25">
      <c r="O93" s="6"/>
      <c r="P93" s="66"/>
    </row>
    <row r="94" spans="15:16" x14ac:dyDescent="0.25">
      <c r="O94" s="6"/>
      <c r="P94" s="66"/>
    </row>
    <row r="95" spans="15:16" x14ac:dyDescent="0.25">
      <c r="O95" s="6"/>
      <c r="P95" s="66"/>
    </row>
    <row r="96" spans="15:16" x14ac:dyDescent="0.25">
      <c r="O96" s="6"/>
      <c r="P96" s="66"/>
    </row>
    <row r="97" spans="15:16" x14ac:dyDescent="0.25">
      <c r="O97" s="6"/>
      <c r="P97" s="66"/>
    </row>
    <row r="98" spans="15:16" x14ac:dyDescent="0.25">
      <c r="O98" s="6"/>
      <c r="P98" s="66"/>
    </row>
    <row r="99" spans="15:16" x14ac:dyDescent="0.25">
      <c r="O99" s="6"/>
      <c r="P99" s="66"/>
    </row>
    <row r="100" spans="15:16" x14ac:dyDescent="0.25">
      <c r="O100" s="6"/>
      <c r="P100" s="66"/>
    </row>
  </sheetData>
  <sortState ref="N6:P100">
    <sortCondition descending="1" ref="P5:P100"/>
  </sortState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  <drawing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7"/>
  <dimension ref="A1:M17"/>
  <sheetViews>
    <sheetView topLeftCell="A10" workbookViewId="0">
      <selection activeCell="A17" sqref="A17:D17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55</v>
      </c>
      <c r="B1" s="33" t="s">
        <v>72</v>
      </c>
      <c r="C1" s="33" t="s">
        <v>42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764</v>
      </c>
    </row>
    <row r="3" spans="1:13" ht="15.75" thickBot="1" x14ac:dyDescent="0.3">
      <c r="A3" s="76" t="s">
        <v>81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3"/>
      <c r="C6" s="13"/>
      <c r="D6" s="14">
        <v>5090180</v>
      </c>
      <c r="E6" s="15">
        <v>5696612</v>
      </c>
      <c r="F6" s="15">
        <v>1693309.6</v>
      </c>
      <c r="G6" s="15">
        <v>1357952.2000000002</v>
      </c>
      <c r="H6" s="15">
        <v>133317.9</v>
      </c>
      <c r="I6" s="15">
        <v>202039.5</v>
      </c>
      <c r="J6" s="16">
        <v>0.23837891715286211</v>
      </c>
      <c r="K6" s="16">
        <v>0.26178193284008111</v>
      </c>
      <c r="L6" s="17">
        <v>0.2972485400093951</v>
      </c>
      <c r="M6" s="5"/>
    </row>
    <row r="7" spans="1:13" x14ac:dyDescent="0.25">
      <c r="A7" s="40" t="s">
        <v>139</v>
      </c>
      <c r="B7" s="42"/>
      <c r="C7" s="42"/>
      <c r="D7" s="43">
        <f ca="1">SUM(D8:OFFSET(D6,MATCH("PROYECTOS",$A$8:$A$50,0),0))</f>
        <v>5090180</v>
      </c>
      <c r="E7" s="44">
        <f ca="1">SUM(E8:OFFSET(E6,MATCH("PROYECTOS",$A$8:$A$50,0),0))</f>
        <v>5281580</v>
      </c>
      <c r="F7" s="44">
        <f ca="1">SUM(F8:OFFSET(F6,MATCH("PROYECTOS",$A$8:$A$50,0),0))</f>
        <v>1496888.7000000002</v>
      </c>
      <c r="G7" s="44">
        <f ca="1">SUM(G8:OFFSET(G6,MATCH("PROYECTOS",$A$8:$A$50,0),0))</f>
        <v>1161531.3</v>
      </c>
      <c r="H7" s="44">
        <f ca="1">SUM(H8:OFFSET(H6,MATCH("PROYECTOS",$A$8:$A$50,0),0))</f>
        <v>133317.9</v>
      </c>
      <c r="I7" s="44">
        <f ca="1">SUM(I8:OFFSET(I6,MATCH("PROYECTOS",$A$8:$A$50,0),0))</f>
        <v>202039.5</v>
      </c>
      <c r="J7" s="45">
        <f ca="1">IFERROR(G7/E7,0)</f>
        <v>0.21992117888965046</v>
      </c>
      <c r="K7" s="45">
        <f ca="1">IFERROR(SUM(G7,H7)/E7,0)</f>
        <v>0.24516322767050769</v>
      </c>
      <c r="L7" s="46">
        <f ca="1">IFERROR(SUM(G7,H7,I7)/E7,0)</f>
        <v>0.28341683738578227</v>
      </c>
      <c r="M7" s="5"/>
    </row>
    <row r="8" spans="1:13" ht="51" x14ac:dyDescent="0.25">
      <c r="A8" s="18"/>
      <c r="B8" s="20">
        <v>3000115</v>
      </c>
      <c r="C8" s="20" t="s">
        <v>765</v>
      </c>
      <c r="D8" s="21">
        <v>2084000</v>
      </c>
      <c r="E8" s="22">
        <v>2274500</v>
      </c>
      <c r="F8" s="22">
        <f t="shared" ref="F8:F9" si="0">SUM(G8,H8,I8)</f>
        <v>645761.9</v>
      </c>
      <c r="G8" s="22">
        <v>499065.5</v>
      </c>
      <c r="H8" s="22">
        <v>110149.6</v>
      </c>
      <c r="I8" s="22">
        <v>36546.800000000003</v>
      </c>
      <c r="J8" s="23">
        <f t="shared" ref="J8:J10" si="1">IFERROR(G8/E8,0)</f>
        <v>0.21941767421411298</v>
      </c>
      <c r="K8" s="23">
        <f t="shared" ref="K8:K10" si="2">IFERROR(SUM(G8,H8)/E8,0)</f>
        <v>0.26784572433501869</v>
      </c>
      <c r="L8" s="24">
        <f t="shared" ref="L8:L10" si="3">IFERROR(SUM(G8,H8,I8)/E8,0)</f>
        <v>0.28391378324906574</v>
      </c>
      <c r="M8" s="5"/>
    </row>
    <row r="9" spans="1:13" ht="38.25" x14ac:dyDescent="0.25">
      <c r="A9" s="18"/>
      <c r="B9" s="20">
        <v>3000116</v>
      </c>
      <c r="C9" s="20" t="s">
        <v>766</v>
      </c>
      <c r="D9" s="21">
        <v>3006180</v>
      </c>
      <c r="E9" s="22">
        <v>3007080</v>
      </c>
      <c r="F9" s="22">
        <f t="shared" si="0"/>
        <v>851126.8</v>
      </c>
      <c r="G9" s="22">
        <v>662465.80000000005</v>
      </c>
      <c r="H9" s="22">
        <v>23168.3</v>
      </c>
      <c r="I9" s="22">
        <v>165492.70000000001</v>
      </c>
      <c r="J9" s="23">
        <f t="shared" si="1"/>
        <v>0.22030202056480042</v>
      </c>
      <c r="K9" s="23">
        <f t="shared" si="2"/>
        <v>0.22800660441358397</v>
      </c>
      <c r="L9" s="24">
        <f t="shared" si="3"/>
        <v>0.28304095667557899</v>
      </c>
      <c r="M9" s="5"/>
    </row>
    <row r="10" spans="1:13" ht="15.75" thickBot="1" x14ac:dyDescent="0.3">
      <c r="A10" s="47" t="s">
        <v>161</v>
      </c>
      <c r="B10" s="49"/>
      <c r="C10" s="49"/>
      <c r="D10" s="50">
        <f ca="1">OFFSET(D10,-MATCH("PROYECTOS",$A$8:$A$50,0)-1,0)-(OFFSET(D10,-MATCH("PROYECTOS",$A$8:$A$50,0),0))</f>
        <v>0</v>
      </c>
      <c r="E10" s="51">
        <f t="shared" ref="E10:I10" ca="1" si="4">OFFSET(E10,-MATCH("PROYECTOS",$A$8:$A$50,0)-1,0)-(OFFSET(E10,-MATCH("PROYECTOS",$A$8:$A$50,0),0))</f>
        <v>415032</v>
      </c>
      <c r="F10" s="51">
        <f t="shared" ca="1" si="4"/>
        <v>196420.89999999991</v>
      </c>
      <c r="G10" s="51">
        <f t="shared" ca="1" si="4"/>
        <v>196420.90000000014</v>
      </c>
      <c r="H10" s="51">
        <f t="shared" ca="1" si="4"/>
        <v>0</v>
      </c>
      <c r="I10" s="51">
        <f t="shared" ca="1" si="4"/>
        <v>0</v>
      </c>
      <c r="J10" s="52">
        <f t="shared" ca="1" si="1"/>
        <v>0.47326688062607253</v>
      </c>
      <c r="K10" s="52">
        <f t="shared" ca="1" si="2"/>
        <v>0.47326688062607253</v>
      </c>
      <c r="L10" s="53">
        <f t="shared" ca="1" si="3"/>
        <v>0.47326688062607253</v>
      </c>
      <c r="M10" s="5"/>
    </row>
    <row r="11" spans="1:13" ht="15.75" thickBot="1" x14ac:dyDescent="0.3"/>
    <row r="12" spans="1:13" ht="15.75" thickBot="1" x14ac:dyDescent="0.3">
      <c r="A12" s="82" t="s">
        <v>209</v>
      </c>
      <c r="B12" s="83"/>
      <c r="C12" s="83"/>
      <c r="D12" s="84"/>
    </row>
    <row r="13" spans="1:13" ht="15.75" thickBot="1" x14ac:dyDescent="0.3">
      <c r="A13" s="2" t="s">
        <v>773</v>
      </c>
    </row>
    <row r="14" spans="1:13" ht="45" customHeight="1" x14ac:dyDescent="0.25">
      <c r="A14" s="76" t="s">
        <v>211</v>
      </c>
      <c r="B14" s="77"/>
      <c r="C14" s="77"/>
      <c r="D14" s="87" t="s">
        <v>212</v>
      </c>
    </row>
    <row r="15" spans="1:13" ht="15.75" thickBot="1" x14ac:dyDescent="0.3">
      <c r="A15" s="85"/>
      <c r="B15" s="86"/>
      <c r="C15" s="86"/>
      <c r="D15" s="88"/>
    </row>
    <row r="16" spans="1:13" ht="51" x14ac:dyDescent="0.25">
      <c r="A16" s="18"/>
      <c r="B16" s="20">
        <v>3000115</v>
      </c>
      <c r="C16" s="20" t="s">
        <v>765</v>
      </c>
      <c r="D16" s="24">
        <v>0.28391378324906574</v>
      </c>
    </row>
    <row r="17" spans="1:4" ht="39" thickBot="1" x14ac:dyDescent="0.3">
      <c r="A17" s="25"/>
      <c r="B17" s="27">
        <v>3000116</v>
      </c>
      <c r="C17" s="27" t="s">
        <v>766</v>
      </c>
      <c r="D17" s="31">
        <v>0.28304095667557899</v>
      </c>
    </row>
  </sheetData>
  <mergeCells count="10">
    <mergeCell ref="A12:D12"/>
    <mergeCell ref="A14:C15"/>
    <mergeCell ref="D14:D15"/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8"/>
  <dimension ref="A1:S11"/>
  <sheetViews>
    <sheetView workbookViewId="0">
      <selection activeCell="A10" sqref="A10:S10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4" width="7.7109375" customWidth="1"/>
    <col min="5" max="5" width="31.42578125" customWidth="1"/>
    <col min="6" max="6" width="4.28515625" style="4" customWidth="1"/>
    <col min="7" max="7" width="11.42578125" customWidth="1"/>
    <col min="8" max="10" width="13.5703125" customWidth="1"/>
    <col min="11" max="13" width="0" hidden="1" customWidth="1"/>
    <col min="17" max="18" width="14" hidden="1" customWidth="1"/>
    <col min="19" max="19" width="0" hidden="1" customWidth="1"/>
  </cols>
  <sheetData>
    <row r="1" spans="1:19" ht="15.75" x14ac:dyDescent="0.25">
      <c r="A1" s="32">
        <v>55</v>
      </c>
      <c r="B1" s="33" t="s">
        <v>72</v>
      </c>
      <c r="C1" s="33" t="s">
        <v>42</v>
      </c>
      <c r="D1" s="33"/>
      <c r="E1" s="33"/>
      <c r="F1" s="36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15.75" thickBot="1" x14ac:dyDescent="0.3">
      <c r="A2" s="2" t="s">
        <v>767</v>
      </c>
    </row>
    <row r="3" spans="1:19" ht="15.75" thickBot="1" x14ac:dyDescent="0.3">
      <c r="A3" s="76" t="s">
        <v>163</v>
      </c>
      <c r="B3" s="77"/>
      <c r="C3" s="77"/>
      <c r="D3" s="77"/>
      <c r="E3" s="77"/>
      <c r="F3" s="77"/>
      <c r="G3" s="77"/>
      <c r="H3" s="76" t="s">
        <v>1</v>
      </c>
      <c r="I3" s="77"/>
      <c r="J3" s="77"/>
      <c r="K3" s="77"/>
      <c r="L3" s="77"/>
      <c r="M3" s="77"/>
      <c r="N3" s="77"/>
      <c r="O3" s="77"/>
      <c r="P3" s="78"/>
      <c r="Q3" s="77" t="s">
        <v>167</v>
      </c>
      <c r="R3" s="77"/>
      <c r="S3" s="78"/>
    </row>
    <row r="4" spans="1:19" ht="45" customHeight="1" x14ac:dyDescent="0.25">
      <c r="A4" s="96" t="s">
        <v>164</v>
      </c>
      <c r="B4" s="92"/>
      <c r="C4" s="92"/>
      <c r="D4" s="92" t="s">
        <v>165</v>
      </c>
      <c r="E4" s="92"/>
      <c r="F4" s="92" t="s">
        <v>166</v>
      </c>
      <c r="G4" s="93"/>
      <c r="H4" s="74" t="s">
        <v>2</v>
      </c>
      <c r="I4" s="72" t="s">
        <v>3</v>
      </c>
      <c r="J4" s="72" t="s">
        <v>76</v>
      </c>
      <c r="K4" s="72" t="s">
        <v>5</v>
      </c>
      <c r="L4" s="72"/>
      <c r="M4" s="72"/>
      <c r="N4" s="72" t="s">
        <v>9</v>
      </c>
      <c r="O4" s="72"/>
      <c r="P4" s="81"/>
      <c r="Q4" s="90" t="s">
        <v>168</v>
      </c>
      <c r="R4" s="72" t="s">
        <v>169</v>
      </c>
      <c r="S4" s="81" t="s">
        <v>170</v>
      </c>
    </row>
    <row r="5" spans="1:19" ht="15.75" thickBot="1" x14ac:dyDescent="0.3">
      <c r="A5" s="97"/>
      <c r="B5" s="94"/>
      <c r="C5" s="94"/>
      <c r="D5" s="94"/>
      <c r="E5" s="94"/>
      <c r="F5" s="94"/>
      <c r="G5" s="95"/>
      <c r="H5" s="75"/>
      <c r="I5" s="73"/>
      <c r="J5" s="73"/>
      <c r="K5" s="9" t="s">
        <v>6</v>
      </c>
      <c r="L5" s="9" t="s">
        <v>7</v>
      </c>
      <c r="M5" s="9" t="s">
        <v>77</v>
      </c>
      <c r="N5" s="9" t="s">
        <v>10</v>
      </c>
      <c r="O5" s="9" t="s">
        <v>7</v>
      </c>
      <c r="P5" s="10" t="s">
        <v>77</v>
      </c>
      <c r="Q5" s="91"/>
      <c r="R5" s="73"/>
      <c r="S5" s="89"/>
    </row>
    <row r="6" spans="1:19" x14ac:dyDescent="0.25">
      <c r="A6" s="11" t="s">
        <v>11</v>
      </c>
      <c r="B6" s="13"/>
      <c r="C6" s="13"/>
      <c r="D6" s="54"/>
      <c r="E6" s="13"/>
      <c r="F6" s="55"/>
      <c r="G6" s="13"/>
      <c r="H6" s="14">
        <v>5090180</v>
      </c>
      <c r="I6" s="15">
        <v>5696612</v>
      </c>
      <c r="J6" s="15">
        <v>1693309.6</v>
      </c>
      <c r="K6" s="15">
        <v>1357952.2000000002</v>
      </c>
      <c r="L6" s="15">
        <v>133317.9</v>
      </c>
      <c r="M6" s="15">
        <v>202039.5</v>
      </c>
      <c r="N6" s="16">
        <v>0.23837891715286211</v>
      </c>
      <c r="O6" s="16">
        <v>0.26178193284008111</v>
      </c>
      <c r="P6" s="17">
        <v>0.2972485400093951</v>
      </c>
      <c r="Q6" s="56"/>
      <c r="R6" s="15"/>
      <c r="S6" s="17"/>
    </row>
    <row r="7" spans="1:19" x14ac:dyDescent="0.25">
      <c r="A7" s="40" t="s">
        <v>171</v>
      </c>
      <c r="B7" s="42"/>
      <c r="C7" s="42"/>
      <c r="D7" s="57"/>
      <c r="E7" s="42"/>
      <c r="F7" s="58"/>
      <c r="G7" s="42"/>
      <c r="H7" s="43">
        <f ca="1">SUM(H8:OFFSET(H6,MATCH("PROYECTOS",$A$8:$A$50,0),0))</f>
        <v>5090180</v>
      </c>
      <c r="I7" s="44">
        <f ca="1">SUM(I8:OFFSET(I6,MATCH("PROYECTOS",$A$8:$A$50,0),0))</f>
        <v>5281580</v>
      </c>
      <c r="J7" s="44">
        <f ca="1">SUM(J8:OFFSET(J6,MATCH("PROYECTOS",$A$8:$A$50,0),0))</f>
        <v>1496888.8</v>
      </c>
      <c r="K7" s="44">
        <f ca="1">SUM(K8:OFFSET(K6,MATCH("PROYECTOS",$A$8:$A$50,0),0))</f>
        <v>1161531.3999999999</v>
      </c>
      <c r="L7" s="44">
        <f ca="1">SUM(L8:OFFSET(L6,MATCH("PROYECTOS",$A$8:$A$50,0),0))</f>
        <v>133317.9</v>
      </c>
      <c r="M7" s="44">
        <f ca="1">SUM(M8:OFFSET(M6,MATCH("PROYECTOS",$A$8:$A$50,0),0))</f>
        <v>202039.5</v>
      </c>
      <c r="N7" s="45">
        <f ca="1">IFERROR(K7/I7,0)</f>
        <v>0.2199211978233786</v>
      </c>
      <c r="O7" s="45">
        <f ca="1">IFERROR(SUM(K7,L7)/I7,0)</f>
        <v>0.24516324660423583</v>
      </c>
      <c r="P7" s="46">
        <f ca="1">IFERROR(SUM(K7,L7,M7)/I7,0)</f>
        <v>0.28341685631951041</v>
      </c>
      <c r="Q7" s="59"/>
      <c r="R7" s="44"/>
      <c r="S7" s="46"/>
    </row>
    <row r="8" spans="1:19" ht="51" x14ac:dyDescent="0.25">
      <c r="A8" s="18"/>
      <c r="B8" s="20">
        <v>5001383</v>
      </c>
      <c r="C8" s="20" t="s">
        <v>768</v>
      </c>
      <c r="D8" s="63">
        <v>3000115</v>
      </c>
      <c r="E8" s="20" t="s">
        <v>765</v>
      </c>
      <c r="F8" s="64">
        <v>484</v>
      </c>
      <c r="G8" s="20" t="s">
        <v>770</v>
      </c>
      <c r="H8" s="21">
        <v>976900</v>
      </c>
      <c r="I8" s="22">
        <v>1166100</v>
      </c>
      <c r="J8" s="22">
        <f t="shared" ref="J8:J10" si="0">SUM(K8,L8,M8)</f>
        <v>402207</v>
      </c>
      <c r="K8" s="22">
        <v>308796</v>
      </c>
      <c r="L8" s="22">
        <v>62356.9</v>
      </c>
      <c r="M8" s="22">
        <v>31054.1</v>
      </c>
      <c r="N8" s="23">
        <f t="shared" ref="N8:N11" si="1">IFERROR(K8/I8,0)</f>
        <v>0.26481090815538977</v>
      </c>
      <c r="O8" s="23">
        <f t="shared" ref="O8:O11" si="2">IFERROR(SUM(K8,L8)/I8,0)</f>
        <v>0.31828565303147244</v>
      </c>
      <c r="P8" s="24">
        <f t="shared" ref="P8:P11" si="3">IFERROR(SUM(K8,L8,M8)/I8,0)</f>
        <v>0.34491638795986623</v>
      </c>
      <c r="Q8" s="65">
        <v>0</v>
      </c>
      <c r="R8" s="22">
        <v>0</v>
      </c>
      <c r="S8" s="24">
        <f>IFERROR(R8/Q8,0)</f>
        <v>0</v>
      </c>
    </row>
    <row r="9" spans="1:19" ht="38.25" x14ac:dyDescent="0.25">
      <c r="A9" s="18"/>
      <c r="B9" s="20">
        <v>5001385</v>
      </c>
      <c r="C9" s="20" t="s">
        <v>769</v>
      </c>
      <c r="D9" s="63">
        <v>3000116</v>
      </c>
      <c r="E9" s="20" t="s">
        <v>766</v>
      </c>
      <c r="F9" s="64">
        <v>322</v>
      </c>
      <c r="G9" s="20" t="s">
        <v>771</v>
      </c>
      <c r="H9" s="21">
        <v>1498940</v>
      </c>
      <c r="I9" s="22">
        <v>1499540</v>
      </c>
      <c r="J9" s="22">
        <f t="shared" si="0"/>
        <v>588114</v>
      </c>
      <c r="K9" s="22">
        <v>425879.8</v>
      </c>
      <c r="L9" s="22">
        <v>33559.5</v>
      </c>
      <c r="M9" s="22">
        <v>128674.7</v>
      </c>
      <c r="N9" s="23">
        <f t="shared" si="1"/>
        <v>0.28400696213505472</v>
      </c>
      <c r="O9" s="23">
        <f t="shared" si="2"/>
        <v>0.30638682529308986</v>
      </c>
      <c r="P9" s="24">
        <f t="shared" si="3"/>
        <v>0.39219627352388065</v>
      </c>
      <c r="Q9" s="65">
        <v>0</v>
      </c>
      <c r="R9" s="22">
        <v>0</v>
      </c>
      <c r="S9" s="24">
        <f t="shared" ref="S9:S10" si="4">IFERROR(R9/Q9,0)</f>
        <v>0</v>
      </c>
    </row>
    <row r="10" spans="1:19" x14ac:dyDescent="0.25">
      <c r="A10" s="18"/>
      <c r="B10" s="20">
        <v>9000000</v>
      </c>
      <c r="C10" s="20" t="s">
        <v>192</v>
      </c>
      <c r="D10" s="63">
        <v>9000000</v>
      </c>
      <c r="E10" s="20" t="s">
        <v>193</v>
      </c>
      <c r="F10" s="64"/>
      <c r="G10" s="20" t="s">
        <v>205</v>
      </c>
      <c r="H10" s="21">
        <v>2614340</v>
      </c>
      <c r="I10" s="22">
        <v>2615940</v>
      </c>
      <c r="J10" s="22">
        <f t="shared" si="0"/>
        <v>506567.8</v>
      </c>
      <c r="K10" s="22">
        <v>426855.6</v>
      </c>
      <c r="L10" s="22">
        <v>37401.5</v>
      </c>
      <c r="M10" s="22">
        <v>42310.7</v>
      </c>
      <c r="N10" s="23">
        <f t="shared" si="1"/>
        <v>0.16317484345971237</v>
      </c>
      <c r="O10" s="23">
        <f t="shared" si="2"/>
        <v>0.17747238086500455</v>
      </c>
      <c r="P10" s="24">
        <f t="shared" si="3"/>
        <v>0.19364656681728173</v>
      </c>
      <c r="Q10" s="65">
        <v>0</v>
      </c>
      <c r="R10" s="22">
        <v>0</v>
      </c>
      <c r="S10" s="24">
        <f t="shared" si="4"/>
        <v>0</v>
      </c>
    </row>
    <row r="11" spans="1:19" ht="15.75" thickBot="1" x14ac:dyDescent="0.3">
      <c r="A11" s="47" t="s">
        <v>161</v>
      </c>
      <c r="B11" s="49"/>
      <c r="C11" s="49"/>
      <c r="D11" s="60"/>
      <c r="E11" s="49"/>
      <c r="F11" s="61"/>
      <c r="G11" s="49"/>
      <c r="H11" s="50">
        <f ca="1">OFFSET(H11,-MATCH("PROYECTOS",$A$8:$A$50,0)-1,0)-(OFFSET(H11,-MATCH("PROYECTOS",$A$8:$A$50,0),0))</f>
        <v>0</v>
      </c>
      <c r="I11" s="51">
        <f t="shared" ref="I11:M11" ca="1" si="5">OFFSET(I11,-MATCH("PROYECTOS",$A$8:$A$50,0)-1,0)-(OFFSET(I11,-MATCH("PROYECTOS",$A$8:$A$50,0),0))</f>
        <v>415032</v>
      </c>
      <c r="J11" s="51">
        <f t="shared" ca="1" si="5"/>
        <v>196420.80000000005</v>
      </c>
      <c r="K11" s="51">
        <f t="shared" ca="1" si="5"/>
        <v>196420.80000000028</v>
      </c>
      <c r="L11" s="51">
        <f t="shared" ca="1" si="5"/>
        <v>0</v>
      </c>
      <c r="M11" s="51">
        <f t="shared" ca="1" si="5"/>
        <v>0</v>
      </c>
      <c r="N11" s="52">
        <f t="shared" ca="1" si="1"/>
        <v>0.47326663968079635</v>
      </c>
      <c r="O11" s="52">
        <f t="shared" ca="1" si="2"/>
        <v>0.47326663968079635</v>
      </c>
      <c r="P11" s="53">
        <f t="shared" ca="1" si="3"/>
        <v>0.47326663968079635</v>
      </c>
      <c r="Q11" s="62"/>
      <c r="R11" s="51"/>
      <c r="S11" s="53"/>
    </row>
  </sheetData>
  <mergeCells count="14">
    <mergeCell ref="F4:G5"/>
    <mergeCell ref="D4:E5"/>
    <mergeCell ref="A4:C5"/>
    <mergeCell ref="A3:G3"/>
    <mergeCell ref="H3:P3"/>
    <mergeCell ref="J4:J5"/>
    <mergeCell ref="I4:I5"/>
    <mergeCell ref="H4:H5"/>
    <mergeCell ref="Q3:S3"/>
    <mergeCell ref="K4:M4"/>
    <mergeCell ref="N4:P4"/>
    <mergeCell ref="S4:S5"/>
    <mergeCell ref="R4:R5"/>
    <mergeCell ref="Q4:Q5"/>
  </mergeCells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9"/>
  <dimension ref="A1:M11"/>
  <sheetViews>
    <sheetView workbookViewId="0">
      <selection activeCell="A8" sqref="A8:L8"/>
    </sheetView>
  </sheetViews>
  <sheetFormatPr baseColWidth="10" defaultColWidth="11.7109375" defaultRowHeight="15" x14ac:dyDescent="0.25"/>
  <cols>
    <col min="1" max="1" width="4.28515625" customWidth="1"/>
    <col min="2" max="2" width="4.28515625" style="4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56</v>
      </c>
      <c r="B1" s="36" t="s">
        <v>72</v>
      </c>
      <c r="C1" s="33" t="s">
        <v>43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774</v>
      </c>
    </row>
    <row r="3" spans="1:13" ht="15.75" thickBot="1" x14ac:dyDescent="0.3">
      <c r="A3" s="76" t="s">
        <v>75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2"/>
      <c r="C6" s="13"/>
      <c r="D6" s="14">
        <v>29817332</v>
      </c>
      <c r="E6" s="15">
        <v>44684313</v>
      </c>
      <c r="F6" s="15">
        <v>16931174.699999999</v>
      </c>
      <c r="G6" s="15">
        <v>12927051.299999999</v>
      </c>
      <c r="H6" s="15">
        <v>3101492.0999999996</v>
      </c>
      <c r="I6" s="15">
        <v>902631.29999999993</v>
      </c>
      <c r="J6" s="16">
        <v>0.28929730440300155</v>
      </c>
      <c r="K6" s="16">
        <v>0.35870627349692047</v>
      </c>
      <c r="L6" s="17">
        <v>0.37890645650074106</v>
      </c>
      <c r="M6" s="5"/>
    </row>
    <row r="7" spans="1:13" x14ac:dyDescent="0.25">
      <c r="A7" s="40" t="s">
        <v>107</v>
      </c>
      <c r="B7" s="41"/>
      <c r="C7" s="42"/>
      <c r="D7" s="43">
        <f ca="1">SUM(D8:OFFSET(D6,MATCH("GOBIERNOS REGIONALES",$A$8:$A$50,0),0))</f>
        <v>24988973</v>
      </c>
      <c r="E7" s="44">
        <f ca="1">SUM(E8:OFFSET(E6,MATCH("GOBIERNOS REGIONALES",$A$8:$A$50,0),0))</f>
        <v>41112522</v>
      </c>
      <c r="F7" s="44">
        <f ca="1">SUM(F8:OFFSET(F6,MATCH("GOBIERNOS REGIONALES",$A$8:$A$50,0),0))</f>
        <v>16029482.300000001</v>
      </c>
      <c r="G7" s="44">
        <f ca="1">SUM(G8:OFFSET(G6,MATCH("GOBIERNOS REGIONALES",$A$8:$A$50,0),0))</f>
        <v>12187623.800000001</v>
      </c>
      <c r="H7" s="44">
        <f ca="1">SUM(H8:OFFSET(H6,MATCH("GOBIERNOS REGIONALES",$A$8:$A$50,0),0))</f>
        <v>2986573.8</v>
      </c>
      <c r="I7" s="44">
        <f ca="1">SUM(I8:OFFSET(I6,MATCH("GOBIERNOS REGIONALES",$A$8:$A$50,0),0))</f>
        <v>855284.7</v>
      </c>
      <c r="J7" s="45">
        <f ca="1">IFERROR(G7/E7,0)</f>
        <v>0.29644554036359044</v>
      </c>
      <c r="K7" s="45">
        <f ca="1">IFERROR(SUM(G7,H7)/E7,0)</f>
        <v>0.36908943703332042</v>
      </c>
      <c r="L7" s="46">
        <f ca="1">IFERROR(SUM(G7,H7,I7)/E7,0)</f>
        <v>0.38989294551183218</v>
      </c>
      <c r="M7" s="5"/>
    </row>
    <row r="8" spans="1:13" ht="25.5" x14ac:dyDescent="0.25">
      <c r="A8" s="18"/>
      <c r="B8" s="19">
        <v>51</v>
      </c>
      <c r="C8" s="20" t="s">
        <v>777</v>
      </c>
      <c r="D8" s="21">
        <v>24988973</v>
      </c>
      <c r="E8" s="22">
        <v>41112522</v>
      </c>
      <c r="F8" s="22">
        <f t="shared" ref="F8:F10" si="0">SUM(G8,H8,I8)</f>
        <v>16029482.300000001</v>
      </c>
      <c r="G8" s="22">
        <v>12187623.800000001</v>
      </c>
      <c r="H8" s="22">
        <v>2986573.8</v>
      </c>
      <c r="I8" s="22">
        <v>855284.7</v>
      </c>
      <c r="J8" s="23">
        <f t="shared" ref="J8:J10" si="1">IFERROR(G8/E8,0)</f>
        <v>0.29644554036359044</v>
      </c>
      <c r="K8" s="23">
        <f t="shared" ref="K8:K10" si="2">IFERROR(SUM(G8,H8)/E8,0)</f>
        <v>0.36908943703332042</v>
      </c>
      <c r="L8" s="24">
        <f t="shared" ref="L8:L10" si="3">IFERROR(SUM(G8,H8,I8)/E8,0)</f>
        <v>0.38989294551183218</v>
      </c>
      <c r="M8" s="5"/>
    </row>
    <row r="9" spans="1:13" x14ac:dyDescent="0.25">
      <c r="A9" s="40" t="s">
        <v>112</v>
      </c>
      <c r="B9" s="41"/>
      <c r="C9" s="42"/>
      <c r="D9" s="43">
        <f ca="1">SUM(D10:OFFSET(D8,(MATCH("GOBIERNOS LOCALES",$A$8:$A$50,0)-MATCH("GOBIERNOS REGIONALES",$A$8:$A$50,0)),0))</f>
        <v>0</v>
      </c>
      <c r="E9" s="44">
        <f ca="1">SUM(E10:OFFSET(E8,(MATCH("GOBIERNOS LOCALES",$A$8:$A$50,0)-MATCH("GOBIERNOS REGIONALES",$A$8:$A$50,0)),0))</f>
        <v>0</v>
      </c>
      <c r="F9" s="44">
        <f ca="1">SUM(F10:OFFSET(F8,(MATCH("GOBIERNOS LOCALES",$A$8:$A$50,0)-MATCH("GOBIERNOS REGIONALES",$A$8:$A$50,0)),0))</f>
        <v>0</v>
      </c>
      <c r="G9" s="44">
        <f ca="1">SUM(G10:OFFSET(G8,(MATCH("GOBIERNOS LOCALES",$A$8:$A$50,0)-MATCH("GOBIERNOS REGIONALES",$A$8:$A$50,0)),0))</f>
        <v>0</v>
      </c>
      <c r="H9" s="44">
        <f ca="1">SUM(H10:OFFSET(H8,(MATCH("GOBIERNOS LOCALES",$A$8:$A$50,0)-MATCH("GOBIERNOS REGIONALES",$A$8:$A$50,0)),0))</f>
        <v>0</v>
      </c>
      <c r="I9" s="44">
        <f ca="1">SUM(I10:OFFSET(I8,(MATCH("GOBIERNOS LOCALES",$A$8:$A$50,0)-MATCH("GOBIERNOS REGIONALES",$A$8:$A$50,0)),0))</f>
        <v>0</v>
      </c>
      <c r="J9" s="45">
        <f ca="1">IFERROR(G9/E9,0)</f>
        <v>0</v>
      </c>
      <c r="K9" s="45">
        <f ca="1">IFERROR(SUM(G9,H9)/E9,0)</f>
        <v>0</v>
      </c>
      <c r="L9" s="46">
        <f ca="1">IFERROR(SUM(G9,H9,I9)/E9,0)</f>
        <v>0</v>
      </c>
      <c r="M9" s="5"/>
    </row>
    <row r="10" spans="1:13" ht="15.75" thickBot="1" x14ac:dyDescent="0.3">
      <c r="A10" s="47" t="s">
        <v>138</v>
      </c>
      <c r="B10" s="48"/>
      <c r="C10" s="49"/>
      <c r="D10" s="50">
        <v>4828359</v>
      </c>
      <c r="E10" s="51">
        <v>3571791</v>
      </c>
      <c r="F10" s="51">
        <f t="shared" si="0"/>
        <v>901692.29999999993</v>
      </c>
      <c r="G10" s="51">
        <v>739427.5</v>
      </c>
      <c r="H10" s="51">
        <v>114918.2</v>
      </c>
      <c r="I10" s="51">
        <v>47346.6</v>
      </c>
      <c r="J10" s="52">
        <f t="shared" si="1"/>
        <v>0.2070186917431619</v>
      </c>
      <c r="K10" s="52">
        <f t="shared" si="2"/>
        <v>0.23919252274279204</v>
      </c>
      <c r="L10" s="53">
        <f t="shared" si="3"/>
        <v>0.25244822555407076</v>
      </c>
      <c r="M10" s="5"/>
    </row>
    <row r="11" spans="1:13" x14ac:dyDescent="0.25">
      <c r="D11" s="6"/>
      <c r="E11" s="6"/>
      <c r="F11" s="6"/>
      <c r="G11" s="6"/>
      <c r="H11" s="6"/>
      <c r="I11" s="6"/>
      <c r="J11" s="5"/>
      <c r="K11" s="5"/>
      <c r="L11" s="5"/>
      <c r="M11" s="5"/>
    </row>
  </sheetData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0"/>
  <dimension ref="A1:P100"/>
  <sheetViews>
    <sheetView workbookViewId="0">
      <selection activeCell="N2" sqref="N2"/>
    </sheetView>
  </sheetViews>
  <sheetFormatPr baseColWidth="10" defaultColWidth="11.7109375" defaultRowHeight="15" x14ac:dyDescent="0.25"/>
  <cols>
    <col min="1" max="1" width="4.28515625" customWidth="1"/>
    <col min="2" max="2" width="4.28515625" style="35" customWidth="1"/>
    <col min="3" max="3" width="31.42578125" customWidth="1"/>
    <col min="4" max="6" width="13.5703125" customWidth="1"/>
    <col min="7" max="9" width="0" hidden="1" customWidth="1"/>
  </cols>
  <sheetData>
    <row r="1" spans="1:16" ht="15.75" x14ac:dyDescent="0.25">
      <c r="A1" s="32">
        <v>56</v>
      </c>
      <c r="B1" s="34" t="s">
        <v>72</v>
      </c>
      <c r="C1" s="33" t="s">
        <v>43</v>
      </c>
      <c r="D1" s="33"/>
      <c r="E1" s="33"/>
      <c r="F1" s="33"/>
      <c r="G1" s="33"/>
      <c r="H1" s="33"/>
      <c r="I1" s="33"/>
      <c r="J1" s="33"/>
      <c r="K1" s="33"/>
      <c r="L1" s="33"/>
    </row>
    <row r="2" spans="1:16" ht="15.75" thickBot="1" x14ac:dyDescent="0.3">
      <c r="A2" s="2" t="s">
        <v>775</v>
      </c>
      <c r="N2" s="1" t="s">
        <v>783</v>
      </c>
    </row>
    <row r="3" spans="1:16" ht="15.75" thickBot="1" x14ac:dyDescent="0.3">
      <c r="A3" s="76" t="s">
        <v>79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6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6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  <c r="O5" s="6"/>
      <c r="P5" s="66"/>
    </row>
    <row r="6" spans="1:16" x14ac:dyDescent="0.25">
      <c r="A6" s="11" t="s">
        <v>11</v>
      </c>
      <c r="B6" s="37"/>
      <c r="C6" s="13"/>
      <c r="D6" s="14">
        <f ca="1">SUM(D7:OFFSET(D7,50,0))</f>
        <v>29817332</v>
      </c>
      <c r="E6" s="15">
        <f ca="1">SUM(E7:OFFSET(E7,50,0))</f>
        <v>44684313</v>
      </c>
      <c r="F6" s="15">
        <f ca="1">SUM(F7:OFFSET(F7,50,0))</f>
        <v>16931174.699999999</v>
      </c>
      <c r="G6" s="15">
        <f ca="1">SUM(G7:OFFSET(G7,50,0))</f>
        <v>12927051.299999999</v>
      </c>
      <c r="H6" s="15">
        <f ca="1">SUM(H7:OFFSET(H7,50,0))</f>
        <v>3101492.0999999996</v>
      </c>
      <c r="I6" s="15">
        <f ca="1">SUM(I7:OFFSET(I7,50,0))</f>
        <v>902631.29999999993</v>
      </c>
      <c r="J6" s="16">
        <f ca="1">IFERROR(G6/E6,0)</f>
        <v>0.28929730440300155</v>
      </c>
      <c r="K6" s="16">
        <f ca="1">IFERROR(SUM(G6,H6)/E6,0)</f>
        <v>0.35870627349692047</v>
      </c>
      <c r="L6" s="17">
        <f ca="1">IFERROR(SUM(G6,H6,I6)/E6,0)</f>
        <v>0.37890645650074106</v>
      </c>
      <c r="M6" s="5"/>
      <c r="O6" s="6" t="s">
        <v>206</v>
      </c>
      <c r="P6" s="66" t="s">
        <v>207</v>
      </c>
    </row>
    <row r="7" spans="1:16" x14ac:dyDescent="0.25">
      <c r="A7" s="18"/>
      <c r="B7" s="38">
        <v>2</v>
      </c>
      <c r="C7" s="20" t="s">
        <v>83</v>
      </c>
      <c r="D7" s="21">
        <v>120000</v>
      </c>
      <c r="E7" s="22">
        <v>46008</v>
      </c>
      <c r="F7" s="22">
        <f t="shared" ref="F7:F22" si="0">SUM(G7,H7,I7)</f>
        <v>0</v>
      </c>
      <c r="G7" s="22">
        <v>0</v>
      </c>
      <c r="H7" s="22">
        <v>0</v>
      </c>
      <c r="I7" s="22">
        <v>0</v>
      </c>
      <c r="J7" s="23">
        <f t="shared" ref="J7:J22" si="1">IFERROR(G7/E7,0)</f>
        <v>0</v>
      </c>
      <c r="K7" s="23">
        <f t="shared" ref="K7:K22" si="2">IFERROR(SUM(G7,H7)/E7,0)</f>
        <v>0</v>
      </c>
      <c r="L7" s="24">
        <f t="shared" ref="L7:L22" si="3">IFERROR(SUM(G7,H7,I7)/E7,0)</f>
        <v>0</v>
      </c>
      <c r="M7" s="5"/>
      <c r="N7" t="s">
        <v>102</v>
      </c>
      <c r="O7" s="6">
        <v>304030.90000000002</v>
      </c>
      <c r="P7" s="66">
        <v>0.60552706371130449</v>
      </c>
    </row>
    <row r="8" spans="1:16" x14ac:dyDescent="0.25">
      <c r="A8" s="18"/>
      <c r="B8" s="38">
        <v>3</v>
      </c>
      <c r="C8" s="20" t="s">
        <v>84</v>
      </c>
      <c r="D8" s="21">
        <v>23721</v>
      </c>
      <c r="E8" s="22">
        <v>15845</v>
      </c>
      <c r="F8" s="22">
        <f t="shared" si="0"/>
        <v>0</v>
      </c>
      <c r="G8" s="22">
        <v>0</v>
      </c>
      <c r="H8" s="22">
        <v>0</v>
      </c>
      <c r="I8" s="22">
        <v>0</v>
      </c>
      <c r="J8" s="23">
        <f t="shared" si="1"/>
        <v>0</v>
      </c>
      <c r="K8" s="23">
        <f t="shared" si="2"/>
        <v>0</v>
      </c>
      <c r="L8" s="24">
        <f t="shared" si="3"/>
        <v>0</v>
      </c>
      <c r="M8" s="5"/>
      <c r="N8" t="s">
        <v>89</v>
      </c>
      <c r="O8" s="6">
        <v>579036.79999999993</v>
      </c>
      <c r="P8" s="66">
        <v>0.58584608909353408</v>
      </c>
    </row>
    <row r="9" spans="1:16" x14ac:dyDescent="0.25">
      <c r="A9" s="18"/>
      <c r="B9" s="38">
        <v>4</v>
      </c>
      <c r="C9" s="20" t="s">
        <v>85</v>
      </c>
      <c r="D9" s="21">
        <v>325000</v>
      </c>
      <c r="E9" s="22">
        <v>509234</v>
      </c>
      <c r="F9" s="22">
        <f t="shared" si="0"/>
        <v>249679.2</v>
      </c>
      <c r="G9" s="22">
        <v>198560.8</v>
      </c>
      <c r="H9" s="22">
        <v>37636.199999999997</v>
      </c>
      <c r="I9" s="22">
        <v>13482.2</v>
      </c>
      <c r="J9" s="23">
        <f t="shared" si="1"/>
        <v>0.38992054733187492</v>
      </c>
      <c r="K9" s="23">
        <f t="shared" si="2"/>
        <v>0.46382802405181117</v>
      </c>
      <c r="L9" s="24">
        <f t="shared" si="3"/>
        <v>0.49030347541601704</v>
      </c>
      <c r="M9" s="5"/>
      <c r="N9" t="s">
        <v>98</v>
      </c>
      <c r="O9" s="6">
        <v>209732</v>
      </c>
      <c r="P9" s="66">
        <v>0.5596614258114786</v>
      </c>
    </row>
    <row r="10" spans="1:16" x14ac:dyDescent="0.25">
      <c r="A10" s="18"/>
      <c r="B10" s="38">
        <v>5</v>
      </c>
      <c r="C10" s="20" t="s">
        <v>86</v>
      </c>
      <c r="D10" s="21">
        <v>620000</v>
      </c>
      <c r="E10" s="22">
        <v>142741</v>
      </c>
      <c r="F10" s="22">
        <f t="shared" si="0"/>
        <v>52643.600000000006</v>
      </c>
      <c r="G10" s="22">
        <v>29228.7</v>
      </c>
      <c r="H10" s="22">
        <v>18363.900000000001</v>
      </c>
      <c r="I10" s="22">
        <v>5051</v>
      </c>
      <c r="J10" s="23">
        <f t="shared" si="1"/>
        <v>0.20476737587658767</v>
      </c>
      <c r="K10" s="23">
        <f t="shared" si="2"/>
        <v>0.33341926986640141</v>
      </c>
      <c r="L10" s="24">
        <f t="shared" si="3"/>
        <v>0.36880503849629753</v>
      </c>
      <c r="M10" s="5"/>
      <c r="N10" t="s">
        <v>97</v>
      </c>
      <c r="O10" s="6">
        <v>228219.2</v>
      </c>
      <c r="P10" s="66">
        <v>0.53584405948730474</v>
      </c>
    </row>
    <row r="11" spans="1:16" x14ac:dyDescent="0.25">
      <c r="A11" s="18"/>
      <c r="B11" s="38">
        <v>6</v>
      </c>
      <c r="C11" s="20" t="s">
        <v>87</v>
      </c>
      <c r="D11" s="21">
        <v>60000</v>
      </c>
      <c r="E11" s="22">
        <v>526503</v>
      </c>
      <c r="F11" s="22">
        <f t="shared" si="0"/>
        <v>273102.8</v>
      </c>
      <c r="G11" s="22">
        <v>223820</v>
      </c>
      <c r="H11" s="22">
        <v>43648.5</v>
      </c>
      <c r="I11" s="22">
        <v>5634.3</v>
      </c>
      <c r="J11" s="23">
        <f t="shared" si="1"/>
        <v>0.42510678951496955</v>
      </c>
      <c r="K11" s="23">
        <f t="shared" si="2"/>
        <v>0.50800945103826567</v>
      </c>
      <c r="L11" s="24">
        <f t="shared" si="3"/>
        <v>0.51871081456325985</v>
      </c>
      <c r="M11" s="5"/>
      <c r="N11" t="s">
        <v>87</v>
      </c>
      <c r="O11" s="6">
        <v>273102.8</v>
      </c>
      <c r="P11" s="66">
        <v>0.51871081456325985</v>
      </c>
    </row>
    <row r="12" spans="1:16" x14ac:dyDescent="0.25">
      <c r="A12" s="18"/>
      <c r="B12" s="38">
        <v>8</v>
      </c>
      <c r="C12" s="20" t="s">
        <v>89</v>
      </c>
      <c r="D12" s="21">
        <v>869094</v>
      </c>
      <c r="E12" s="22">
        <v>988377</v>
      </c>
      <c r="F12" s="22">
        <f t="shared" si="0"/>
        <v>579036.79999999993</v>
      </c>
      <c r="G12" s="22">
        <v>441081</v>
      </c>
      <c r="H12" s="22">
        <v>97103.2</v>
      </c>
      <c r="I12" s="22">
        <v>40852.6</v>
      </c>
      <c r="J12" s="23">
        <f t="shared" si="1"/>
        <v>0.44626797264606521</v>
      </c>
      <c r="K12" s="23">
        <f t="shared" si="2"/>
        <v>0.54451307547626049</v>
      </c>
      <c r="L12" s="24">
        <f t="shared" si="3"/>
        <v>0.58584608909353408</v>
      </c>
      <c r="M12" s="5"/>
      <c r="N12" t="s">
        <v>85</v>
      </c>
      <c r="O12" s="6">
        <v>249679.2</v>
      </c>
      <c r="P12" s="66">
        <v>0.49030347541601704</v>
      </c>
    </row>
    <row r="13" spans="1:16" x14ac:dyDescent="0.25">
      <c r="A13" s="18"/>
      <c r="B13" s="38">
        <v>12</v>
      </c>
      <c r="C13" s="20" t="s">
        <v>93</v>
      </c>
      <c r="D13" s="21">
        <v>1050000</v>
      </c>
      <c r="E13" s="22">
        <v>1427202</v>
      </c>
      <c r="F13" s="22">
        <f t="shared" si="0"/>
        <v>449457.69999999995</v>
      </c>
      <c r="G13" s="22">
        <v>370402.1</v>
      </c>
      <c r="H13" s="22">
        <v>63380.6</v>
      </c>
      <c r="I13" s="22">
        <v>15675</v>
      </c>
      <c r="J13" s="23">
        <f t="shared" si="1"/>
        <v>0.259530255703117</v>
      </c>
      <c r="K13" s="23">
        <f t="shared" si="2"/>
        <v>0.30393924616137025</v>
      </c>
      <c r="L13" s="24">
        <f t="shared" si="3"/>
        <v>0.31492227449232829</v>
      </c>
      <c r="M13" s="5"/>
      <c r="N13" t="s">
        <v>101</v>
      </c>
      <c r="O13" s="6">
        <v>167625.20000000001</v>
      </c>
      <c r="P13" s="66">
        <v>0.47577678183691485</v>
      </c>
    </row>
    <row r="14" spans="1:16" x14ac:dyDescent="0.25">
      <c r="A14" s="18"/>
      <c r="B14" s="38">
        <v>13</v>
      </c>
      <c r="C14" s="20" t="s">
        <v>94</v>
      </c>
      <c r="D14" s="21">
        <v>100000</v>
      </c>
      <c r="E14" s="22">
        <v>0</v>
      </c>
      <c r="F14" s="22">
        <f t="shared" si="0"/>
        <v>0</v>
      </c>
      <c r="G14" s="22">
        <v>0</v>
      </c>
      <c r="H14" s="22">
        <v>0</v>
      </c>
      <c r="I14" s="22">
        <v>0</v>
      </c>
      <c r="J14" s="23">
        <f t="shared" si="1"/>
        <v>0</v>
      </c>
      <c r="K14" s="23">
        <f t="shared" si="2"/>
        <v>0</v>
      </c>
      <c r="L14" s="24">
        <f t="shared" si="3"/>
        <v>0</v>
      </c>
      <c r="M14" s="5"/>
      <c r="N14" t="s">
        <v>105</v>
      </c>
      <c r="O14" s="6">
        <v>316521.5</v>
      </c>
      <c r="P14" s="66">
        <v>0.45021193371737428</v>
      </c>
    </row>
    <row r="15" spans="1:16" x14ac:dyDescent="0.25">
      <c r="A15" s="18"/>
      <c r="B15" s="38">
        <v>14</v>
      </c>
      <c r="C15" s="20" t="s">
        <v>95</v>
      </c>
      <c r="D15" s="21">
        <v>0</v>
      </c>
      <c r="E15" s="22">
        <v>39100</v>
      </c>
      <c r="F15" s="22">
        <f t="shared" si="0"/>
        <v>10300</v>
      </c>
      <c r="G15" s="22">
        <v>10300</v>
      </c>
      <c r="H15" s="22">
        <v>0</v>
      </c>
      <c r="I15" s="22">
        <v>0</v>
      </c>
      <c r="J15" s="23">
        <f t="shared" si="1"/>
        <v>0.26342710997442453</v>
      </c>
      <c r="K15" s="23">
        <f t="shared" si="2"/>
        <v>0.26342710997442453</v>
      </c>
      <c r="L15" s="24">
        <f t="shared" si="3"/>
        <v>0.26342710997442453</v>
      </c>
      <c r="M15" s="5"/>
      <c r="N15" t="s">
        <v>100</v>
      </c>
      <c r="O15" s="6">
        <v>154560.90000000002</v>
      </c>
      <c r="P15" s="66">
        <v>0.39788009607142033</v>
      </c>
    </row>
    <row r="16" spans="1:16" x14ac:dyDescent="0.25">
      <c r="A16" s="18"/>
      <c r="B16" s="38">
        <v>15</v>
      </c>
      <c r="C16" s="20" t="s">
        <v>96</v>
      </c>
      <c r="D16" s="21">
        <v>25828973</v>
      </c>
      <c r="E16" s="22">
        <v>38242726</v>
      </c>
      <c r="F16" s="22">
        <f t="shared" si="0"/>
        <v>13936264.9</v>
      </c>
      <c r="G16" s="22">
        <v>10488575.699999999</v>
      </c>
      <c r="H16" s="22">
        <v>2660051.2999999998</v>
      </c>
      <c r="I16" s="22">
        <v>787637.9</v>
      </c>
      <c r="J16" s="23">
        <f t="shared" si="1"/>
        <v>0.27426328604294575</v>
      </c>
      <c r="K16" s="23">
        <f t="shared" si="2"/>
        <v>0.3438203385396742</v>
      </c>
      <c r="L16" s="24">
        <f t="shared" si="3"/>
        <v>0.36441609575635375</v>
      </c>
      <c r="M16" s="5"/>
      <c r="N16" t="s">
        <v>86</v>
      </c>
      <c r="O16" s="6">
        <v>52643.600000000006</v>
      </c>
      <c r="P16" s="66">
        <v>0.36880503849629753</v>
      </c>
    </row>
    <row r="17" spans="1:16" x14ac:dyDescent="0.25">
      <c r="A17" s="18"/>
      <c r="B17" s="38">
        <v>16</v>
      </c>
      <c r="C17" s="20" t="s">
        <v>97</v>
      </c>
      <c r="D17" s="21">
        <v>245000</v>
      </c>
      <c r="E17" s="22">
        <v>425906</v>
      </c>
      <c r="F17" s="22">
        <f t="shared" si="0"/>
        <v>228219.2</v>
      </c>
      <c r="G17" s="22">
        <v>188952.5</v>
      </c>
      <c r="H17" s="22">
        <v>30438.7</v>
      </c>
      <c r="I17" s="22">
        <v>8828</v>
      </c>
      <c r="J17" s="23">
        <f t="shared" si="1"/>
        <v>0.44364836372345073</v>
      </c>
      <c r="K17" s="23">
        <f t="shared" si="2"/>
        <v>0.51511648110146369</v>
      </c>
      <c r="L17" s="24">
        <f t="shared" si="3"/>
        <v>0.53584405948730474</v>
      </c>
      <c r="M17" s="5"/>
      <c r="N17" t="s">
        <v>96</v>
      </c>
      <c r="O17" s="6">
        <v>13936264.9</v>
      </c>
      <c r="P17" s="66">
        <v>0.36441609575635375</v>
      </c>
    </row>
    <row r="18" spans="1:16" x14ac:dyDescent="0.25">
      <c r="A18" s="18"/>
      <c r="B18" s="38">
        <v>17</v>
      </c>
      <c r="C18" s="20" t="s">
        <v>98</v>
      </c>
      <c r="D18" s="21">
        <v>0</v>
      </c>
      <c r="E18" s="22">
        <v>374748</v>
      </c>
      <c r="F18" s="22">
        <f t="shared" si="0"/>
        <v>209732</v>
      </c>
      <c r="G18" s="22">
        <v>177074.5</v>
      </c>
      <c r="H18" s="22">
        <v>27643.3</v>
      </c>
      <c r="I18" s="22">
        <v>5014.2</v>
      </c>
      <c r="J18" s="23">
        <f t="shared" si="1"/>
        <v>0.47251619755142121</v>
      </c>
      <c r="K18" s="23">
        <f t="shared" si="2"/>
        <v>0.54628123432279818</v>
      </c>
      <c r="L18" s="24">
        <f t="shared" si="3"/>
        <v>0.5596614258114786</v>
      </c>
      <c r="M18" s="5"/>
      <c r="N18" t="s">
        <v>93</v>
      </c>
      <c r="O18" s="6">
        <v>449457.69999999995</v>
      </c>
      <c r="P18" s="66">
        <v>0.31492227449232829</v>
      </c>
    </row>
    <row r="19" spans="1:16" x14ac:dyDescent="0.25">
      <c r="A19" s="18"/>
      <c r="B19" s="38">
        <v>19</v>
      </c>
      <c r="C19" s="20" t="s">
        <v>100</v>
      </c>
      <c r="D19" s="21">
        <v>495544</v>
      </c>
      <c r="E19" s="22">
        <v>388461</v>
      </c>
      <c r="F19" s="22">
        <f t="shared" si="0"/>
        <v>154560.90000000002</v>
      </c>
      <c r="G19" s="22">
        <v>128224.8</v>
      </c>
      <c r="H19" s="22">
        <v>15869.4</v>
      </c>
      <c r="I19" s="22">
        <v>10466.700000000001</v>
      </c>
      <c r="J19" s="23">
        <f t="shared" si="1"/>
        <v>0.3300841011066748</v>
      </c>
      <c r="K19" s="23">
        <f t="shared" si="2"/>
        <v>0.3709360785252574</v>
      </c>
      <c r="L19" s="24">
        <f t="shared" si="3"/>
        <v>0.39788009607142033</v>
      </c>
      <c r="M19" s="5"/>
      <c r="N19" t="s">
        <v>95</v>
      </c>
      <c r="O19" s="6">
        <v>10300</v>
      </c>
      <c r="P19" s="66">
        <v>0.26342710997442453</v>
      </c>
    </row>
    <row r="20" spans="1:16" x14ac:dyDescent="0.25">
      <c r="A20" s="18"/>
      <c r="B20" s="38">
        <v>20</v>
      </c>
      <c r="C20" s="20" t="s">
        <v>101</v>
      </c>
      <c r="D20" s="21">
        <v>0</v>
      </c>
      <c r="E20" s="22">
        <v>352319</v>
      </c>
      <c r="F20" s="22">
        <f t="shared" si="0"/>
        <v>167625.20000000001</v>
      </c>
      <c r="G20" s="22">
        <v>132268.5</v>
      </c>
      <c r="H20" s="22">
        <v>27644.6</v>
      </c>
      <c r="I20" s="22">
        <v>7712.1</v>
      </c>
      <c r="J20" s="23">
        <f t="shared" si="1"/>
        <v>0.37542255739826691</v>
      </c>
      <c r="K20" s="23">
        <f t="shared" si="2"/>
        <v>0.4538872442303708</v>
      </c>
      <c r="L20" s="24">
        <f t="shared" si="3"/>
        <v>0.47577678183691485</v>
      </c>
      <c r="M20" s="5"/>
      <c r="N20" t="s">
        <v>83</v>
      </c>
      <c r="O20" s="6">
        <v>0</v>
      </c>
      <c r="P20" s="66">
        <v>0</v>
      </c>
    </row>
    <row r="21" spans="1:16" x14ac:dyDescent="0.25">
      <c r="A21" s="18"/>
      <c r="B21" s="38">
        <v>21</v>
      </c>
      <c r="C21" s="20" t="s">
        <v>102</v>
      </c>
      <c r="D21" s="21">
        <v>80000</v>
      </c>
      <c r="E21" s="22">
        <v>502093</v>
      </c>
      <c r="F21" s="22">
        <f t="shared" si="0"/>
        <v>304030.90000000002</v>
      </c>
      <c r="G21" s="22">
        <v>256940.5</v>
      </c>
      <c r="H21" s="22">
        <v>45849.4</v>
      </c>
      <c r="I21" s="22">
        <v>1241</v>
      </c>
      <c r="J21" s="23">
        <f t="shared" si="1"/>
        <v>0.51173886112732103</v>
      </c>
      <c r="K21" s="23">
        <f t="shared" si="2"/>
        <v>0.60305541005351604</v>
      </c>
      <c r="L21" s="24">
        <f t="shared" si="3"/>
        <v>0.60552706371130449</v>
      </c>
      <c r="M21" s="5"/>
      <c r="N21" t="s">
        <v>84</v>
      </c>
      <c r="O21" s="6">
        <v>0</v>
      </c>
      <c r="P21" s="66">
        <v>0</v>
      </c>
    </row>
    <row r="22" spans="1:16" ht="15.75" thickBot="1" x14ac:dyDescent="0.3">
      <c r="A22" s="25"/>
      <c r="B22" s="39">
        <v>24</v>
      </c>
      <c r="C22" s="27" t="s">
        <v>105</v>
      </c>
      <c r="D22" s="28">
        <v>0</v>
      </c>
      <c r="E22" s="29">
        <v>703050</v>
      </c>
      <c r="F22" s="29">
        <f t="shared" si="0"/>
        <v>316521.5</v>
      </c>
      <c r="G22" s="29">
        <v>281622.2</v>
      </c>
      <c r="H22" s="29">
        <v>33863</v>
      </c>
      <c r="I22" s="29">
        <v>1036.3</v>
      </c>
      <c r="J22" s="30">
        <f t="shared" si="1"/>
        <v>0.4005720787995164</v>
      </c>
      <c r="K22" s="30">
        <f t="shared" si="2"/>
        <v>0.44873792760116638</v>
      </c>
      <c r="L22" s="31">
        <f t="shared" si="3"/>
        <v>0.45021193371737428</v>
      </c>
      <c r="M22" s="5"/>
      <c r="N22" t="s">
        <v>94</v>
      </c>
      <c r="O22" s="6">
        <v>0</v>
      </c>
      <c r="P22" s="66">
        <v>0</v>
      </c>
    </row>
    <row r="23" spans="1:16" x14ac:dyDescent="0.25">
      <c r="O23" s="6"/>
      <c r="P23" s="66"/>
    </row>
    <row r="24" spans="1:16" x14ac:dyDescent="0.25">
      <c r="O24" s="6"/>
      <c r="P24" s="66"/>
    </row>
    <row r="25" spans="1:16" x14ac:dyDescent="0.25">
      <c r="O25" s="6"/>
      <c r="P25" s="66"/>
    </row>
    <row r="26" spans="1:16" x14ac:dyDescent="0.25">
      <c r="O26" s="6"/>
      <c r="P26" s="66"/>
    </row>
    <row r="27" spans="1:16" x14ac:dyDescent="0.25">
      <c r="O27" s="6"/>
      <c r="P27" s="66"/>
    </row>
    <row r="28" spans="1:16" x14ac:dyDescent="0.25">
      <c r="O28" s="6"/>
      <c r="P28" s="66"/>
    </row>
    <row r="29" spans="1:16" x14ac:dyDescent="0.25">
      <c r="O29" s="6"/>
      <c r="P29" s="66"/>
    </row>
    <row r="30" spans="1:16" x14ac:dyDescent="0.25">
      <c r="O30" s="6"/>
      <c r="P30" s="66"/>
    </row>
    <row r="31" spans="1:16" x14ac:dyDescent="0.25">
      <c r="O31" s="6"/>
      <c r="P31" s="66"/>
    </row>
    <row r="32" spans="1:16" x14ac:dyDescent="0.25">
      <c r="O32" s="6"/>
      <c r="P32" s="66"/>
    </row>
    <row r="33" spans="15:16" x14ac:dyDescent="0.25">
      <c r="O33" s="6"/>
      <c r="P33" s="66"/>
    </row>
    <row r="34" spans="15:16" x14ac:dyDescent="0.25">
      <c r="O34" s="6"/>
      <c r="P34" s="66"/>
    </row>
    <row r="35" spans="15:16" x14ac:dyDescent="0.25">
      <c r="O35" s="6"/>
      <c r="P35" s="66"/>
    </row>
    <row r="36" spans="15:16" x14ac:dyDescent="0.25">
      <c r="O36" s="6"/>
      <c r="P36" s="66"/>
    </row>
    <row r="37" spans="15:16" x14ac:dyDescent="0.25">
      <c r="O37" s="6"/>
      <c r="P37" s="66"/>
    </row>
    <row r="38" spans="15:16" x14ac:dyDescent="0.25">
      <c r="O38" s="6"/>
      <c r="P38" s="66"/>
    </row>
    <row r="39" spans="15:16" x14ac:dyDescent="0.25">
      <c r="O39" s="6"/>
      <c r="P39" s="66"/>
    </row>
    <row r="40" spans="15:16" x14ac:dyDescent="0.25">
      <c r="O40" s="6"/>
      <c r="P40" s="66"/>
    </row>
    <row r="41" spans="15:16" x14ac:dyDescent="0.25">
      <c r="O41" s="6"/>
      <c r="P41" s="66"/>
    </row>
    <row r="42" spans="15:16" x14ac:dyDescent="0.25">
      <c r="O42" s="6"/>
      <c r="P42" s="66"/>
    </row>
    <row r="43" spans="15:16" x14ac:dyDescent="0.25">
      <c r="O43" s="6"/>
      <c r="P43" s="66"/>
    </row>
    <row r="44" spans="15:16" x14ac:dyDescent="0.25">
      <c r="O44" s="6"/>
      <c r="P44" s="66"/>
    </row>
    <row r="45" spans="15:16" x14ac:dyDescent="0.25">
      <c r="O45" s="6"/>
      <c r="P45" s="66"/>
    </row>
    <row r="46" spans="15:16" x14ac:dyDescent="0.25">
      <c r="O46" s="6"/>
      <c r="P46" s="66"/>
    </row>
    <row r="47" spans="15:16" x14ac:dyDescent="0.25">
      <c r="O47" s="6"/>
      <c r="P47" s="66"/>
    </row>
    <row r="48" spans="15:16" x14ac:dyDescent="0.25">
      <c r="O48" s="6"/>
      <c r="P48" s="66"/>
    </row>
    <row r="49" spans="15:16" x14ac:dyDescent="0.25">
      <c r="O49" s="6"/>
      <c r="P49" s="66"/>
    </row>
    <row r="50" spans="15:16" x14ac:dyDescent="0.25">
      <c r="O50" s="6"/>
      <c r="P50" s="66"/>
    </row>
    <row r="51" spans="15:16" x14ac:dyDescent="0.25">
      <c r="O51" s="6"/>
      <c r="P51" s="66"/>
    </row>
    <row r="52" spans="15:16" x14ac:dyDescent="0.25">
      <c r="O52" s="6"/>
      <c r="P52" s="66"/>
    </row>
    <row r="53" spans="15:16" x14ac:dyDescent="0.25">
      <c r="O53" s="6"/>
      <c r="P53" s="66"/>
    </row>
    <row r="54" spans="15:16" x14ac:dyDescent="0.25">
      <c r="O54" s="6"/>
      <c r="P54" s="66"/>
    </row>
    <row r="55" spans="15:16" x14ac:dyDescent="0.25">
      <c r="O55" s="6"/>
      <c r="P55" s="66"/>
    </row>
    <row r="56" spans="15:16" x14ac:dyDescent="0.25">
      <c r="O56" s="6"/>
      <c r="P56" s="66"/>
    </row>
    <row r="57" spans="15:16" x14ac:dyDescent="0.25">
      <c r="O57" s="6"/>
      <c r="P57" s="66"/>
    </row>
    <row r="58" spans="15:16" x14ac:dyDescent="0.25">
      <c r="O58" s="6"/>
      <c r="P58" s="66"/>
    </row>
    <row r="59" spans="15:16" x14ac:dyDescent="0.25">
      <c r="O59" s="6"/>
      <c r="P59" s="66"/>
    </row>
    <row r="60" spans="15:16" x14ac:dyDescent="0.25">
      <c r="O60" s="6"/>
      <c r="P60" s="66"/>
    </row>
    <row r="61" spans="15:16" x14ac:dyDescent="0.25">
      <c r="O61" s="6"/>
      <c r="P61" s="66"/>
    </row>
    <row r="62" spans="15:16" x14ac:dyDescent="0.25">
      <c r="O62" s="6"/>
      <c r="P62" s="66"/>
    </row>
    <row r="63" spans="15:16" x14ac:dyDescent="0.25">
      <c r="O63" s="6"/>
      <c r="P63" s="66"/>
    </row>
    <row r="64" spans="15:16" x14ac:dyDescent="0.25">
      <c r="O64" s="6"/>
      <c r="P64" s="66"/>
    </row>
    <row r="65" spans="15:16" x14ac:dyDescent="0.25">
      <c r="O65" s="6"/>
      <c r="P65" s="66"/>
    </row>
    <row r="66" spans="15:16" x14ac:dyDescent="0.25">
      <c r="O66" s="6"/>
      <c r="P66" s="66"/>
    </row>
    <row r="67" spans="15:16" x14ac:dyDescent="0.25">
      <c r="O67" s="6"/>
      <c r="P67" s="66"/>
    </row>
    <row r="68" spans="15:16" x14ac:dyDescent="0.25">
      <c r="O68" s="6"/>
      <c r="P68" s="66"/>
    </row>
    <row r="69" spans="15:16" x14ac:dyDescent="0.25">
      <c r="O69" s="6"/>
      <c r="P69" s="66"/>
    </row>
    <row r="70" spans="15:16" x14ac:dyDescent="0.25">
      <c r="O70" s="6"/>
      <c r="P70" s="66"/>
    </row>
    <row r="71" spans="15:16" x14ac:dyDescent="0.25">
      <c r="O71" s="6"/>
      <c r="P71" s="66"/>
    </row>
    <row r="72" spans="15:16" x14ac:dyDescent="0.25">
      <c r="O72" s="6"/>
      <c r="P72" s="66"/>
    </row>
    <row r="73" spans="15:16" x14ac:dyDescent="0.25">
      <c r="O73" s="6"/>
      <c r="P73" s="66"/>
    </row>
    <row r="74" spans="15:16" x14ac:dyDescent="0.25">
      <c r="O74" s="6"/>
      <c r="P74" s="66"/>
    </row>
    <row r="75" spans="15:16" x14ac:dyDescent="0.25">
      <c r="O75" s="6"/>
      <c r="P75" s="66"/>
    </row>
    <row r="76" spans="15:16" x14ac:dyDescent="0.25">
      <c r="O76" s="6"/>
      <c r="P76" s="66"/>
    </row>
    <row r="77" spans="15:16" x14ac:dyDescent="0.25">
      <c r="O77" s="6"/>
      <c r="P77" s="66"/>
    </row>
    <row r="78" spans="15:16" x14ac:dyDescent="0.25">
      <c r="O78" s="6"/>
      <c r="P78" s="66"/>
    </row>
    <row r="79" spans="15:16" x14ac:dyDescent="0.25">
      <c r="O79" s="6"/>
      <c r="P79" s="66"/>
    </row>
    <row r="80" spans="15:16" x14ac:dyDescent="0.25">
      <c r="O80" s="6"/>
      <c r="P80" s="66"/>
    </row>
    <row r="81" spans="15:16" x14ac:dyDescent="0.25">
      <c r="O81" s="6"/>
      <c r="P81" s="66"/>
    </row>
    <row r="82" spans="15:16" x14ac:dyDescent="0.25">
      <c r="O82" s="6"/>
      <c r="P82" s="66"/>
    </row>
    <row r="83" spans="15:16" x14ac:dyDescent="0.25">
      <c r="O83" s="6"/>
      <c r="P83" s="66"/>
    </row>
    <row r="84" spans="15:16" x14ac:dyDescent="0.25">
      <c r="O84" s="6"/>
      <c r="P84" s="66"/>
    </row>
    <row r="85" spans="15:16" x14ac:dyDescent="0.25">
      <c r="O85" s="6"/>
      <c r="P85" s="66"/>
    </row>
    <row r="86" spans="15:16" x14ac:dyDescent="0.25">
      <c r="O86" s="6"/>
      <c r="P86" s="66"/>
    </row>
    <row r="87" spans="15:16" x14ac:dyDescent="0.25">
      <c r="O87" s="6"/>
      <c r="P87" s="66"/>
    </row>
    <row r="88" spans="15:16" x14ac:dyDescent="0.25">
      <c r="O88" s="6"/>
      <c r="P88" s="66"/>
    </row>
    <row r="89" spans="15:16" x14ac:dyDescent="0.25">
      <c r="O89" s="6"/>
      <c r="P89" s="66"/>
    </row>
    <row r="90" spans="15:16" x14ac:dyDescent="0.25">
      <c r="O90" s="6"/>
      <c r="P90" s="66"/>
    </row>
    <row r="91" spans="15:16" x14ac:dyDescent="0.25">
      <c r="O91" s="6"/>
      <c r="P91" s="66"/>
    </row>
    <row r="92" spans="15:16" x14ac:dyDescent="0.25">
      <c r="O92" s="6"/>
      <c r="P92" s="66"/>
    </row>
    <row r="93" spans="15:16" x14ac:dyDescent="0.25">
      <c r="O93" s="6"/>
      <c r="P93" s="66"/>
    </row>
    <row r="94" spans="15:16" x14ac:dyDescent="0.25">
      <c r="O94" s="6"/>
      <c r="P94" s="66"/>
    </row>
    <row r="95" spans="15:16" x14ac:dyDescent="0.25">
      <c r="O95" s="6"/>
      <c r="P95" s="66"/>
    </row>
    <row r="96" spans="15:16" x14ac:dyDescent="0.25">
      <c r="O96" s="6"/>
      <c r="P96" s="66"/>
    </row>
    <row r="97" spans="15:16" x14ac:dyDescent="0.25">
      <c r="O97" s="6"/>
      <c r="P97" s="66"/>
    </row>
    <row r="98" spans="15:16" x14ac:dyDescent="0.25">
      <c r="O98" s="6"/>
      <c r="P98" s="66"/>
    </row>
    <row r="99" spans="15:16" x14ac:dyDescent="0.25">
      <c r="O99" s="6"/>
      <c r="P99" s="66"/>
    </row>
    <row r="100" spans="15:16" x14ac:dyDescent="0.25">
      <c r="O100" s="6"/>
      <c r="P100" s="66"/>
    </row>
  </sheetData>
  <sortState ref="N6:P100">
    <sortCondition descending="1" ref="P5:P100"/>
  </sortState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  <drawing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1"/>
  <dimension ref="A1:M19"/>
  <sheetViews>
    <sheetView topLeftCell="A11" workbookViewId="0">
      <selection activeCell="A19" sqref="A19:D19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56</v>
      </c>
      <c r="B1" s="33" t="s">
        <v>72</v>
      </c>
      <c r="C1" s="33" t="s">
        <v>43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776</v>
      </c>
    </row>
    <row r="3" spans="1:13" ht="15.75" thickBot="1" x14ac:dyDescent="0.3">
      <c r="A3" s="76" t="s">
        <v>81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3"/>
      <c r="C6" s="13"/>
      <c r="D6" s="14">
        <v>29817332</v>
      </c>
      <c r="E6" s="15">
        <v>44684313</v>
      </c>
      <c r="F6" s="15">
        <v>16931174.699999999</v>
      </c>
      <c r="G6" s="15">
        <v>12927051.299999999</v>
      </c>
      <c r="H6" s="15">
        <v>3101492.0999999996</v>
      </c>
      <c r="I6" s="15">
        <v>902631.29999999993</v>
      </c>
      <c r="J6" s="16">
        <v>0.28929730440300155</v>
      </c>
      <c r="K6" s="16">
        <v>0.35870627349692047</v>
      </c>
      <c r="L6" s="17">
        <v>0.37890645650074106</v>
      </c>
      <c r="M6" s="5"/>
    </row>
    <row r="7" spans="1:13" x14ac:dyDescent="0.25">
      <c r="A7" s="40" t="s">
        <v>139</v>
      </c>
      <c r="B7" s="42"/>
      <c r="C7" s="42"/>
      <c r="D7" s="43">
        <f ca="1">SUM(D8:OFFSET(D6,MATCH("PROYECTOS",$A$8:$A$50,0),0))</f>
        <v>24988973</v>
      </c>
      <c r="E7" s="44">
        <f ca="1">SUM(E8:OFFSET(E6,MATCH("PROYECTOS",$A$8:$A$50,0),0))</f>
        <v>39431143</v>
      </c>
      <c r="F7" s="44">
        <f ca="1">SUM(F8:OFFSET(F6,MATCH("PROYECTOS",$A$8:$A$50,0),0))</f>
        <v>15961982.199999999</v>
      </c>
      <c r="G7" s="44">
        <f ca="1">SUM(G8:OFFSET(G6,MATCH("PROYECTOS",$A$8:$A$50,0),0))</f>
        <v>12187623.700000001</v>
      </c>
      <c r="H7" s="44">
        <f ca="1">SUM(H8:OFFSET(H6,MATCH("PROYECTOS",$A$8:$A$50,0),0))</f>
        <v>2919073.9000000004</v>
      </c>
      <c r="I7" s="44">
        <f ca="1">SUM(I8:OFFSET(I6,MATCH("PROYECTOS",$A$8:$A$50,0),0))</f>
        <v>855284.6</v>
      </c>
      <c r="J7" s="45">
        <f ca="1">IFERROR(G7/E7,0)</f>
        <v>0.30908623927031487</v>
      </c>
      <c r="K7" s="45">
        <f ca="1">IFERROR(SUM(G7,H7)/E7,0)</f>
        <v>0.38311589395214846</v>
      </c>
      <c r="L7" s="46">
        <f ca="1">IFERROR(SUM(G7,H7,I7)/E7,0)</f>
        <v>0.40480647999475949</v>
      </c>
      <c r="M7" s="5"/>
    </row>
    <row r="8" spans="1:13" x14ac:dyDescent="0.25">
      <c r="A8" s="18"/>
      <c r="B8" s="20">
        <v>3000001</v>
      </c>
      <c r="C8" s="20" t="s">
        <v>366</v>
      </c>
      <c r="D8" s="21">
        <v>7380027</v>
      </c>
      <c r="E8" s="22">
        <v>12738525</v>
      </c>
      <c r="F8" s="22">
        <f t="shared" ref="F8:F10" si="0">SUM(G8,H8,I8)</f>
        <v>4927546.8999999994</v>
      </c>
      <c r="G8" s="22">
        <v>3716047.4</v>
      </c>
      <c r="H8" s="22">
        <v>1038850.4</v>
      </c>
      <c r="I8" s="22">
        <v>172649.1</v>
      </c>
      <c r="J8" s="23">
        <f t="shared" ref="J8:J11" si="1">IFERROR(G8/E8,0)</f>
        <v>0.29171724355841827</v>
      </c>
      <c r="K8" s="23">
        <f t="shared" ref="K8:K11" si="2">IFERROR(SUM(G8,H8)/E8,0)</f>
        <v>0.37326910297699301</v>
      </c>
      <c r="L8" s="24">
        <f t="shared" ref="L8:L11" si="3">IFERROR(SUM(G8,H8,I8)/E8,0)</f>
        <v>0.38682240683281616</v>
      </c>
      <c r="M8" s="5"/>
    </row>
    <row r="9" spans="1:13" ht="38.25" x14ac:dyDescent="0.25">
      <c r="A9" s="18"/>
      <c r="B9" s="20">
        <v>3000119</v>
      </c>
      <c r="C9" s="20" t="s">
        <v>778</v>
      </c>
      <c r="D9" s="21">
        <v>13125060</v>
      </c>
      <c r="E9" s="22">
        <v>20984823</v>
      </c>
      <c r="F9" s="22">
        <f t="shared" si="0"/>
        <v>7570475.7000000002</v>
      </c>
      <c r="G9" s="22">
        <v>5878691.9000000004</v>
      </c>
      <c r="H9" s="22">
        <v>1252141.7</v>
      </c>
      <c r="I9" s="22">
        <v>439642.1</v>
      </c>
      <c r="J9" s="23">
        <f t="shared" si="1"/>
        <v>0.28014017082726883</v>
      </c>
      <c r="K9" s="23">
        <f t="shared" si="2"/>
        <v>0.33980908964540707</v>
      </c>
      <c r="L9" s="24">
        <f t="shared" si="3"/>
        <v>0.3607595689513321</v>
      </c>
      <c r="M9" s="5"/>
    </row>
    <row r="10" spans="1:13" x14ac:dyDescent="0.25">
      <c r="A10" s="18"/>
      <c r="B10" s="20">
        <v>9000000</v>
      </c>
      <c r="C10" s="20" t="s">
        <v>160</v>
      </c>
      <c r="D10" s="21">
        <v>4483886</v>
      </c>
      <c r="E10" s="22">
        <v>5707795</v>
      </c>
      <c r="F10" s="22">
        <f t="shared" si="0"/>
        <v>3463959.6</v>
      </c>
      <c r="G10" s="22">
        <v>2592884.4</v>
      </c>
      <c r="H10" s="22">
        <v>628081.80000000005</v>
      </c>
      <c r="I10" s="22">
        <v>242993.4</v>
      </c>
      <c r="J10" s="23">
        <f t="shared" si="1"/>
        <v>0.45427076480497286</v>
      </c>
      <c r="K10" s="23">
        <f t="shared" si="2"/>
        <v>0.56431007070155814</v>
      </c>
      <c r="L10" s="24">
        <f t="shared" si="3"/>
        <v>0.60688227240116366</v>
      </c>
      <c r="M10" s="5"/>
    </row>
    <row r="11" spans="1:13" ht="15.75" thickBot="1" x14ac:dyDescent="0.3">
      <c r="A11" s="47" t="s">
        <v>161</v>
      </c>
      <c r="B11" s="49"/>
      <c r="C11" s="49"/>
      <c r="D11" s="50">
        <f ca="1">OFFSET(D11,-MATCH("PROYECTOS",$A$8:$A$50,0)-1,0)-(OFFSET(D11,-MATCH("PROYECTOS",$A$8:$A$50,0),0))</f>
        <v>4828359</v>
      </c>
      <c r="E11" s="51">
        <f t="shared" ref="E11:I11" ca="1" si="4">OFFSET(E11,-MATCH("PROYECTOS",$A$8:$A$50,0)-1,0)-(OFFSET(E11,-MATCH("PROYECTOS",$A$8:$A$50,0),0))</f>
        <v>5253170</v>
      </c>
      <c r="F11" s="51">
        <f t="shared" ca="1" si="4"/>
        <v>969192.5</v>
      </c>
      <c r="G11" s="51">
        <f t="shared" ca="1" si="4"/>
        <v>739427.59999999776</v>
      </c>
      <c r="H11" s="51">
        <f t="shared" ca="1" si="4"/>
        <v>182418.19999999925</v>
      </c>
      <c r="I11" s="51">
        <f t="shared" ca="1" si="4"/>
        <v>47346.699999999953</v>
      </c>
      <c r="J11" s="52">
        <f t="shared" ca="1" si="1"/>
        <v>0.14075836114193863</v>
      </c>
      <c r="K11" s="52">
        <f t="shared" ca="1" si="2"/>
        <v>0.17548371745060545</v>
      </c>
      <c r="L11" s="53">
        <f t="shared" ca="1" si="3"/>
        <v>0.18449669437691851</v>
      </c>
      <c r="M11" s="5"/>
    </row>
    <row r="12" spans="1:13" ht="15.75" thickBot="1" x14ac:dyDescent="0.3"/>
    <row r="13" spans="1:13" ht="15.75" thickBot="1" x14ac:dyDescent="0.3">
      <c r="A13" s="82" t="s">
        <v>209</v>
      </c>
      <c r="B13" s="83"/>
      <c r="C13" s="83"/>
      <c r="D13" s="84"/>
    </row>
    <row r="14" spans="1:13" ht="15.75" thickBot="1" x14ac:dyDescent="0.3">
      <c r="A14" s="2" t="s">
        <v>784</v>
      </c>
    </row>
    <row r="15" spans="1:13" ht="45" customHeight="1" x14ac:dyDescent="0.25">
      <c r="A15" s="76" t="s">
        <v>211</v>
      </c>
      <c r="B15" s="77"/>
      <c r="C15" s="77"/>
      <c r="D15" s="87" t="s">
        <v>212</v>
      </c>
    </row>
    <row r="16" spans="1:13" ht="15.75" thickBot="1" x14ac:dyDescent="0.3">
      <c r="A16" s="85"/>
      <c r="B16" s="86"/>
      <c r="C16" s="86"/>
      <c r="D16" s="88"/>
    </row>
    <row r="17" spans="1:4" x14ac:dyDescent="0.25">
      <c r="A17" s="18"/>
      <c r="B17" s="20">
        <v>3000001</v>
      </c>
      <c r="C17" s="20" t="s">
        <v>366</v>
      </c>
      <c r="D17" s="24">
        <v>0.38682240683281616</v>
      </c>
    </row>
    <row r="18" spans="1:4" ht="38.25" x14ac:dyDescent="0.25">
      <c r="A18" s="18"/>
      <c r="B18" s="20">
        <v>3000119</v>
      </c>
      <c r="C18" s="20" t="s">
        <v>778</v>
      </c>
      <c r="D18" s="24">
        <v>0.3607595689513321</v>
      </c>
    </row>
    <row r="19" spans="1:4" ht="15.75" thickBot="1" x14ac:dyDescent="0.3">
      <c r="A19" s="25"/>
      <c r="B19" s="27">
        <v>9000000</v>
      </c>
      <c r="C19" s="27" t="s">
        <v>160</v>
      </c>
      <c r="D19" s="31">
        <v>0.60688227240116366</v>
      </c>
    </row>
  </sheetData>
  <mergeCells count="10">
    <mergeCell ref="A13:D13"/>
    <mergeCell ref="A15:C16"/>
    <mergeCell ref="D15:D16"/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2"/>
  <dimension ref="A1:S11"/>
  <sheetViews>
    <sheetView workbookViewId="0">
      <selection activeCell="A10" sqref="A10:S10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4" width="7.7109375" customWidth="1"/>
    <col min="5" max="5" width="31.42578125" customWidth="1"/>
    <col min="6" max="6" width="4.28515625" style="4" customWidth="1"/>
    <col min="7" max="7" width="11.42578125" customWidth="1"/>
    <col min="8" max="10" width="13.5703125" customWidth="1"/>
    <col min="11" max="13" width="0" hidden="1" customWidth="1"/>
    <col min="17" max="18" width="14" hidden="1" customWidth="1"/>
    <col min="19" max="19" width="0" hidden="1" customWidth="1"/>
  </cols>
  <sheetData>
    <row r="1" spans="1:19" ht="15.75" x14ac:dyDescent="0.25">
      <c r="A1" s="32">
        <v>56</v>
      </c>
      <c r="B1" s="33" t="s">
        <v>72</v>
      </c>
      <c r="C1" s="33" t="s">
        <v>43</v>
      </c>
      <c r="D1" s="33"/>
      <c r="E1" s="33"/>
      <c r="F1" s="36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15.75" thickBot="1" x14ac:dyDescent="0.3">
      <c r="A2" s="2" t="s">
        <v>779</v>
      </c>
    </row>
    <row r="3" spans="1:19" ht="15.75" thickBot="1" x14ac:dyDescent="0.3">
      <c r="A3" s="76" t="s">
        <v>163</v>
      </c>
      <c r="B3" s="77"/>
      <c r="C3" s="77"/>
      <c r="D3" s="77"/>
      <c r="E3" s="77"/>
      <c r="F3" s="77"/>
      <c r="G3" s="77"/>
      <c r="H3" s="76" t="s">
        <v>1</v>
      </c>
      <c r="I3" s="77"/>
      <c r="J3" s="77"/>
      <c r="K3" s="77"/>
      <c r="L3" s="77"/>
      <c r="M3" s="77"/>
      <c r="N3" s="77"/>
      <c r="O3" s="77"/>
      <c r="P3" s="78"/>
      <c r="Q3" s="77" t="s">
        <v>167</v>
      </c>
      <c r="R3" s="77"/>
      <c r="S3" s="78"/>
    </row>
    <row r="4" spans="1:19" ht="45" customHeight="1" x14ac:dyDescent="0.25">
      <c r="A4" s="96" t="s">
        <v>164</v>
      </c>
      <c r="B4" s="92"/>
      <c r="C4" s="92"/>
      <c r="D4" s="92" t="s">
        <v>165</v>
      </c>
      <c r="E4" s="92"/>
      <c r="F4" s="92" t="s">
        <v>166</v>
      </c>
      <c r="G4" s="93"/>
      <c r="H4" s="74" t="s">
        <v>2</v>
      </c>
      <c r="I4" s="72" t="s">
        <v>3</v>
      </c>
      <c r="J4" s="72" t="s">
        <v>76</v>
      </c>
      <c r="K4" s="72" t="s">
        <v>5</v>
      </c>
      <c r="L4" s="72"/>
      <c r="M4" s="72"/>
      <c r="N4" s="72" t="s">
        <v>9</v>
      </c>
      <c r="O4" s="72"/>
      <c r="P4" s="81"/>
      <c r="Q4" s="90" t="s">
        <v>168</v>
      </c>
      <c r="R4" s="72" t="s">
        <v>169</v>
      </c>
      <c r="S4" s="81" t="s">
        <v>170</v>
      </c>
    </row>
    <row r="5" spans="1:19" ht="15.75" thickBot="1" x14ac:dyDescent="0.3">
      <c r="A5" s="97"/>
      <c r="B5" s="94"/>
      <c r="C5" s="94"/>
      <c r="D5" s="94"/>
      <c r="E5" s="94"/>
      <c r="F5" s="94"/>
      <c r="G5" s="95"/>
      <c r="H5" s="75"/>
      <c r="I5" s="73"/>
      <c r="J5" s="73"/>
      <c r="K5" s="9" t="s">
        <v>6</v>
      </c>
      <c r="L5" s="9" t="s">
        <v>7</v>
      </c>
      <c r="M5" s="9" t="s">
        <v>77</v>
      </c>
      <c r="N5" s="9" t="s">
        <v>10</v>
      </c>
      <c r="O5" s="9" t="s">
        <v>7</v>
      </c>
      <c r="P5" s="10" t="s">
        <v>77</v>
      </c>
      <c r="Q5" s="91"/>
      <c r="R5" s="73"/>
      <c r="S5" s="89"/>
    </row>
    <row r="6" spans="1:19" x14ac:dyDescent="0.25">
      <c r="A6" s="11" t="s">
        <v>11</v>
      </c>
      <c r="B6" s="13"/>
      <c r="C6" s="13"/>
      <c r="D6" s="54"/>
      <c r="E6" s="13"/>
      <c r="F6" s="55"/>
      <c r="G6" s="13"/>
      <c r="H6" s="14">
        <v>29817332</v>
      </c>
      <c r="I6" s="15">
        <v>44684313</v>
      </c>
      <c r="J6" s="15">
        <v>16931174.699999999</v>
      </c>
      <c r="K6" s="15">
        <v>12927051.299999999</v>
      </c>
      <c r="L6" s="15">
        <v>3101492.0999999996</v>
      </c>
      <c r="M6" s="15">
        <v>902631.29999999993</v>
      </c>
      <c r="N6" s="16">
        <v>0.28929730440300155</v>
      </c>
      <c r="O6" s="16">
        <v>0.35870627349692047</v>
      </c>
      <c r="P6" s="17">
        <v>0.37890645650074106</v>
      </c>
      <c r="Q6" s="56"/>
      <c r="R6" s="15"/>
      <c r="S6" s="17"/>
    </row>
    <row r="7" spans="1:19" x14ac:dyDescent="0.25">
      <c r="A7" s="40" t="s">
        <v>171</v>
      </c>
      <c r="B7" s="42"/>
      <c r="C7" s="42"/>
      <c r="D7" s="57"/>
      <c r="E7" s="42"/>
      <c r="F7" s="58"/>
      <c r="G7" s="42"/>
      <c r="H7" s="43">
        <f ca="1">SUM(H8:OFFSET(H6,MATCH("PROYECTOS",$A$8:$A$50,0),0))</f>
        <v>24988973</v>
      </c>
      <c r="I7" s="44">
        <f ca="1">SUM(I8:OFFSET(I6,MATCH("PROYECTOS",$A$8:$A$50,0),0))</f>
        <v>39431143</v>
      </c>
      <c r="J7" s="44">
        <f ca="1">SUM(J8:OFFSET(J6,MATCH("PROYECTOS",$A$8:$A$50,0),0))</f>
        <v>15961982.199999999</v>
      </c>
      <c r="K7" s="44">
        <f ca="1">SUM(K8:OFFSET(K6,MATCH("PROYECTOS",$A$8:$A$50,0),0))</f>
        <v>12187623.699999999</v>
      </c>
      <c r="L7" s="44">
        <f ca="1">SUM(L8:OFFSET(L6,MATCH("PROYECTOS",$A$8:$A$50,0),0))</f>
        <v>2919073.9</v>
      </c>
      <c r="M7" s="44">
        <f ca="1">SUM(M8:OFFSET(M6,MATCH("PROYECTOS",$A$8:$A$50,0),0))</f>
        <v>855284.6</v>
      </c>
      <c r="N7" s="45">
        <f ca="1">IFERROR(K7/I7,0)</f>
        <v>0.30908623927031481</v>
      </c>
      <c r="O7" s="45">
        <f ca="1">IFERROR(SUM(K7,L7)/I7,0)</f>
        <v>0.3831158939521484</v>
      </c>
      <c r="P7" s="46">
        <f ca="1">IFERROR(SUM(K7,L7,M7)/I7,0)</f>
        <v>0.40480647999475944</v>
      </c>
      <c r="Q7" s="59"/>
      <c r="R7" s="44"/>
      <c r="S7" s="46"/>
    </row>
    <row r="8" spans="1:19" ht="51" x14ac:dyDescent="0.25">
      <c r="A8" s="18"/>
      <c r="B8" s="20">
        <v>5001395</v>
      </c>
      <c r="C8" s="20" t="s">
        <v>780</v>
      </c>
      <c r="D8" s="63">
        <v>3000119</v>
      </c>
      <c r="E8" s="20" t="s">
        <v>778</v>
      </c>
      <c r="F8" s="64">
        <v>109</v>
      </c>
      <c r="G8" s="20" t="s">
        <v>452</v>
      </c>
      <c r="H8" s="21">
        <v>12225060</v>
      </c>
      <c r="I8" s="22">
        <v>15121678</v>
      </c>
      <c r="J8" s="22">
        <f t="shared" ref="J8:J10" si="0">SUM(K8,L8,M8)</f>
        <v>5753339.6999999993</v>
      </c>
      <c r="K8" s="22">
        <v>4606476.5</v>
      </c>
      <c r="L8" s="22">
        <v>833573.6</v>
      </c>
      <c r="M8" s="22">
        <v>313289.59999999998</v>
      </c>
      <c r="N8" s="23">
        <f t="shared" ref="N8:N11" si="1">IFERROR(K8/I8,0)</f>
        <v>0.3046273369926274</v>
      </c>
      <c r="O8" s="23">
        <f t="shared" ref="O8:O11" si="2">IFERROR(SUM(K8,L8)/I8,0)</f>
        <v>0.35975174845013891</v>
      </c>
      <c r="P8" s="24">
        <f t="shared" ref="P8:P11" si="3">IFERROR(SUM(K8,L8,M8)/I8,0)</f>
        <v>0.38046966084054951</v>
      </c>
      <c r="Q8" s="65">
        <v>0</v>
      </c>
      <c r="R8" s="22">
        <v>0</v>
      </c>
      <c r="S8" s="24">
        <f>IFERROR(R8/Q8,0)</f>
        <v>0</v>
      </c>
    </row>
    <row r="9" spans="1:19" ht="38.25" x14ac:dyDescent="0.25">
      <c r="A9" s="18"/>
      <c r="B9" s="20">
        <v>5001398</v>
      </c>
      <c r="C9" s="20" t="s">
        <v>781</v>
      </c>
      <c r="D9" s="63">
        <v>3000001</v>
      </c>
      <c r="E9" s="20" t="s">
        <v>366</v>
      </c>
      <c r="F9" s="64">
        <v>416</v>
      </c>
      <c r="G9" s="20" t="s">
        <v>782</v>
      </c>
      <c r="H9" s="21">
        <v>7380027</v>
      </c>
      <c r="I9" s="22">
        <v>12738525</v>
      </c>
      <c r="J9" s="22">
        <f t="shared" si="0"/>
        <v>4927546.8999999994</v>
      </c>
      <c r="K9" s="22">
        <v>3716047.4</v>
      </c>
      <c r="L9" s="22">
        <v>1038850.4</v>
      </c>
      <c r="M9" s="22">
        <v>172649.1</v>
      </c>
      <c r="N9" s="23">
        <f t="shared" si="1"/>
        <v>0.29171724355841827</v>
      </c>
      <c r="O9" s="23">
        <f t="shared" si="2"/>
        <v>0.37326910297699301</v>
      </c>
      <c r="P9" s="24">
        <f t="shared" si="3"/>
        <v>0.38682240683281616</v>
      </c>
      <c r="Q9" s="65">
        <v>0</v>
      </c>
      <c r="R9" s="22">
        <v>0</v>
      </c>
      <c r="S9" s="24">
        <f t="shared" ref="S9:S10" si="4">IFERROR(R9/Q9,0)</f>
        <v>0</v>
      </c>
    </row>
    <row r="10" spans="1:19" x14ac:dyDescent="0.25">
      <c r="A10" s="18"/>
      <c r="B10" s="20">
        <v>9000000</v>
      </c>
      <c r="C10" s="20" t="s">
        <v>192</v>
      </c>
      <c r="D10" s="63">
        <v>9000000</v>
      </c>
      <c r="E10" s="20" t="s">
        <v>193</v>
      </c>
      <c r="F10" s="64"/>
      <c r="G10" s="20" t="s">
        <v>205</v>
      </c>
      <c r="H10" s="21">
        <v>5383886</v>
      </c>
      <c r="I10" s="22">
        <v>11570940</v>
      </c>
      <c r="J10" s="22">
        <f t="shared" si="0"/>
        <v>5281095.6000000006</v>
      </c>
      <c r="K10" s="22">
        <v>3865099.8</v>
      </c>
      <c r="L10" s="22">
        <v>1046649.9</v>
      </c>
      <c r="M10" s="22">
        <v>369345.9</v>
      </c>
      <c r="N10" s="23">
        <f t="shared" si="1"/>
        <v>0.33403507407349792</v>
      </c>
      <c r="O10" s="23">
        <f t="shared" si="2"/>
        <v>0.42449011921244084</v>
      </c>
      <c r="P10" s="24">
        <f t="shared" si="3"/>
        <v>0.45641024843271166</v>
      </c>
      <c r="Q10" s="65">
        <v>0</v>
      </c>
      <c r="R10" s="22">
        <v>0</v>
      </c>
      <c r="S10" s="24">
        <f t="shared" si="4"/>
        <v>0</v>
      </c>
    </row>
    <row r="11" spans="1:19" ht="15.75" thickBot="1" x14ac:dyDescent="0.3">
      <c r="A11" s="47" t="s">
        <v>161</v>
      </c>
      <c r="B11" s="49"/>
      <c r="C11" s="49"/>
      <c r="D11" s="60"/>
      <c r="E11" s="49"/>
      <c r="F11" s="61"/>
      <c r="G11" s="49"/>
      <c r="H11" s="50">
        <f ca="1">OFFSET(H11,-MATCH("PROYECTOS",$A$8:$A$50,0)-1,0)-(OFFSET(H11,-MATCH("PROYECTOS",$A$8:$A$50,0),0))</f>
        <v>4828359</v>
      </c>
      <c r="I11" s="51">
        <f t="shared" ref="I11:M11" ca="1" si="5">OFFSET(I11,-MATCH("PROYECTOS",$A$8:$A$50,0)-1,0)-(OFFSET(I11,-MATCH("PROYECTOS",$A$8:$A$50,0),0))</f>
        <v>5253170</v>
      </c>
      <c r="J11" s="51">
        <f t="shared" ca="1" si="5"/>
        <v>969192.5</v>
      </c>
      <c r="K11" s="51">
        <f t="shared" ca="1" si="5"/>
        <v>739427.59999999963</v>
      </c>
      <c r="L11" s="51">
        <f t="shared" ca="1" si="5"/>
        <v>182418.19999999972</v>
      </c>
      <c r="M11" s="51">
        <f t="shared" ca="1" si="5"/>
        <v>47346.699999999953</v>
      </c>
      <c r="N11" s="52">
        <f t="shared" ca="1" si="1"/>
        <v>0.14075836114193899</v>
      </c>
      <c r="O11" s="52">
        <f t="shared" ca="1" si="2"/>
        <v>0.1754837174506059</v>
      </c>
      <c r="P11" s="53">
        <f t="shared" ca="1" si="3"/>
        <v>0.18449669437691896</v>
      </c>
      <c r="Q11" s="62"/>
      <c r="R11" s="51"/>
      <c r="S11" s="53"/>
    </row>
  </sheetData>
  <mergeCells count="14">
    <mergeCell ref="F4:G5"/>
    <mergeCell ref="D4:E5"/>
    <mergeCell ref="A4:C5"/>
    <mergeCell ref="A3:G3"/>
    <mergeCell ref="H3:P3"/>
    <mergeCell ref="J4:J5"/>
    <mergeCell ref="I4:I5"/>
    <mergeCell ref="H4:H5"/>
    <mergeCell ref="Q3:S3"/>
    <mergeCell ref="K4:M4"/>
    <mergeCell ref="N4:P4"/>
    <mergeCell ref="S4:S5"/>
    <mergeCell ref="R4:R5"/>
    <mergeCell ref="Q4:Q5"/>
  </mergeCell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3"/>
  <dimension ref="A1:M13"/>
  <sheetViews>
    <sheetView workbookViewId="0">
      <selection activeCell="A11" sqref="A11:L11"/>
    </sheetView>
  </sheetViews>
  <sheetFormatPr baseColWidth="10" defaultColWidth="11.7109375" defaultRowHeight="15" x14ac:dyDescent="0.25"/>
  <cols>
    <col min="1" max="1" width="4.28515625" customWidth="1"/>
    <col min="2" max="2" width="4.28515625" style="4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57</v>
      </c>
      <c r="B1" s="36" t="s">
        <v>72</v>
      </c>
      <c r="C1" s="33" t="s">
        <v>785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786</v>
      </c>
    </row>
    <row r="3" spans="1:13" ht="15.75" thickBot="1" x14ac:dyDescent="0.3">
      <c r="A3" s="76" t="s">
        <v>75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2"/>
      <c r="C6" s="13"/>
      <c r="D6" s="14">
        <v>16249020</v>
      </c>
      <c r="E6" s="15">
        <v>19098688</v>
      </c>
      <c r="F6" s="15">
        <v>12260411.600000001</v>
      </c>
      <c r="G6" s="15">
        <v>10136676.800000001</v>
      </c>
      <c r="H6" s="15">
        <v>1442920.5</v>
      </c>
      <c r="I6" s="15">
        <v>680814.29999999993</v>
      </c>
      <c r="J6" s="16">
        <v>0.53075252080142887</v>
      </c>
      <c r="K6" s="16">
        <v>0.60630328638281339</v>
      </c>
      <c r="L6" s="17">
        <v>0.64195046277524415</v>
      </c>
      <c r="M6" s="5"/>
    </row>
    <row r="7" spans="1:13" x14ac:dyDescent="0.25">
      <c r="A7" s="40" t="s">
        <v>107</v>
      </c>
      <c r="B7" s="41"/>
      <c r="C7" s="42"/>
      <c r="D7" s="43">
        <f ca="1">SUM(D8:OFFSET(D6,MATCH("GOBIERNOS REGIONALES",$A$8:$A$50,0),0))</f>
        <v>16249020</v>
      </c>
      <c r="E7" s="44">
        <f ca="1">SUM(E8:OFFSET(E6,MATCH("GOBIERNOS REGIONALES",$A$8:$A$50,0),0))</f>
        <v>16928925</v>
      </c>
      <c r="F7" s="44">
        <f ca="1">SUM(F8:OFFSET(F6,MATCH("GOBIERNOS REGIONALES",$A$8:$A$50,0),0))</f>
        <v>11374345.6</v>
      </c>
      <c r="G7" s="44">
        <f ca="1">SUM(G8:OFFSET(G6,MATCH("GOBIERNOS REGIONALES",$A$8:$A$50,0),0))</f>
        <v>9391873.5999999996</v>
      </c>
      <c r="H7" s="44">
        <f ca="1">SUM(H8:OFFSET(H6,MATCH("GOBIERNOS REGIONALES",$A$8:$A$50,0),0))</f>
        <v>1336322.7</v>
      </c>
      <c r="I7" s="44">
        <f ca="1">SUM(I8:OFFSET(I6,MATCH("GOBIERNOS REGIONALES",$A$8:$A$50,0),0))</f>
        <v>646149.30000000005</v>
      </c>
      <c r="J7" s="45">
        <f ca="1">IFERROR(G7/E7,0)</f>
        <v>0.55478263386482007</v>
      </c>
      <c r="K7" s="45">
        <f ca="1">IFERROR(SUM(G7,H7)/E7,0)</f>
        <v>0.63371987884641223</v>
      </c>
      <c r="L7" s="46">
        <f ca="1">IFERROR(SUM(G7,H7,I7)/E7,0)</f>
        <v>0.67188823862117641</v>
      </c>
      <c r="M7" s="5"/>
    </row>
    <row r="8" spans="1:13" ht="25.5" x14ac:dyDescent="0.25">
      <c r="A8" s="18"/>
      <c r="B8" s="19">
        <v>50</v>
      </c>
      <c r="C8" s="20" t="s">
        <v>789</v>
      </c>
      <c r="D8" s="21">
        <v>16249020</v>
      </c>
      <c r="E8" s="22">
        <v>16928925</v>
      </c>
      <c r="F8" s="22">
        <f t="shared" ref="F8:F12" si="0">SUM(G8,H8,I8)</f>
        <v>11374345.6</v>
      </c>
      <c r="G8" s="22">
        <v>9391873.5999999996</v>
      </c>
      <c r="H8" s="22">
        <v>1336322.7</v>
      </c>
      <c r="I8" s="22">
        <v>646149.30000000005</v>
      </c>
      <c r="J8" s="23">
        <f t="shared" ref="J8:J12" si="1">IFERROR(G8/E8,0)</f>
        <v>0.55478263386482007</v>
      </c>
      <c r="K8" s="23">
        <f t="shared" ref="K8:K12" si="2">IFERROR(SUM(G8,H8)/E8,0)</f>
        <v>0.63371987884641223</v>
      </c>
      <c r="L8" s="24">
        <f t="shared" ref="L8:L12" si="3">IFERROR(SUM(G8,H8,I8)/E8,0)</f>
        <v>0.67188823862117641</v>
      </c>
      <c r="M8" s="5"/>
    </row>
    <row r="9" spans="1:13" x14ac:dyDescent="0.25">
      <c r="A9" s="40" t="s">
        <v>112</v>
      </c>
      <c r="B9" s="41"/>
      <c r="C9" s="42"/>
      <c r="D9" s="43">
        <f ca="1">SUM(D10:OFFSET(D8,(MATCH("GOBIERNOS LOCALES",$A$8:$A$50,0)-MATCH("GOBIERNOS REGIONALES",$A$8:$A$50,0)),0))</f>
        <v>0</v>
      </c>
      <c r="E9" s="44">
        <f ca="1">SUM(E10:OFFSET(E8,(MATCH("GOBIERNOS LOCALES",$A$8:$A$50,0)-MATCH("GOBIERNOS REGIONALES",$A$8:$A$50,0)),0))</f>
        <v>2169763</v>
      </c>
      <c r="F9" s="44">
        <f ca="1">SUM(F10:OFFSET(F8,(MATCH("GOBIERNOS LOCALES",$A$8:$A$50,0)-MATCH("GOBIERNOS REGIONALES",$A$8:$A$50,0)),0))</f>
        <v>886066.20000000007</v>
      </c>
      <c r="G9" s="44">
        <f ca="1">SUM(G10:OFFSET(G8,(MATCH("GOBIERNOS LOCALES",$A$8:$A$50,0)-MATCH("GOBIERNOS REGIONALES",$A$8:$A$50,0)),0))</f>
        <v>744803.3</v>
      </c>
      <c r="H9" s="44">
        <f ca="1">SUM(H10:OFFSET(H8,(MATCH("GOBIERNOS LOCALES",$A$8:$A$50,0)-MATCH("GOBIERNOS REGIONALES",$A$8:$A$50,0)),0))</f>
        <v>106597.9</v>
      </c>
      <c r="I9" s="44">
        <f ca="1">SUM(I10:OFFSET(I8,(MATCH("GOBIERNOS LOCALES",$A$8:$A$50,0)-MATCH("GOBIERNOS REGIONALES",$A$8:$A$50,0)),0))</f>
        <v>34665</v>
      </c>
      <c r="J9" s="45">
        <f t="shared" ca="1" si="1"/>
        <v>0.34326481740171627</v>
      </c>
      <c r="K9" s="45">
        <f t="shared" ca="1" si="2"/>
        <v>0.39239363930530663</v>
      </c>
      <c r="L9" s="46">
        <f t="shared" ca="1" si="3"/>
        <v>0.40837003857103288</v>
      </c>
      <c r="M9" s="5"/>
    </row>
    <row r="10" spans="1:13" x14ac:dyDescent="0.25">
      <c r="A10" s="18"/>
      <c r="B10" s="19">
        <v>447</v>
      </c>
      <c r="C10" s="20" t="s">
        <v>120</v>
      </c>
      <c r="D10" s="21">
        <v>0</v>
      </c>
      <c r="E10" s="22">
        <v>2087233</v>
      </c>
      <c r="F10" s="22">
        <f t="shared" si="0"/>
        <v>886066.20000000007</v>
      </c>
      <c r="G10" s="22">
        <v>744803.3</v>
      </c>
      <c r="H10" s="22">
        <v>106597.9</v>
      </c>
      <c r="I10" s="22">
        <v>34665</v>
      </c>
      <c r="J10" s="23">
        <f t="shared" si="1"/>
        <v>0.35683764103001442</v>
      </c>
      <c r="K10" s="23">
        <f t="shared" si="2"/>
        <v>0.40790903555089447</v>
      </c>
      <c r="L10" s="24">
        <f t="shared" si="3"/>
        <v>0.42451714782202088</v>
      </c>
      <c r="M10" s="5"/>
    </row>
    <row r="11" spans="1:13" ht="15.75" thickBot="1" x14ac:dyDescent="0.3">
      <c r="A11" s="25"/>
      <c r="B11" s="26">
        <v>450</v>
      </c>
      <c r="C11" s="27" t="s">
        <v>123</v>
      </c>
      <c r="D11" s="28">
        <v>0</v>
      </c>
      <c r="E11" s="29">
        <v>82530</v>
      </c>
      <c r="F11" s="29">
        <f t="shared" si="0"/>
        <v>0</v>
      </c>
      <c r="G11" s="29">
        <v>0</v>
      </c>
      <c r="H11" s="29">
        <v>0</v>
      </c>
      <c r="I11" s="29">
        <v>0</v>
      </c>
      <c r="J11" s="30">
        <f t="shared" si="1"/>
        <v>0</v>
      </c>
      <c r="K11" s="30">
        <f t="shared" si="2"/>
        <v>0</v>
      </c>
      <c r="L11" s="31">
        <f t="shared" si="3"/>
        <v>0</v>
      </c>
      <c r="M11" s="5"/>
    </row>
    <row r="12" spans="1:13" x14ac:dyDescent="0.25">
      <c r="A12" t="s">
        <v>138</v>
      </c>
      <c r="D12" s="6"/>
      <c r="E12" s="6"/>
      <c r="F12" s="6">
        <f t="shared" si="0"/>
        <v>0</v>
      </c>
      <c r="G12" s="6"/>
      <c r="H12" s="6"/>
      <c r="I12" s="6"/>
      <c r="J12" s="5">
        <f t="shared" si="1"/>
        <v>0</v>
      </c>
      <c r="K12" s="5">
        <f t="shared" si="2"/>
        <v>0</v>
      </c>
      <c r="L12" s="5">
        <f t="shared" si="3"/>
        <v>0</v>
      </c>
      <c r="M12" s="5"/>
    </row>
    <row r="13" spans="1:13" x14ac:dyDescent="0.25">
      <c r="D13" s="6"/>
      <c r="E13" s="6"/>
      <c r="F13" s="6"/>
      <c r="G13" s="6"/>
      <c r="H13" s="6"/>
      <c r="I13" s="6"/>
      <c r="J13" s="5"/>
      <c r="K13" s="5"/>
      <c r="L13" s="5"/>
      <c r="M13" s="5"/>
    </row>
  </sheetData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4"/>
  <dimension ref="A1:P100"/>
  <sheetViews>
    <sheetView workbookViewId="0">
      <selection activeCell="N2" sqref="N2"/>
    </sheetView>
  </sheetViews>
  <sheetFormatPr baseColWidth="10" defaultColWidth="11.7109375" defaultRowHeight="15" x14ac:dyDescent="0.25"/>
  <cols>
    <col min="1" max="1" width="4.28515625" customWidth="1"/>
    <col min="2" max="2" width="4.28515625" style="35" customWidth="1"/>
    <col min="3" max="3" width="31.42578125" customWidth="1"/>
    <col min="4" max="6" width="13.5703125" customWidth="1"/>
    <col min="7" max="9" width="0" hidden="1" customWidth="1"/>
  </cols>
  <sheetData>
    <row r="1" spans="1:16" ht="15.75" x14ac:dyDescent="0.25">
      <c r="A1" s="32">
        <v>57</v>
      </c>
      <c r="B1" s="34" t="s">
        <v>72</v>
      </c>
      <c r="C1" s="33" t="s">
        <v>785</v>
      </c>
      <c r="D1" s="33"/>
      <c r="E1" s="33"/>
      <c r="F1" s="33"/>
      <c r="G1" s="33"/>
      <c r="H1" s="33"/>
      <c r="I1" s="33"/>
      <c r="J1" s="33"/>
      <c r="K1" s="33"/>
      <c r="L1" s="33"/>
    </row>
    <row r="2" spans="1:16" ht="15.75" thickBot="1" x14ac:dyDescent="0.3">
      <c r="A2" s="2" t="s">
        <v>787</v>
      </c>
      <c r="N2" s="1" t="s">
        <v>798</v>
      </c>
    </row>
    <row r="3" spans="1:16" ht="15.75" thickBot="1" x14ac:dyDescent="0.3">
      <c r="A3" s="76" t="s">
        <v>79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6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6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  <c r="O5" s="6"/>
      <c r="P5" s="66"/>
    </row>
    <row r="6" spans="1:16" x14ac:dyDescent="0.25">
      <c r="A6" s="11" t="s">
        <v>11</v>
      </c>
      <c r="B6" s="37"/>
      <c r="C6" s="13"/>
      <c r="D6" s="14">
        <f ca="1">SUM(D7:OFFSET(D7,50,0))</f>
        <v>16249020</v>
      </c>
      <c r="E6" s="15">
        <f ca="1">SUM(E7:OFFSET(E7,50,0))</f>
        <v>19098688</v>
      </c>
      <c r="F6" s="15">
        <f ca="1">SUM(F7:OFFSET(F7,50,0))</f>
        <v>12260411.600000001</v>
      </c>
      <c r="G6" s="15">
        <f ca="1">SUM(G7:OFFSET(G7,50,0))</f>
        <v>10136676.800000001</v>
      </c>
      <c r="H6" s="15">
        <f ca="1">SUM(H7:OFFSET(H7,50,0))</f>
        <v>1442920.5</v>
      </c>
      <c r="I6" s="15">
        <f ca="1">SUM(I7:OFFSET(I7,50,0))</f>
        <v>680814.29999999993</v>
      </c>
      <c r="J6" s="16">
        <f ca="1">IFERROR(G6/E6,0)</f>
        <v>0.53075252080142887</v>
      </c>
      <c r="K6" s="16">
        <f ca="1">IFERROR(SUM(G6,H6)/E6,0)</f>
        <v>0.60630328638281339</v>
      </c>
      <c r="L6" s="17">
        <f ca="1">IFERROR(SUM(G6,H6,I6)/E6,0)</f>
        <v>0.64195046277524415</v>
      </c>
      <c r="M6" s="5"/>
      <c r="O6" s="6" t="s">
        <v>206</v>
      </c>
      <c r="P6" s="66" t="s">
        <v>207</v>
      </c>
    </row>
    <row r="7" spans="1:16" x14ac:dyDescent="0.25">
      <c r="A7" s="18"/>
      <c r="B7" s="38">
        <v>1</v>
      </c>
      <c r="C7" s="20" t="s">
        <v>82</v>
      </c>
      <c r="D7" s="21">
        <v>0</v>
      </c>
      <c r="E7" s="22">
        <v>268637</v>
      </c>
      <c r="F7" s="22">
        <f t="shared" ref="F7:F23" si="0">SUM(G7,H7,I7)</f>
        <v>181550.99999999997</v>
      </c>
      <c r="G7" s="22">
        <v>144766.29999999999</v>
      </c>
      <c r="H7" s="22">
        <v>28029.4</v>
      </c>
      <c r="I7" s="22">
        <v>8755.2999999999993</v>
      </c>
      <c r="J7" s="23">
        <f t="shared" ref="J7:J23" si="1">IFERROR(G7/E7,0)</f>
        <v>0.53889188756574857</v>
      </c>
      <c r="K7" s="23">
        <f t="shared" ref="K7:K23" si="2">IFERROR(SUM(G7,H7)/E7,0)</f>
        <v>0.64323120046754534</v>
      </c>
      <c r="L7" s="24">
        <f t="shared" ref="L7:L23" si="3">IFERROR(SUM(G7,H7,I7)/E7,0)</f>
        <v>0.67582276454844259</v>
      </c>
      <c r="M7" s="5"/>
      <c r="N7" t="s">
        <v>94</v>
      </c>
      <c r="O7" s="6">
        <v>306906.40000000002</v>
      </c>
      <c r="P7" s="66">
        <v>0.73739416247801559</v>
      </c>
    </row>
    <row r="8" spans="1:16" x14ac:dyDescent="0.25">
      <c r="A8" s="18"/>
      <c r="B8" s="38">
        <v>2</v>
      </c>
      <c r="C8" s="20" t="s">
        <v>83</v>
      </c>
      <c r="D8" s="21">
        <v>397133</v>
      </c>
      <c r="E8" s="22">
        <v>1215391</v>
      </c>
      <c r="F8" s="22">
        <f t="shared" si="0"/>
        <v>789813.9</v>
      </c>
      <c r="G8" s="22">
        <v>678890.1</v>
      </c>
      <c r="H8" s="22">
        <v>85181.5</v>
      </c>
      <c r="I8" s="22">
        <v>25742.3</v>
      </c>
      <c r="J8" s="23">
        <f t="shared" si="1"/>
        <v>0.55857752772564551</v>
      </c>
      <c r="K8" s="23">
        <f t="shared" si="2"/>
        <v>0.62866320385785313</v>
      </c>
      <c r="L8" s="24">
        <f t="shared" si="3"/>
        <v>0.64984346601217224</v>
      </c>
      <c r="M8" s="5"/>
      <c r="N8" t="s">
        <v>103</v>
      </c>
      <c r="O8" s="6">
        <v>533542.30000000005</v>
      </c>
      <c r="P8" s="66">
        <v>0.72758777749443282</v>
      </c>
    </row>
    <row r="9" spans="1:16" x14ac:dyDescent="0.25">
      <c r="A9" s="18"/>
      <c r="B9" s="38">
        <v>3</v>
      </c>
      <c r="C9" s="20" t="s">
        <v>84</v>
      </c>
      <c r="D9" s="21">
        <v>0</v>
      </c>
      <c r="E9" s="22">
        <v>327655</v>
      </c>
      <c r="F9" s="22">
        <f t="shared" si="0"/>
        <v>210002.6</v>
      </c>
      <c r="G9" s="22">
        <v>177428.1</v>
      </c>
      <c r="H9" s="22">
        <v>24313.9</v>
      </c>
      <c r="I9" s="22">
        <v>8260.6</v>
      </c>
      <c r="J9" s="23">
        <f t="shared" si="1"/>
        <v>0.54150890418275321</v>
      </c>
      <c r="K9" s="23">
        <f t="shared" si="2"/>
        <v>0.6157146999130183</v>
      </c>
      <c r="L9" s="24">
        <f t="shared" si="3"/>
        <v>0.64092597396651974</v>
      </c>
      <c r="M9" s="5"/>
      <c r="N9" t="s">
        <v>98</v>
      </c>
      <c r="O9" s="6">
        <v>1954851.5999999999</v>
      </c>
      <c r="P9" s="66">
        <v>0.71283317452902939</v>
      </c>
    </row>
    <row r="10" spans="1:16" x14ac:dyDescent="0.25">
      <c r="A10" s="18"/>
      <c r="B10" s="38">
        <v>4</v>
      </c>
      <c r="C10" s="20" t="s">
        <v>85</v>
      </c>
      <c r="D10" s="21">
        <v>0</v>
      </c>
      <c r="E10" s="22">
        <v>568382</v>
      </c>
      <c r="F10" s="22">
        <f t="shared" si="0"/>
        <v>377404.7</v>
      </c>
      <c r="G10" s="22">
        <v>253007.3</v>
      </c>
      <c r="H10" s="22">
        <v>51555.4</v>
      </c>
      <c r="I10" s="22">
        <v>72842</v>
      </c>
      <c r="J10" s="23">
        <f t="shared" si="1"/>
        <v>0.44513601767825156</v>
      </c>
      <c r="K10" s="23">
        <f t="shared" si="2"/>
        <v>0.5358415643000658</v>
      </c>
      <c r="L10" s="24">
        <f t="shared" si="3"/>
        <v>0.66399833210763182</v>
      </c>
      <c r="M10" s="5"/>
      <c r="N10" t="s">
        <v>97</v>
      </c>
      <c r="O10" s="6">
        <v>1556451.5</v>
      </c>
      <c r="P10" s="66">
        <v>0.71076037518722834</v>
      </c>
    </row>
    <row r="11" spans="1:16" x14ac:dyDescent="0.25">
      <c r="A11" s="18"/>
      <c r="B11" s="38">
        <v>5</v>
      </c>
      <c r="C11" s="20" t="s">
        <v>86</v>
      </c>
      <c r="D11" s="21">
        <v>0</v>
      </c>
      <c r="E11" s="22">
        <v>195586</v>
      </c>
      <c r="F11" s="22">
        <f t="shared" si="0"/>
        <v>138469.20000000001</v>
      </c>
      <c r="G11" s="22">
        <v>96384.6</v>
      </c>
      <c r="H11" s="22">
        <v>14216.3</v>
      </c>
      <c r="I11" s="22">
        <v>27868.3</v>
      </c>
      <c r="J11" s="23">
        <f t="shared" si="1"/>
        <v>0.49279907559845798</v>
      </c>
      <c r="K11" s="23">
        <f t="shared" si="2"/>
        <v>0.56548474839712459</v>
      </c>
      <c r="L11" s="24">
        <f t="shared" si="3"/>
        <v>0.70797091816387681</v>
      </c>
      <c r="M11" s="5"/>
      <c r="N11" t="s">
        <v>86</v>
      </c>
      <c r="O11" s="6">
        <v>138469.20000000001</v>
      </c>
      <c r="P11" s="66">
        <v>0.70797091816387681</v>
      </c>
    </row>
    <row r="12" spans="1:16" x14ac:dyDescent="0.25">
      <c r="A12" s="18"/>
      <c r="B12" s="38">
        <v>8</v>
      </c>
      <c r="C12" s="20" t="s">
        <v>89</v>
      </c>
      <c r="D12" s="21">
        <v>0</v>
      </c>
      <c r="E12" s="22">
        <v>3637706</v>
      </c>
      <c r="F12" s="22">
        <f t="shared" si="0"/>
        <v>2230654.2999999998</v>
      </c>
      <c r="G12" s="22">
        <v>1857785.5</v>
      </c>
      <c r="H12" s="22">
        <v>256601</v>
      </c>
      <c r="I12" s="22">
        <v>116267.8</v>
      </c>
      <c r="J12" s="23">
        <f t="shared" si="1"/>
        <v>0.51070248667704321</v>
      </c>
      <c r="K12" s="23">
        <f t="shared" si="2"/>
        <v>0.58124172211828007</v>
      </c>
      <c r="L12" s="24">
        <f t="shared" si="3"/>
        <v>0.61320356840272405</v>
      </c>
      <c r="M12" s="5"/>
      <c r="N12" t="s">
        <v>91</v>
      </c>
      <c r="O12" s="6">
        <v>410656.7</v>
      </c>
      <c r="P12" s="66">
        <v>0.70779448872097517</v>
      </c>
    </row>
    <row r="13" spans="1:16" x14ac:dyDescent="0.25">
      <c r="A13" s="18"/>
      <c r="B13" s="38">
        <v>9</v>
      </c>
      <c r="C13" s="20" t="s">
        <v>90</v>
      </c>
      <c r="D13" s="21">
        <v>0</v>
      </c>
      <c r="E13" s="22">
        <v>2087233</v>
      </c>
      <c r="F13" s="22">
        <f t="shared" si="0"/>
        <v>886066.20000000007</v>
      </c>
      <c r="G13" s="22">
        <v>744803.3</v>
      </c>
      <c r="H13" s="22">
        <v>106597.9</v>
      </c>
      <c r="I13" s="22">
        <v>34665</v>
      </c>
      <c r="J13" s="23">
        <f t="shared" si="1"/>
        <v>0.35683764103001442</v>
      </c>
      <c r="K13" s="23">
        <f t="shared" si="2"/>
        <v>0.40790903555089447</v>
      </c>
      <c r="L13" s="24">
        <f t="shared" si="3"/>
        <v>0.42451714782202088</v>
      </c>
      <c r="M13" s="5"/>
      <c r="N13" t="s">
        <v>95</v>
      </c>
      <c r="O13" s="6">
        <v>444356.2</v>
      </c>
      <c r="P13" s="66">
        <v>0.70556136877154485</v>
      </c>
    </row>
    <row r="14" spans="1:16" x14ac:dyDescent="0.25">
      <c r="A14" s="18"/>
      <c r="B14" s="38">
        <v>10</v>
      </c>
      <c r="C14" s="20" t="s">
        <v>91</v>
      </c>
      <c r="D14" s="21">
        <v>0</v>
      </c>
      <c r="E14" s="22">
        <v>580192</v>
      </c>
      <c r="F14" s="22">
        <f t="shared" si="0"/>
        <v>410656.7</v>
      </c>
      <c r="G14" s="22">
        <v>345834.4</v>
      </c>
      <c r="H14" s="22">
        <v>45924</v>
      </c>
      <c r="I14" s="22">
        <v>18898.3</v>
      </c>
      <c r="J14" s="23">
        <f t="shared" si="1"/>
        <v>0.59606888754067622</v>
      </c>
      <c r="K14" s="23">
        <f t="shared" si="2"/>
        <v>0.67522199547735928</v>
      </c>
      <c r="L14" s="24">
        <f t="shared" si="3"/>
        <v>0.70779448872097517</v>
      </c>
      <c r="M14" s="5"/>
      <c r="N14" t="s">
        <v>102</v>
      </c>
      <c r="O14" s="6">
        <v>708855.8</v>
      </c>
      <c r="P14" s="66">
        <v>0.70500926942601172</v>
      </c>
    </row>
    <row r="15" spans="1:16" x14ac:dyDescent="0.25">
      <c r="A15" s="18"/>
      <c r="B15" s="38">
        <v>12</v>
      </c>
      <c r="C15" s="20" t="s">
        <v>93</v>
      </c>
      <c r="D15" s="21">
        <v>14399661</v>
      </c>
      <c r="E15" s="22">
        <v>1298996</v>
      </c>
      <c r="F15" s="22">
        <f t="shared" si="0"/>
        <v>745210.3</v>
      </c>
      <c r="G15" s="22">
        <v>621788.9</v>
      </c>
      <c r="H15" s="22">
        <v>81650.3</v>
      </c>
      <c r="I15" s="22">
        <v>41771.1</v>
      </c>
      <c r="J15" s="23">
        <f t="shared" si="1"/>
        <v>0.47866883346830941</v>
      </c>
      <c r="K15" s="23">
        <f t="shared" si="2"/>
        <v>0.54152530107867924</v>
      </c>
      <c r="L15" s="24">
        <f t="shared" si="3"/>
        <v>0.57368175113703201</v>
      </c>
      <c r="M15" s="5"/>
      <c r="N15" t="s">
        <v>82</v>
      </c>
      <c r="O15" s="6">
        <v>181550.99999999997</v>
      </c>
      <c r="P15" s="66">
        <v>0.67582276454844259</v>
      </c>
    </row>
    <row r="16" spans="1:16" x14ac:dyDescent="0.25">
      <c r="A16" s="18"/>
      <c r="B16" s="38">
        <v>13</v>
      </c>
      <c r="C16" s="20" t="s">
        <v>94</v>
      </c>
      <c r="D16" s="21">
        <v>0</v>
      </c>
      <c r="E16" s="22">
        <v>416204</v>
      </c>
      <c r="F16" s="22">
        <f t="shared" si="0"/>
        <v>306906.40000000002</v>
      </c>
      <c r="G16" s="22">
        <v>231969.1</v>
      </c>
      <c r="H16" s="22">
        <v>41426.400000000001</v>
      </c>
      <c r="I16" s="22">
        <v>33510.9</v>
      </c>
      <c r="J16" s="23">
        <f t="shared" si="1"/>
        <v>0.55734471557217136</v>
      </c>
      <c r="K16" s="23">
        <f t="shared" si="2"/>
        <v>0.65687859799521386</v>
      </c>
      <c r="L16" s="24">
        <f t="shared" si="3"/>
        <v>0.73739416247801559</v>
      </c>
      <c r="M16" s="5"/>
      <c r="N16" t="s">
        <v>85</v>
      </c>
      <c r="O16" s="6">
        <v>377404.7</v>
      </c>
      <c r="P16" s="66">
        <v>0.66399833210763182</v>
      </c>
    </row>
    <row r="17" spans="1:16" x14ac:dyDescent="0.25">
      <c r="A17" s="18"/>
      <c r="B17" s="38">
        <v>14</v>
      </c>
      <c r="C17" s="20" t="s">
        <v>95</v>
      </c>
      <c r="D17" s="21">
        <v>0</v>
      </c>
      <c r="E17" s="22">
        <v>629791</v>
      </c>
      <c r="F17" s="22">
        <f t="shared" si="0"/>
        <v>444356.2</v>
      </c>
      <c r="G17" s="22">
        <v>379158.7</v>
      </c>
      <c r="H17" s="22">
        <v>48719.6</v>
      </c>
      <c r="I17" s="22">
        <v>16477.900000000001</v>
      </c>
      <c r="J17" s="23">
        <f t="shared" si="1"/>
        <v>0.60203893037531497</v>
      </c>
      <c r="K17" s="23">
        <f t="shared" si="2"/>
        <v>0.67939729211754374</v>
      </c>
      <c r="L17" s="24">
        <f t="shared" si="3"/>
        <v>0.70556136877154485</v>
      </c>
      <c r="M17" s="5"/>
      <c r="N17" t="s">
        <v>96</v>
      </c>
      <c r="O17" s="6">
        <v>480964.49999999994</v>
      </c>
      <c r="P17" s="66">
        <v>0.6611559398454897</v>
      </c>
    </row>
    <row r="18" spans="1:16" x14ac:dyDescent="0.25">
      <c r="A18" s="18"/>
      <c r="B18" s="38">
        <v>15</v>
      </c>
      <c r="C18" s="20" t="s">
        <v>96</v>
      </c>
      <c r="D18" s="21">
        <v>277297</v>
      </c>
      <c r="E18" s="22">
        <v>727460</v>
      </c>
      <c r="F18" s="22">
        <f t="shared" si="0"/>
        <v>480964.49999999994</v>
      </c>
      <c r="G18" s="22">
        <v>388221.1</v>
      </c>
      <c r="H18" s="22">
        <v>79606.8</v>
      </c>
      <c r="I18" s="22">
        <v>13136.6</v>
      </c>
      <c r="J18" s="23">
        <f t="shared" si="1"/>
        <v>0.53366659335221178</v>
      </c>
      <c r="K18" s="23">
        <f t="shared" si="2"/>
        <v>0.64309776482555736</v>
      </c>
      <c r="L18" s="24">
        <f t="shared" si="3"/>
        <v>0.6611559398454897</v>
      </c>
      <c r="M18" s="5"/>
      <c r="N18" t="s">
        <v>83</v>
      </c>
      <c r="O18" s="6">
        <v>789813.9</v>
      </c>
      <c r="P18" s="66">
        <v>0.64984346601217224</v>
      </c>
    </row>
    <row r="19" spans="1:16" x14ac:dyDescent="0.25">
      <c r="A19" s="18"/>
      <c r="B19" s="38">
        <v>16</v>
      </c>
      <c r="C19" s="20" t="s">
        <v>97</v>
      </c>
      <c r="D19" s="21">
        <v>303995</v>
      </c>
      <c r="E19" s="22">
        <v>2189840</v>
      </c>
      <c r="F19" s="22">
        <f t="shared" si="0"/>
        <v>1556451.5</v>
      </c>
      <c r="G19" s="22">
        <v>1329426.5</v>
      </c>
      <c r="H19" s="22">
        <v>166556.1</v>
      </c>
      <c r="I19" s="22">
        <v>60468.9</v>
      </c>
      <c r="J19" s="23">
        <f t="shared" si="1"/>
        <v>0.60708841741862418</v>
      </c>
      <c r="K19" s="23">
        <f t="shared" si="2"/>
        <v>0.68314698790779238</v>
      </c>
      <c r="L19" s="24">
        <f t="shared" si="3"/>
        <v>0.71076037518722834</v>
      </c>
      <c r="M19" s="5"/>
      <c r="N19" t="s">
        <v>100</v>
      </c>
      <c r="O19" s="6">
        <v>304654.39999999997</v>
      </c>
      <c r="P19" s="66">
        <v>0.64207112102122921</v>
      </c>
    </row>
    <row r="20" spans="1:16" x14ac:dyDescent="0.25">
      <c r="A20" s="18"/>
      <c r="B20" s="38">
        <v>17</v>
      </c>
      <c r="C20" s="20" t="s">
        <v>98</v>
      </c>
      <c r="D20" s="21">
        <v>0</v>
      </c>
      <c r="E20" s="22">
        <v>2742369</v>
      </c>
      <c r="F20" s="22">
        <f t="shared" si="0"/>
        <v>1954851.5999999999</v>
      </c>
      <c r="G20" s="22">
        <v>1618413.9</v>
      </c>
      <c r="H20" s="22">
        <v>217471.5</v>
      </c>
      <c r="I20" s="22">
        <v>118966.2</v>
      </c>
      <c r="J20" s="23">
        <f t="shared" si="1"/>
        <v>0.59015176294656191</v>
      </c>
      <c r="K20" s="23">
        <f t="shared" si="2"/>
        <v>0.66945236034975597</v>
      </c>
      <c r="L20" s="24">
        <f t="shared" si="3"/>
        <v>0.71283317452902939</v>
      </c>
      <c r="M20" s="5"/>
      <c r="N20" t="s">
        <v>84</v>
      </c>
      <c r="O20" s="6">
        <v>210002.6</v>
      </c>
      <c r="P20" s="66">
        <v>0.64092597396651974</v>
      </c>
    </row>
    <row r="21" spans="1:16" x14ac:dyDescent="0.25">
      <c r="A21" s="18"/>
      <c r="B21" s="38">
        <v>19</v>
      </c>
      <c r="C21" s="20" t="s">
        <v>100</v>
      </c>
      <c r="D21" s="21">
        <v>0</v>
      </c>
      <c r="E21" s="22">
        <v>474487</v>
      </c>
      <c r="F21" s="22">
        <f t="shared" si="0"/>
        <v>304654.39999999997</v>
      </c>
      <c r="G21" s="22">
        <v>247883.4</v>
      </c>
      <c r="H21" s="22">
        <v>38489.4</v>
      </c>
      <c r="I21" s="22">
        <v>18281.599999999999</v>
      </c>
      <c r="J21" s="23">
        <f t="shared" si="1"/>
        <v>0.52242400740167805</v>
      </c>
      <c r="K21" s="23">
        <f t="shared" si="2"/>
        <v>0.60354193054814986</v>
      </c>
      <c r="L21" s="24">
        <f t="shared" si="3"/>
        <v>0.64207112102122921</v>
      </c>
      <c r="M21" s="5"/>
      <c r="N21" t="s">
        <v>89</v>
      </c>
      <c r="O21" s="6">
        <v>2230654.2999999998</v>
      </c>
      <c r="P21" s="66">
        <v>0.61320356840272405</v>
      </c>
    </row>
    <row r="22" spans="1:16" x14ac:dyDescent="0.25">
      <c r="A22" s="18"/>
      <c r="B22" s="38">
        <v>21</v>
      </c>
      <c r="C22" s="20" t="s">
        <v>102</v>
      </c>
      <c r="D22" s="21">
        <v>870934</v>
      </c>
      <c r="E22" s="22">
        <v>1005456</v>
      </c>
      <c r="F22" s="22">
        <f t="shared" si="0"/>
        <v>708855.8</v>
      </c>
      <c r="G22" s="22">
        <v>582314.4</v>
      </c>
      <c r="H22" s="22">
        <v>87715.5</v>
      </c>
      <c r="I22" s="22">
        <v>38825.9</v>
      </c>
      <c r="J22" s="23">
        <f t="shared" si="1"/>
        <v>0.57915453286866858</v>
      </c>
      <c r="K22" s="23">
        <f t="shared" si="2"/>
        <v>0.66639405404115148</v>
      </c>
      <c r="L22" s="24">
        <f t="shared" si="3"/>
        <v>0.70500926942601172</v>
      </c>
      <c r="M22" s="5"/>
      <c r="N22" t="s">
        <v>93</v>
      </c>
      <c r="O22" s="6">
        <v>745210.3</v>
      </c>
      <c r="P22" s="66">
        <v>0.57368175113703201</v>
      </c>
    </row>
    <row r="23" spans="1:16" ht="15.75" thickBot="1" x14ac:dyDescent="0.3">
      <c r="A23" s="25"/>
      <c r="B23" s="39">
        <v>22</v>
      </c>
      <c r="C23" s="27" t="s">
        <v>103</v>
      </c>
      <c r="D23" s="28">
        <v>0</v>
      </c>
      <c r="E23" s="29">
        <v>733303</v>
      </c>
      <c r="F23" s="29">
        <f t="shared" si="0"/>
        <v>533542.30000000005</v>
      </c>
      <c r="G23" s="29">
        <v>438601.2</v>
      </c>
      <c r="H23" s="29">
        <v>68865.5</v>
      </c>
      <c r="I23" s="29">
        <v>26075.599999999999</v>
      </c>
      <c r="J23" s="30">
        <f t="shared" si="1"/>
        <v>0.59811728576045642</v>
      </c>
      <c r="K23" s="30">
        <f t="shared" si="2"/>
        <v>0.69202867027681603</v>
      </c>
      <c r="L23" s="31">
        <f t="shared" si="3"/>
        <v>0.72758777749443282</v>
      </c>
      <c r="M23" s="5"/>
      <c r="N23" t="s">
        <v>90</v>
      </c>
      <c r="O23" s="6">
        <v>886066.20000000007</v>
      </c>
      <c r="P23" s="66">
        <v>0.42451714782202088</v>
      </c>
    </row>
    <row r="24" spans="1:16" x14ac:dyDescent="0.25">
      <c r="O24" s="6"/>
      <c r="P24" s="66"/>
    </row>
    <row r="25" spans="1:16" x14ac:dyDescent="0.25">
      <c r="O25" s="6"/>
      <c r="P25" s="66"/>
    </row>
    <row r="26" spans="1:16" x14ac:dyDescent="0.25">
      <c r="O26" s="6"/>
      <c r="P26" s="66"/>
    </row>
    <row r="27" spans="1:16" x14ac:dyDescent="0.25">
      <c r="O27" s="6"/>
      <c r="P27" s="66"/>
    </row>
    <row r="28" spans="1:16" x14ac:dyDescent="0.25">
      <c r="O28" s="6"/>
      <c r="P28" s="66"/>
    </row>
    <row r="29" spans="1:16" x14ac:dyDescent="0.25">
      <c r="O29" s="6"/>
      <c r="P29" s="66"/>
    </row>
    <row r="30" spans="1:16" x14ac:dyDescent="0.25">
      <c r="O30" s="6"/>
      <c r="P30" s="66"/>
    </row>
    <row r="31" spans="1:16" x14ac:dyDescent="0.25">
      <c r="O31" s="6"/>
      <c r="P31" s="66"/>
    </row>
    <row r="32" spans="1:16" x14ac:dyDescent="0.25">
      <c r="O32" s="6"/>
      <c r="P32" s="66"/>
    </row>
    <row r="33" spans="15:16" x14ac:dyDescent="0.25">
      <c r="O33" s="6"/>
      <c r="P33" s="66"/>
    </row>
    <row r="34" spans="15:16" x14ac:dyDescent="0.25">
      <c r="O34" s="6"/>
      <c r="P34" s="66"/>
    </row>
    <row r="35" spans="15:16" x14ac:dyDescent="0.25">
      <c r="O35" s="6"/>
      <c r="P35" s="66"/>
    </row>
    <row r="36" spans="15:16" x14ac:dyDescent="0.25">
      <c r="O36" s="6"/>
      <c r="P36" s="66"/>
    </row>
    <row r="37" spans="15:16" x14ac:dyDescent="0.25">
      <c r="O37" s="6"/>
      <c r="P37" s="66"/>
    </row>
    <row r="38" spans="15:16" x14ac:dyDescent="0.25">
      <c r="O38" s="6"/>
      <c r="P38" s="66"/>
    </row>
    <row r="39" spans="15:16" x14ac:dyDescent="0.25">
      <c r="O39" s="6"/>
      <c r="P39" s="66"/>
    </row>
    <row r="40" spans="15:16" x14ac:dyDescent="0.25">
      <c r="O40" s="6"/>
      <c r="P40" s="66"/>
    </row>
    <row r="41" spans="15:16" x14ac:dyDescent="0.25">
      <c r="O41" s="6"/>
      <c r="P41" s="66"/>
    </row>
    <row r="42" spans="15:16" x14ac:dyDescent="0.25">
      <c r="O42" s="6"/>
      <c r="P42" s="66"/>
    </row>
    <row r="43" spans="15:16" x14ac:dyDescent="0.25">
      <c r="O43" s="6"/>
      <c r="P43" s="66"/>
    </row>
    <row r="44" spans="15:16" x14ac:dyDescent="0.25">
      <c r="O44" s="6"/>
      <c r="P44" s="66"/>
    </row>
    <row r="45" spans="15:16" x14ac:dyDescent="0.25">
      <c r="O45" s="6"/>
      <c r="P45" s="66"/>
    </row>
    <row r="46" spans="15:16" x14ac:dyDescent="0.25">
      <c r="O46" s="6"/>
      <c r="P46" s="66"/>
    </row>
    <row r="47" spans="15:16" x14ac:dyDescent="0.25">
      <c r="O47" s="6"/>
      <c r="P47" s="66"/>
    </row>
    <row r="48" spans="15:16" x14ac:dyDescent="0.25">
      <c r="O48" s="6"/>
      <c r="P48" s="66"/>
    </row>
    <row r="49" spans="15:16" x14ac:dyDescent="0.25">
      <c r="O49" s="6"/>
      <c r="P49" s="66"/>
    </row>
    <row r="50" spans="15:16" x14ac:dyDescent="0.25">
      <c r="O50" s="6"/>
      <c r="P50" s="66"/>
    </row>
    <row r="51" spans="15:16" x14ac:dyDescent="0.25">
      <c r="O51" s="6"/>
      <c r="P51" s="66"/>
    </row>
    <row r="52" spans="15:16" x14ac:dyDescent="0.25">
      <c r="O52" s="6"/>
      <c r="P52" s="66"/>
    </row>
    <row r="53" spans="15:16" x14ac:dyDescent="0.25">
      <c r="O53" s="6"/>
      <c r="P53" s="66"/>
    </row>
    <row r="54" spans="15:16" x14ac:dyDescent="0.25">
      <c r="O54" s="6"/>
      <c r="P54" s="66"/>
    </row>
    <row r="55" spans="15:16" x14ac:dyDescent="0.25">
      <c r="O55" s="6"/>
      <c r="P55" s="66"/>
    </row>
    <row r="56" spans="15:16" x14ac:dyDescent="0.25">
      <c r="O56" s="6"/>
      <c r="P56" s="66"/>
    </row>
    <row r="57" spans="15:16" x14ac:dyDescent="0.25">
      <c r="O57" s="6"/>
      <c r="P57" s="66"/>
    </row>
    <row r="58" spans="15:16" x14ac:dyDescent="0.25">
      <c r="O58" s="6"/>
      <c r="P58" s="66"/>
    </row>
    <row r="59" spans="15:16" x14ac:dyDescent="0.25">
      <c r="O59" s="6"/>
      <c r="P59" s="66"/>
    </row>
    <row r="60" spans="15:16" x14ac:dyDescent="0.25">
      <c r="O60" s="6"/>
      <c r="P60" s="66"/>
    </row>
    <row r="61" spans="15:16" x14ac:dyDescent="0.25">
      <c r="O61" s="6"/>
      <c r="P61" s="66"/>
    </row>
    <row r="62" spans="15:16" x14ac:dyDescent="0.25">
      <c r="O62" s="6"/>
      <c r="P62" s="66"/>
    </row>
    <row r="63" spans="15:16" x14ac:dyDescent="0.25">
      <c r="O63" s="6"/>
      <c r="P63" s="66"/>
    </row>
    <row r="64" spans="15:16" x14ac:dyDescent="0.25">
      <c r="O64" s="6"/>
      <c r="P64" s="66"/>
    </row>
    <row r="65" spans="15:16" x14ac:dyDescent="0.25">
      <c r="O65" s="6"/>
      <c r="P65" s="66"/>
    </row>
    <row r="66" spans="15:16" x14ac:dyDescent="0.25">
      <c r="O66" s="6"/>
      <c r="P66" s="66"/>
    </row>
    <row r="67" spans="15:16" x14ac:dyDescent="0.25">
      <c r="O67" s="6"/>
      <c r="P67" s="66"/>
    </row>
    <row r="68" spans="15:16" x14ac:dyDescent="0.25">
      <c r="O68" s="6"/>
      <c r="P68" s="66"/>
    </row>
    <row r="69" spans="15:16" x14ac:dyDescent="0.25">
      <c r="O69" s="6"/>
      <c r="P69" s="66"/>
    </row>
    <row r="70" spans="15:16" x14ac:dyDescent="0.25">
      <c r="O70" s="6"/>
      <c r="P70" s="66"/>
    </row>
    <row r="71" spans="15:16" x14ac:dyDescent="0.25">
      <c r="O71" s="6"/>
      <c r="P71" s="66"/>
    </row>
    <row r="72" spans="15:16" x14ac:dyDescent="0.25">
      <c r="O72" s="6"/>
      <c r="P72" s="66"/>
    </row>
    <row r="73" spans="15:16" x14ac:dyDescent="0.25">
      <c r="O73" s="6"/>
      <c r="P73" s="66"/>
    </row>
    <row r="74" spans="15:16" x14ac:dyDescent="0.25">
      <c r="O74" s="6"/>
      <c r="P74" s="66"/>
    </row>
    <row r="75" spans="15:16" x14ac:dyDescent="0.25">
      <c r="O75" s="6"/>
      <c r="P75" s="66"/>
    </row>
    <row r="76" spans="15:16" x14ac:dyDescent="0.25">
      <c r="O76" s="6"/>
      <c r="P76" s="66"/>
    </row>
    <row r="77" spans="15:16" x14ac:dyDescent="0.25">
      <c r="O77" s="6"/>
      <c r="P77" s="66"/>
    </row>
    <row r="78" spans="15:16" x14ac:dyDescent="0.25">
      <c r="O78" s="6"/>
      <c r="P78" s="66"/>
    </row>
    <row r="79" spans="15:16" x14ac:dyDescent="0.25">
      <c r="O79" s="6"/>
      <c r="P79" s="66"/>
    </row>
    <row r="80" spans="15:16" x14ac:dyDescent="0.25">
      <c r="O80" s="6"/>
      <c r="P80" s="66"/>
    </row>
    <row r="81" spans="15:16" x14ac:dyDescent="0.25">
      <c r="O81" s="6"/>
      <c r="P81" s="66"/>
    </row>
    <row r="82" spans="15:16" x14ac:dyDescent="0.25">
      <c r="O82" s="6"/>
      <c r="P82" s="66"/>
    </row>
    <row r="83" spans="15:16" x14ac:dyDescent="0.25">
      <c r="O83" s="6"/>
      <c r="P83" s="66"/>
    </row>
    <row r="84" spans="15:16" x14ac:dyDescent="0.25">
      <c r="O84" s="6"/>
      <c r="P84" s="66"/>
    </row>
    <row r="85" spans="15:16" x14ac:dyDescent="0.25">
      <c r="O85" s="6"/>
      <c r="P85" s="66"/>
    </row>
    <row r="86" spans="15:16" x14ac:dyDescent="0.25">
      <c r="O86" s="6"/>
      <c r="P86" s="66"/>
    </row>
    <row r="87" spans="15:16" x14ac:dyDescent="0.25">
      <c r="O87" s="6"/>
      <c r="P87" s="66"/>
    </row>
    <row r="88" spans="15:16" x14ac:dyDescent="0.25">
      <c r="O88" s="6"/>
      <c r="P88" s="66"/>
    </row>
    <row r="89" spans="15:16" x14ac:dyDescent="0.25">
      <c r="O89" s="6"/>
      <c r="P89" s="66"/>
    </row>
    <row r="90" spans="15:16" x14ac:dyDescent="0.25">
      <c r="O90" s="6"/>
      <c r="P90" s="66"/>
    </row>
    <row r="91" spans="15:16" x14ac:dyDescent="0.25">
      <c r="O91" s="6"/>
      <c r="P91" s="66"/>
    </row>
    <row r="92" spans="15:16" x14ac:dyDescent="0.25">
      <c r="O92" s="6"/>
      <c r="P92" s="66"/>
    </row>
    <row r="93" spans="15:16" x14ac:dyDescent="0.25">
      <c r="O93" s="6"/>
      <c r="P93" s="66"/>
    </row>
    <row r="94" spans="15:16" x14ac:dyDescent="0.25">
      <c r="O94" s="6"/>
      <c r="P94" s="66"/>
    </row>
    <row r="95" spans="15:16" x14ac:dyDescent="0.25">
      <c r="O95" s="6"/>
      <c r="P95" s="66"/>
    </row>
    <row r="96" spans="15:16" x14ac:dyDescent="0.25">
      <c r="O96" s="6"/>
      <c r="P96" s="66"/>
    </row>
    <row r="97" spans="15:16" x14ac:dyDescent="0.25">
      <c r="O97" s="6"/>
      <c r="P97" s="66"/>
    </row>
    <row r="98" spans="15:16" x14ac:dyDescent="0.25">
      <c r="O98" s="6"/>
      <c r="P98" s="66"/>
    </row>
    <row r="99" spans="15:16" x14ac:dyDescent="0.25">
      <c r="O99" s="6"/>
      <c r="P99" s="66"/>
    </row>
    <row r="100" spans="15:16" x14ac:dyDescent="0.25">
      <c r="O100" s="6"/>
      <c r="P100" s="66"/>
    </row>
  </sheetData>
  <sortState ref="N6:P100">
    <sortCondition descending="1" ref="P5:P100"/>
  </sortState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  <drawing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5"/>
  <dimension ref="A1:M18"/>
  <sheetViews>
    <sheetView topLeftCell="A10" workbookViewId="0">
      <selection activeCell="A18" sqref="A18:D18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57</v>
      </c>
      <c r="B1" s="33" t="s">
        <v>72</v>
      </c>
      <c r="C1" s="33" t="s">
        <v>785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788</v>
      </c>
    </row>
    <row r="3" spans="1:13" ht="15.75" thickBot="1" x14ac:dyDescent="0.3">
      <c r="A3" s="76" t="s">
        <v>81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3"/>
      <c r="C6" s="13"/>
      <c r="D6" s="14">
        <v>16249020</v>
      </c>
      <c r="E6" s="15">
        <v>19098688</v>
      </c>
      <c r="F6" s="15">
        <v>12260411.600000001</v>
      </c>
      <c r="G6" s="15">
        <v>10136676.800000001</v>
      </c>
      <c r="H6" s="15">
        <v>1442920.5</v>
      </c>
      <c r="I6" s="15">
        <v>680814.29999999993</v>
      </c>
      <c r="J6" s="16">
        <v>0.53075252080142887</v>
      </c>
      <c r="K6" s="16">
        <v>0.60630328638281339</v>
      </c>
      <c r="L6" s="17">
        <v>0.64195046277524415</v>
      </c>
      <c r="M6" s="5"/>
    </row>
    <row r="7" spans="1:13" x14ac:dyDescent="0.25">
      <c r="A7" s="40" t="s">
        <v>139</v>
      </c>
      <c r="B7" s="42"/>
      <c r="C7" s="42"/>
      <c r="D7" s="43">
        <f ca="1">SUM(D8:OFFSET(D6,MATCH("PROYECTOS",$A$8:$A$50,0),0))</f>
        <v>16249020</v>
      </c>
      <c r="E7" s="44">
        <f ca="1">SUM(E8:OFFSET(E6,MATCH("PROYECTOS",$A$8:$A$50,0),0))</f>
        <v>16928925</v>
      </c>
      <c r="F7" s="44">
        <f ca="1">SUM(F8:OFFSET(F6,MATCH("PROYECTOS",$A$8:$A$50,0),0))</f>
        <v>11374345.600000001</v>
      </c>
      <c r="G7" s="44">
        <f ca="1">SUM(G8:OFFSET(G6,MATCH("PROYECTOS",$A$8:$A$50,0),0))</f>
        <v>9391873.6000000015</v>
      </c>
      <c r="H7" s="44">
        <f ca="1">SUM(H8:OFFSET(H6,MATCH("PROYECTOS",$A$8:$A$50,0),0))</f>
        <v>1336322.7000000002</v>
      </c>
      <c r="I7" s="44">
        <f ca="1">SUM(I8:OFFSET(I6,MATCH("PROYECTOS",$A$8:$A$50,0),0))</f>
        <v>646149.30000000005</v>
      </c>
      <c r="J7" s="45">
        <f ca="1">IFERROR(G7/E7,0)</f>
        <v>0.55478263386482018</v>
      </c>
      <c r="K7" s="45">
        <f ca="1">IFERROR(SUM(G7,H7)/E7,0)</f>
        <v>0.63371987884641234</v>
      </c>
      <c r="L7" s="46">
        <f ca="1">IFERROR(SUM(G7,H7,I7)/E7,0)</f>
        <v>0.67188823862117653</v>
      </c>
      <c r="M7" s="5"/>
    </row>
    <row r="8" spans="1:13" x14ac:dyDescent="0.25">
      <c r="A8" s="18"/>
      <c r="B8" s="20">
        <v>3000001</v>
      </c>
      <c r="C8" s="20" t="s">
        <v>366</v>
      </c>
      <c r="D8" s="21">
        <v>1576679</v>
      </c>
      <c r="E8" s="22">
        <v>2465201</v>
      </c>
      <c r="F8" s="22">
        <f t="shared" ref="F8:F11" si="0">SUM(G8,H8,I8)</f>
        <v>1685672.7000000002</v>
      </c>
      <c r="G8" s="22">
        <v>1241802.3</v>
      </c>
      <c r="H8" s="22">
        <v>207780.8</v>
      </c>
      <c r="I8" s="22">
        <v>236089.60000000001</v>
      </c>
      <c r="J8" s="23">
        <f t="shared" ref="J8:J12" si="1">IFERROR(G8/E8,0)</f>
        <v>0.50373267737600302</v>
      </c>
      <c r="K8" s="23">
        <f t="shared" ref="K8:K12" si="2">IFERROR(SUM(G8,H8)/E8,0)</f>
        <v>0.5880182183927396</v>
      </c>
      <c r="L8" s="24">
        <f t="shared" ref="L8:L12" si="3">IFERROR(SUM(G8,H8,I8)/E8,0)</f>
        <v>0.68378712324066082</v>
      </c>
      <c r="M8" s="5"/>
    </row>
    <row r="9" spans="1:13" ht="51" x14ac:dyDescent="0.25">
      <c r="A9" s="18"/>
      <c r="B9" s="20">
        <v>3000122</v>
      </c>
      <c r="C9" s="20" t="s">
        <v>790</v>
      </c>
      <c r="D9" s="21">
        <v>12158858</v>
      </c>
      <c r="E9" s="22">
        <v>13279549</v>
      </c>
      <c r="F9" s="22">
        <f t="shared" si="0"/>
        <v>9158856.9000000004</v>
      </c>
      <c r="G9" s="22">
        <v>7744163.4000000004</v>
      </c>
      <c r="H9" s="22">
        <v>1069845.1000000001</v>
      </c>
      <c r="I9" s="22">
        <v>344848.4</v>
      </c>
      <c r="J9" s="23">
        <f t="shared" si="1"/>
        <v>0.5831646391003189</v>
      </c>
      <c r="K9" s="23">
        <f t="shared" si="2"/>
        <v>0.66372800010000343</v>
      </c>
      <c r="L9" s="24">
        <f t="shared" si="3"/>
        <v>0.68969638200815409</v>
      </c>
      <c r="M9" s="5"/>
    </row>
    <row r="10" spans="1:13" ht="38.25" x14ac:dyDescent="0.25">
      <c r="A10" s="18"/>
      <c r="B10" s="20">
        <v>3000124</v>
      </c>
      <c r="C10" s="20" t="s">
        <v>791</v>
      </c>
      <c r="D10" s="21">
        <v>1197638</v>
      </c>
      <c r="E10" s="22">
        <v>503253</v>
      </c>
      <c r="F10" s="22">
        <f t="shared" si="0"/>
        <v>322393.09999999998</v>
      </c>
      <c r="G10" s="22">
        <v>234297</v>
      </c>
      <c r="H10" s="22">
        <v>39482.1</v>
      </c>
      <c r="I10" s="22">
        <v>48614</v>
      </c>
      <c r="J10" s="23">
        <f t="shared" si="1"/>
        <v>0.46556503388951481</v>
      </c>
      <c r="K10" s="23">
        <f t="shared" si="2"/>
        <v>0.54401881359872661</v>
      </c>
      <c r="L10" s="24">
        <f t="shared" si="3"/>
        <v>0.64061833709883498</v>
      </c>
      <c r="M10" s="5"/>
    </row>
    <row r="11" spans="1:13" x14ac:dyDescent="0.25">
      <c r="A11" s="18"/>
      <c r="B11" s="20">
        <v>9000000</v>
      </c>
      <c r="C11" s="20" t="s">
        <v>160</v>
      </c>
      <c r="D11" s="21">
        <v>1315845</v>
      </c>
      <c r="E11" s="22">
        <v>680922</v>
      </c>
      <c r="F11" s="22">
        <f t="shared" si="0"/>
        <v>207422.9</v>
      </c>
      <c r="G11" s="22">
        <v>171610.9</v>
      </c>
      <c r="H11" s="22">
        <v>19214.7</v>
      </c>
      <c r="I11" s="22">
        <v>16597.3</v>
      </c>
      <c r="J11" s="23">
        <f t="shared" si="1"/>
        <v>0.25202725128575665</v>
      </c>
      <c r="K11" s="23">
        <f t="shared" si="2"/>
        <v>0.2802459018800979</v>
      </c>
      <c r="L11" s="24">
        <f t="shared" si="3"/>
        <v>0.30462064671137074</v>
      </c>
      <c r="M11" s="5"/>
    </row>
    <row r="12" spans="1:13" ht="15.75" thickBot="1" x14ac:dyDescent="0.3">
      <c r="A12" s="47" t="s">
        <v>161</v>
      </c>
      <c r="B12" s="49"/>
      <c r="C12" s="49"/>
      <c r="D12" s="50">
        <f ca="1">OFFSET(D12,-MATCH("PROYECTOS",$A$8:$A$50,0)-1,0)-(OFFSET(D12,-MATCH("PROYECTOS",$A$8:$A$50,0),0))</f>
        <v>0</v>
      </c>
      <c r="E12" s="51">
        <f t="shared" ref="E12:I12" ca="1" si="4">OFFSET(E12,-MATCH("PROYECTOS",$A$8:$A$50,0)-1,0)-(OFFSET(E12,-MATCH("PROYECTOS",$A$8:$A$50,0),0))</f>
        <v>2169763</v>
      </c>
      <c r="F12" s="51">
        <f t="shared" ca="1" si="4"/>
        <v>886066</v>
      </c>
      <c r="G12" s="51">
        <f t="shared" ca="1" si="4"/>
        <v>744803.19999999925</v>
      </c>
      <c r="H12" s="51">
        <f t="shared" ca="1" si="4"/>
        <v>106597.79999999981</v>
      </c>
      <c r="I12" s="51">
        <f t="shared" ca="1" si="4"/>
        <v>34664.999999999884</v>
      </c>
      <c r="J12" s="52">
        <f t="shared" ca="1" si="1"/>
        <v>0.34326477131373301</v>
      </c>
      <c r="K12" s="52">
        <f t="shared" ca="1" si="2"/>
        <v>0.39239354712934044</v>
      </c>
      <c r="L12" s="53">
        <f t="shared" ca="1" si="3"/>
        <v>0.40836994639506663</v>
      </c>
      <c r="M12" s="5"/>
    </row>
    <row r="13" spans="1:13" ht="15.75" thickBot="1" x14ac:dyDescent="0.3"/>
    <row r="14" spans="1:13" ht="15.75" thickBot="1" x14ac:dyDescent="0.3">
      <c r="A14" s="82" t="s">
        <v>209</v>
      </c>
      <c r="B14" s="83"/>
      <c r="C14" s="83"/>
      <c r="D14" s="84"/>
    </row>
    <row r="15" spans="1:13" ht="15.75" thickBot="1" x14ac:dyDescent="0.3">
      <c r="A15" s="2" t="s">
        <v>799</v>
      </c>
    </row>
    <row r="16" spans="1:13" ht="45" customHeight="1" x14ac:dyDescent="0.25">
      <c r="A16" s="76" t="s">
        <v>211</v>
      </c>
      <c r="B16" s="77"/>
      <c r="C16" s="77"/>
      <c r="D16" s="87" t="s">
        <v>212</v>
      </c>
    </row>
    <row r="17" spans="1:4" ht="15.75" thickBot="1" x14ac:dyDescent="0.3">
      <c r="A17" s="79"/>
      <c r="B17" s="80"/>
      <c r="C17" s="80"/>
      <c r="D17" s="98"/>
    </row>
    <row r="18" spans="1:4" ht="15.75" thickBot="1" x14ac:dyDescent="0.3">
      <c r="A18" s="67"/>
      <c r="B18" s="68">
        <v>9000000</v>
      </c>
      <c r="C18" s="68" t="s">
        <v>160</v>
      </c>
      <c r="D18" s="69">
        <v>0.30462064671137074</v>
      </c>
    </row>
  </sheetData>
  <mergeCells count="10">
    <mergeCell ref="A14:D14"/>
    <mergeCell ref="A16:C17"/>
    <mergeCell ref="D16:D17"/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6"/>
  <dimension ref="A1:S13"/>
  <sheetViews>
    <sheetView workbookViewId="0">
      <selection activeCell="A12" sqref="A12:S12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4" width="7.7109375" customWidth="1"/>
    <col min="5" max="5" width="31.42578125" customWidth="1"/>
    <col min="6" max="6" width="4.28515625" style="4" customWidth="1"/>
    <col min="7" max="7" width="11.42578125" customWidth="1"/>
    <col min="8" max="10" width="13.5703125" customWidth="1"/>
    <col min="11" max="13" width="0" hidden="1" customWidth="1"/>
    <col min="17" max="18" width="14" hidden="1" customWidth="1"/>
    <col min="19" max="19" width="0" hidden="1" customWidth="1"/>
  </cols>
  <sheetData>
    <row r="1" spans="1:19" ht="15.75" x14ac:dyDescent="0.25">
      <c r="A1" s="32">
        <v>57</v>
      </c>
      <c r="B1" s="33" t="s">
        <v>72</v>
      </c>
      <c r="C1" s="33" t="s">
        <v>785</v>
      </c>
      <c r="D1" s="33"/>
      <c r="E1" s="33"/>
      <c r="F1" s="36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15.75" thickBot="1" x14ac:dyDescent="0.3">
      <c r="A2" s="2" t="s">
        <v>792</v>
      </c>
    </row>
    <row r="3" spans="1:19" ht="15.75" thickBot="1" x14ac:dyDescent="0.3">
      <c r="A3" s="76" t="s">
        <v>163</v>
      </c>
      <c r="B3" s="77"/>
      <c r="C3" s="77"/>
      <c r="D3" s="77"/>
      <c r="E3" s="77"/>
      <c r="F3" s="77"/>
      <c r="G3" s="77"/>
      <c r="H3" s="76" t="s">
        <v>1</v>
      </c>
      <c r="I3" s="77"/>
      <c r="J3" s="77"/>
      <c r="K3" s="77"/>
      <c r="L3" s="77"/>
      <c r="M3" s="77"/>
      <c r="N3" s="77"/>
      <c r="O3" s="77"/>
      <c r="P3" s="78"/>
      <c r="Q3" s="77" t="s">
        <v>167</v>
      </c>
      <c r="R3" s="77"/>
      <c r="S3" s="78"/>
    </row>
    <row r="4" spans="1:19" ht="45" customHeight="1" x14ac:dyDescent="0.25">
      <c r="A4" s="96" t="s">
        <v>164</v>
      </c>
      <c r="B4" s="92"/>
      <c r="C4" s="92"/>
      <c r="D4" s="92" t="s">
        <v>165</v>
      </c>
      <c r="E4" s="92"/>
      <c r="F4" s="92" t="s">
        <v>166</v>
      </c>
      <c r="G4" s="93"/>
      <c r="H4" s="74" t="s">
        <v>2</v>
      </c>
      <c r="I4" s="72" t="s">
        <v>3</v>
      </c>
      <c r="J4" s="72" t="s">
        <v>76</v>
      </c>
      <c r="K4" s="72" t="s">
        <v>5</v>
      </c>
      <c r="L4" s="72"/>
      <c r="M4" s="72"/>
      <c r="N4" s="72" t="s">
        <v>9</v>
      </c>
      <c r="O4" s="72"/>
      <c r="P4" s="81"/>
      <c r="Q4" s="90" t="s">
        <v>168</v>
      </c>
      <c r="R4" s="72" t="s">
        <v>169</v>
      </c>
      <c r="S4" s="81" t="s">
        <v>170</v>
      </c>
    </row>
    <row r="5" spans="1:19" ht="15.75" thickBot="1" x14ac:dyDescent="0.3">
      <c r="A5" s="97"/>
      <c r="B5" s="94"/>
      <c r="C5" s="94"/>
      <c r="D5" s="94"/>
      <c r="E5" s="94"/>
      <c r="F5" s="94"/>
      <c r="G5" s="95"/>
      <c r="H5" s="75"/>
      <c r="I5" s="73"/>
      <c r="J5" s="73"/>
      <c r="K5" s="9" t="s">
        <v>6</v>
      </c>
      <c r="L5" s="9" t="s">
        <v>7</v>
      </c>
      <c r="M5" s="9" t="s">
        <v>77</v>
      </c>
      <c r="N5" s="9" t="s">
        <v>10</v>
      </c>
      <c r="O5" s="9" t="s">
        <v>7</v>
      </c>
      <c r="P5" s="10" t="s">
        <v>77</v>
      </c>
      <c r="Q5" s="91"/>
      <c r="R5" s="73"/>
      <c r="S5" s="89"/>
    </row>
    <row r="6" spans="1:19" x14ac:dyDescent="0.25">
      <c r="A6" s="11" t="s">
        <v>11</v>
      </c>
      <c r="B6" s="13"/>
      <c r="C6" s="13"/>
      <c r="D6" s="54"/>
      <c r="E6" s="13"/>
      <c r="F6" s="55"/>
      <c r="G6" s="13"/>
      <c r="H6" s="14">
        <v>16249020</v>
      </c>
      <c r="I6" s="15">
        <v>19098688</v>
      </c>
      <c r="J6" s="15">
        <v>12260411.600000001</v>
      </c>
      <c r="K6" s="15">
        <v>10136676.800000001</v>
      </c>
      <c r="L6" s="15">
        <v>1442920.5</v>
      </c>
      <c r="M6" s="15">
        <v>680814.29999999993</v>
      </c>
      <c r="N6" s="16">
        <v>0.53075252080142887</v>
      </c>
      <c r="O6" s="16">
        <v>0.60630328638281339</v>
      </c>
      <c r="P6" s="17">
        <v>0.64195046277524415</v>
      </c>
      <c r="Q6" s="56"/>
      <c r="R6" s="15"/>
      <c r="S6" s="17"/>
    </row>
    <row r="7" spans="1:19" x14ac:dyDescent="0.25">
      <c r="A7" s="40" t="s">
        <v>171</v>
      </c>
      <c r="B7" s="42"/>
      <c r="C7" s="42"/>
      <c r="D7" s="57"/>
      <c r="E7" s="42"/>
      <c r="F7" s="58"/>
      <c r="G7" s="42"/>
      <c r="H7" s="43">
        <f ca="1">SUM(H8:OFFSET(H6,MATCH("PROYECTOS",$A$8:$A$50,0),0))</f>
        <v>16249020</v>
      </c>
      <c r="I7" s="44">
        <f ca="1">SUM(I8:OFFSET(I6,MATCH("PROYECTOS",$A$8:$A$50,0),0))</f>
        <v>16928925</v>
      </c>
      <c r="J7" s="44">
        <f ca="1">SUM(J8:OFFSET(J6,MATCH("PROYECTOS",$A$8:$A$50,0),0))</f>
        <v>11374345.500000002</v>
      </c>
      <c r="K7" s="44">
        <f ca="1">SUM(K8:OFFSET(K6,MATCH("PROYECTOS",$A$8:$A$50,0),0))</f>
        <v>9391873.5</v>
      </c>
      <c r="L7" s="44">
        <f ca="1">SUM(L8:OFFSET(L6,MATCH("PROYECTOS",$A$8:$A$50,0),0))</f>
        <v>1336322.7000000002</v>
      </c>
      <c r="M7" s="44">
        <f ca="1">SUM(M8:OFFSET(M6,MATCH("PROYECTOS",$A$8:$A$50,0),0))</f>
        <v>646149.30000000005</v>
      </c>
      <c r="N7" s="45">
        <f ca="1">IFERROR(K7/I7,0)</f>
        <v>0.55478262795777056</v>
      </c>
      <c r="O7" s="45">
        <f ca="1">IFERROR(SUM(K7,L7)/I7,0)</f>
        <v>0.63371987293936261</v>
      </c>
      <c r="P7" s="46">
        <f ca="1">IFERROR(SUM(K7,L7,M7)/I7,0)</f>
        <v>0.6718882327141269</v>
      </c>
      <c r="Q7" s="59"/>
      <c r="R7" s="44"/>
      <c r="S7" s="46"/>
    </row>
    <row r="8" spans="1:19" ht="51" x14ac:dyDescent="0.25">
      <c r="A8" s="18"/>
      <c r="B8" s="20">
        <v>5001406</v>
      </c>
      <c r="C8" s="20" t="s">
        <v>793</v>
      </c>
      <c r="D8" s="63">
        <v>3000122</v>
      </c>
      <c r="E8" s="20" t="s">
        <v>790</v>
      </c>
      <c r="F8" s="64">
        <v>305</v>
      </c>
      <c r="G8" s="20" t="s">
        <v>378</v>
      </c>
      <c r="H8" s="21">
        <v>10620025</v>
      </c>
      <c r="I8" s="22">
        <v>12646702</v>
      </c>
      <c r="J8" s="22">
        <f t="shared" ref="J8:J12" si="0">SUM(K8,L8,M8)</f>
        <v>8703774.7000000011</v>
      </c>
      <c r="K8" s="22">
        <v>7376786.5</v>
      </c>
      <c r="L8" s="22">
        <v>1026225.8</v>
      </c>
      <c r="M8" s="22">
        <v>300762.40000000002</v>
      </c>
      <c r="N8" s="23">
        <f t="shared" ref="N8:N13" si="1">IFERROR(K8/I8,0)</f>
        <v>0.58329725014474132</v>
      </c>
      <c r="O8" s="23">
        <f t="shared" ref="O8:O13" si="2">IFERROR(SUM(K8,L8)/I8,0)</f>
        <v>0.66444297493528359</v>
      </c>
      <c r="P8" s="24">
        <f t="shared" ref="P8:P13" si="3">IFERROR(SUM(K8,L8,M8)/I8,0)</f>
        <v>0.68822485893950858</v>
      </c>
      <c r="Q8" s="65">
        <v>0</v>
      </c>
      <c r="R8" s="22">
        <v>0</v>
      </c>
      <c r="S8" s="24">
        <f>IFERROR(R8/Q8,0)</f>
        <v>0</v>
      </c>
    </row>
    <row r="9" spans="1:19" ht="25.5" x14ac:dyDescent="0.25">
      <c r="A9" s="18"/>
      <c r="B9" s="20">
        <v>5001408</v>
      </c>
      <c r="C9" s="20" t="s">
        <v>794</v>
      </c>
      <c r="D9" s="63">
        <v>3000001</v>
      </c>
      <c r="E9" s="20" t="s">
        <v>366</v>
      </c>
      <c r="F9" s="64">
        <v>112</v>
      </c>
      <c r="G9" s="20" t="s">
        <v>429</v>
      </c>
      <c r="H9" s="21">
        <v>1576679</v>
      </c>
      <c r="I9" s="22">
        <v>2465201</v>
      </c>
      <c r="J9" s="22">
        <f t="shared" si="0"/>
        <v>1685672.7000000002</v>
      </c>
      <c r="K9" s="22">
        <v>1241802.3</v>
      </c>
      <c r="L9" s="22">
        <v>207780.8</v>
      </c>
      <c r="M9" s="22">
        <v>236089.60000000001</v>
      </c>
      <c r="N9" s="23">
        <f t="shared" si="1"/>
        <v>0.50373267737600302</v>
      </c>
      <c r="O9" s="23">
        <f t="shared" si="2"/>
        <v>0.5880182183927396</v>
      </c>
      <c r="P9" s="24">
        <f t="shared" si="3"/>
        <v>0.68378712324066082</v>
      </c>
      <c r="Q9" s="65">
        <v>0</v>
      </c>
      <c r="R9" s="22">
        <v>0</v>
      </c>
      <c r="S9" s="24">
        <f t="shared" ref="S9:S12" si="4">IFERROR(R9/Q9,0)</f>
        <v>0</v>
      </c>
    </row>
    <row r="10" spans="1:19" ht="51" x14ac:dyDescent="0.25">
      <c r="A10" s="18"/>
      <c r="B10" s="20">
        <v>5001413</v>
      </c>
      <c r="C10" s="20" t="s">
        <v>795</v>
      </c>
      <c r="D10" s="63">
        <v>3000124</v>
      </c>
      <c r="E10" s="20" t="s">
        <v>791</v>
      </c>
      <c r="F10" s="64">
        <v>117</v>
      </c>
      <c r="G10" s="20" t="s">
        <v>797</v>
      </c>
      <c r="H10" s="21">
        <v>716832</v>
      </c>
      <c r="I10" s="22">
        <v>124223</v>
      </c>
      <c r="J10" s="22">
        <f t="shared" si="0"/>
        <v>78432.399999999994</v>
      </c>
      <c r="K10" s="22">
        <v>50371.8</v>
      </c>
      <c r="L10" s="22">
        <v>7302.6</v>
      </c>
      <c r="M10" s="22">
        <v>20758</v>
      </c>
      <c r="N10" s="23">
        <f t="shared" si="1"/>
        <v>0.40549495665053981</v>
      </c>
      <c r="O10" s="23">
        <f t="shared" si="2"/>
        <v>0.46428117176368305</v>
      </c>
      <c r="P10" s="24">
        <f t="shared" si="3"/>
        <v>0.63138388221182873</v>
      </c>
      <c r="Q10" s="65">
        <v>0</v>
      </c>
      <c r="R10" s="22">
        <v>0</v>
      </c>
      <c r="S10" s="24">
        <f t="shared" si="4"/>
        <v>0</v>
      </c>
    </row>
    <row r="11" spans="1:19" ht="38.25" x14ac:dyDescent="0.25">
      <c r="A11" s="18"/>
      <c r="B11" s="20">
        <v>5001414</v>
      </c>
      <c r="C11" s="20" t="s">
        <v>796</v>
      </c>
      <c r="D11" s="63">
        <v>3000124</v>
      </c>
      <c r="E11" s="20" t="s">
        <v>791</v>
      </c>
      <c r="F11" s="64">
        <v>227</v>
      </c>
      <c r="G11" s="20" t="s">
        <v>680</v>
      </c>
      <c r="H11" s="21">
        <v>480806</v>
      </c>
      <c r="I11" s="22">
        <v>379030</v>
      </c>
      <c r="J11" s="22">
        <f t="shared" si="0"/>
        <v>243960.7</v>
      </c>
      <c r="K11" s="22">
        <v>183925.2</v>
      </c>
      <c r="L11" s="22">
        <v>32179.5</v>
      </c>
      <c r="M11" s="22">
        <v>27856</v>
      </c>
      <c r="N11" s="23">
        <f t="shared" si="1"/>
        <v>0.48525235469487904</v>
      </c>
      <c r="O11" s="23">
        <f t="shared" si="2"/>
        <v>0.57015196686278136</v>
      </c>
      <c r="P11" s="24">
        <f t="shared" si="3"/>
        <v>0.64364483022452057</v>
      </c>
      <c r="Q11" s="65">
        <v>0</v>
      </c>
      <c r="R11" s="22">
        <v>0</v>
      </c>
      <c r="S11" s="24">
        <f t="shared" si="4"/>
        <v>0</v>
      </c>
    </row>
    <row r="12" spans="1:19" x14ac:dyDescent="0.25">
      <c r="A12" s="18"/>
      <c r="B12" s="20">
        <v>9000000</v>
      </c>
      <c r="C12" s="20" t="s">
        <v>192</v>
      </c>
      <c r="D12" s="63">
        <v>9000000</v>
      </c>
      <c r="E12" s="20" t="s">
        <v>193</v>
      </c>
      <c r="F12" s="64"/>
      <c r="G12" s="20" t="s">
        <v>205</v>
      </c>
      <c r="H12" s="21">
        <v>2854678</v>
      </c>
      <c r="I12" s="22">
        <v>1313769</v>
      </c>
      <c r="J12" s="22">
        <f t="shared" si="0"/>
        <v>662505</v>
      </c>
      <c r="K12" s="22">
        <v>538987.69999999995</v>
      </c>
      <c r="L12" s="22">
        <v>62834</v>
      </c>
      <c r="M12" s="22">
        <v>60683.3</v>
      </c>
      <c r="N12" s="23">
        <f t="shared" si="1"/>
        <v>0.41026063181579103</v>
      </c>
      <c r="O12" s="23">
        <f t="shared" si="2"/>
        <v>0.45808791347641781</v>
      </c>
      <c r="P12" s="24">
        <f t="shared" si="3"/>
        <v>0.50427814935502357</v>
      </c>
      <c r="Q12" s="65">
        <v>0</v>
      </c>
      <c r="R12" s="22">
        <v>0</v>
      </c>
      <c r="S12" s="24">
        <f t="shared" si="4"/>
        <v>0</v>
      </c>
    </row>
    <row r="13" spans="1:19" ht="15.75" thickBot="1" x14ac:dyDescent="0.3">
      <c r="A13" s="47" t="s">
        <v>161</v>
      </c>
      <c r="B13" s="49"/>
      <c r="C13" s="49"/>
      <c r="D13" s="60"/>
      <c r="E13" s="49"/>
      <c r="F13" s="61"/>
      <c r="G13" s="49"/>
      <c r="H13" s="50">
        <f ca="1">OFFSET(H13,-MATCH("PROYECTOS",$A$8:$A$50,0)-1,0)-(OFFSET(H13,-MATCH("PROYECTOS",$A$8:$A$50,0),0))</f>
        <v>0</v>
      </c>
      <c r="I13" s="51">
        <f t="shared" ref="I13:M13" ca="1" si="5">OFFSET(I13,-MATCH("PROYECTOS",$A$8:$A$50,0)-1,0)-(OFFSET(I13,-MATCH("PROYECTOS",$A$8:$A$50,0),0))</f>
        <v>2169763</v>
      </c>
      <c r="J13" s="51">
        <f t="shared" ca="1" si="5"/>
        <v>886066.09999999963</v>
      </c>
      <c r="K13" s="51">
        <f t="shared" ca="1" si="5"/>
        <v>744803.30000000075</v>
      </c>
      <c r="L13" s="51">
        <f t="shared" ca="1" si="5"/>
        <v>106597.79999999981</v>
      </c>
      <c r="M13" s="51">
        <f t="shared" ca="1" si="5"/>
        <v>34664.999999999884</v>
      </c>
      <c r="N13" s="52">
        <f t="shared" ca="1" si="1"/>
        <v>0.34326481740171655</v>
      </c>
      <c r="O13" s="52">
        <f t="shared" ca="1" si="2"/>
        <v>0.39239359321732398</v>
      </c>
      <c r="P13" s="53">
        <f t="shared" ca="1" si="3"/>
        <v>0.40836999248305017</v>
      </c>
      <c r="Q13" s="62"/>
      <c r="R13" s="51"/>
      <c r="S13" s="53"/>
    </row>
  </sheetData>
  <mergeCells count="14">
    <mergeCell ref="F4:G5"/>
    <mergeCell ref="D4:E5"/>
    <mergeCell ref="A4:C5"/>
    <mergeCell ref="A3:G3"/>
    <mergeCell ref="H3:P3"/>
    <mergeCell ref="J4:J5"/>
    <mergeCell ref="I4:I5"/>
    <mergeCell ref="H4:H5"/>
    <mergeCell ref="Q3:S3"/>
    <mergeCell ref="K4:M4"/>
    <mergeCell ref="N4:P4"/>
    <mergeCell ref="S4:S5"/>
    <mergeCell ref="R4:R5"/>
    <mergeCell ref="Q4:Q5"/>
  </mergeCells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7"/>
  <dimension ref="A1:M11"/>
  <sheetViews>
    <sheetView workbookViewId="0">
      <selection activeCell="A8" sqref="A8:L8"/>
    </sheetView>
  </sheetViews>
  <sheetFormatPr baseColWidth="10" defaultColWidth="11.7109375" defaultRowHeight="15" x14ac:dyDescent="0.25"/>
  <cols>
    <col min="1" max="1" width="4.28515625" customWidth="1"/>
    <col min="2" max="2" width="4.28515625" style="4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58</v>
      </c>
      <c r="B1" s="36" t="s">
        <v>72</v>
      </c>
      <c r="C1" s="33" t="s">
        <v>45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800</v>
      </c>
    </row>
    <row r="3" spans="1:13" ht="15.75" thickBot="1" x14ac:dyDescent="0.3">
      <c r="A3" s="76" t="s">
        <v>75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2"/>
      <c r="C6" s="13"/>
      <c r="D6" s="14">
        <v>59653129</v>
      </c>
      <c r="E6" s="15">
        <v>56793291</v>
      </c>
      <c r="F6" s="15">
        <v>28361258.999999996</v>
      </c>
      <c r="G6" s="15">
        <v>24354954.100000001</v>
      </c>
      <c r="H6" s="15">
        <v>3502851.2000000007</v>
      </c>
      <c r="I6" s="15">
        <v>503453.7</v>
      </c>
      <c r="J6" s="16">
        <v>0.42883505553499268</v>
      </c>
      <c r="K6" s="16">
        <v>0.49051225610433458</v>
      </c>
      <c r="L6" s="17">
        <v>0.49937692464414501</v>
      </c>
      <c r="M6" s="5"/>
    </row>
    <row r="7" spans="1:13" x14ac:dyDescent="0.25">
      <c r="A7" s="40" t="s">
        <v>107</v>
      </c>
      <c r="B7" s="41"/>
      <c r="C7" s="42"/>
      <c r="D7" s="43">
        <f ca="1">SUM(D8:OFFSET(D6,MATCH("GOBIERNOS REGIONALES",$A$8:$A$50,0),0))</f>
        <v>52722516</v>
      </c>
      <c r="E7" s="44">
        <f ca="1">SUM(E8:OFFSET(E6,MATCH("GOBIERNOS REGIONALES",$A$8:$A$50,0),0))</f>
        <v>52865016</v>
      </c>
      <c r="F7" s="44">
        <f ca="1">SUM(F8:OFFSET(F6,MATCH("GOBIERNOS REGIONALES",$A$8:$A$50,0),0))</f>
        <v>27698163.599999998</v>
      </c>
      <c r="G7" s="44">
        <f ca="1">SUM(G8:OFFSET(G6,MATCH("GOBIERNOS REGIONALES",$A$8:$A$50,0),0))</f>
        <v>23777855.899999999</v>
      </c>
      <c r="H7" s="44">
        <f ca="1">SUM(H8:OFFSET(H6,MATCH("GOBIERNOS REGIONALES",$A$8:$A$50,0),0))</f>
        <v>3384033.8</v>
      </c>
      <c r="I7" s="44">
        <f ca="1">SUM(I8:OFFSET(I6,MATCH("GOBIERNOS REGIONALES",$A$8:$A$50,0),0))</f>
        <v>536273.9</v>
      </c>
      <c r="J7" s="45">
        <f ca="1">IFERROR(G7/E7,0)</f>
        <v>0.44978433185379152</v>
      </c>
      <c r="K7" s="45">
        <f ca="1">IFERROR(SUM(G7,H7)/E7,0)</f>
        <v>0.51379705815278665</v>
      </c>
      <c r="L7" s="46">
        <f ca="1">IFERROR(SUM(G7,H7,I7)/E7,0)</f>
        <v>0.52394126959121701</v>
      </c>
      <c r="M7" s="5"/>
    </row>
    <row r="8" spans="1:13" ht="25.5" x14ac:dyDescent="0.25">
      <c r="A8" s="18"/>
      <c r="B8" s="19">
        <v>211</v>
      </c>
      <c r="C8" s="20" t="s">
        <v>803</v>
      </c>
      <c r="D8" s="21">
        <v>52722516</v>
      </c>
      <c r="E8" s="22">
        <v>52865016</v>
      </c>
      <c r="F8" s="22">
        <f t="shared" ref="F8:F10" si="0">SUM(G8,H8,I8)</f>
        <v>27698163.599999998</v>
      </c>
      <c r="G8" s="22">
        <v>23777855.899999999</v>
      </c>
      <c r="H8" s="22">
        <v>3384033.8</v>
      </c>
      <c r="I8" s="22">
        <v>536273.9</v>
      </c>
      <c r="J8" s="23">
        <f t="shared" ref="J8:J10" si="1">IFERROR(G8/E8,0)</f>
        <v>0.44978433185379152</v>
      </c>
      <c r="K8" s="23">
        <f t="shared" ref="K8:K10" si="2">IFERROR(SUM(G8,H8)/E8,0)</f>
        <v>0.51379705815278665</v>
      </c>
      <c r="L8" s="24">
        <f t="shared" ref="L8:L10" si="3">IFERROR(SUM(G8,H8,I8)/E8,0)</f>
        <v>0.52394126959121701</v>
      </c>
      <c r="M8" s="5"/>
    </row>
    <row r="9" spans="1:13" x14ac:dyDescent="0.25">
      <c r="A9" s="40" t="s">
        <v>112</v>
      </c>
      <c r="B9" s="41"/>
      <c r="C9" s="42"/>
      <c r="D9" s="43">
        <f ca="1">SUM(D10:OFFSET(D8,(MATCH("GOBIERNOS LOCALES",$A$8:$A$50,0)-MATCH("GOBIERNOS REGIONALES",$A$8:$A$50,0)),0))</f>
        <v>0</v>
      </c>
      <c r="E9" s="44">
        <f ca="1">SUM(E10:OFFSET(E8,(MATCH("GOBIERNOS LOCALES",$A$8:$A$50,0)-MATCH("GOBIERNOS REGIONALES",$A$8:$A$50,0)),0))</f>
        <v>0</v>
      </c>
      <c r="F9" s="44">
        <f ca="1">SUM(F10:OFFSET(F8,(MATCH("GOBIERNOS LOCALES",$A$8:$A$50,0)-MATCH("GOBIERNOS REGIONALES",$A$8:$A$50,0)),0))</f>
        <v>0</v>
      </c>
      <c r="G9" s="44">
        <f ca="1">SUM(G10:OFFSET(G8,(MATCH("GOBIERNOS LOCALES",$A$8:$A$50,0)-MATCH("GOBIERNOS REGIONALES",$A$8:$A$50,0)),0))</f>
        <v>0</v>
      </c>
      <c r="H9" s="44">
        <f ca="1">SUM(H10:OFFSET(H8,(MATCH("GOBIERNOS LOCALES",$A$8:$A$50,0)-MATCH("GOBIERNOS REGIONALES",$A$8:$A$50,0)),0))</f>
        <v>0</v>
      </c>
      <c r="I9" s="44">
        <f ca="1">SUM(I10:OFFSET(I8,(MATCH("GOBIERNOS LOCALES",$A$8:$A$50,0)-MATCH("GOBIERNOS REGIONALES",$A$8:$A$50,0)),0))</f>
        <v>0</v>
      </c>
      <c r="J9" s="45">
        <f ca="1">IFERROR(G9/E9,0)</f>
        <v>0</v>
      </c>
      <c r="K9" s="45">
        <f ca="1">IFERROR(SUM(G9,H9)/E9,0)</f>
        <v>0</v>
      </c>
      <c r="L9" s="46">
        <f ca="1">IFERROR(SUM(G9,H9,I9)/E9,0)</f>
        <v>0</v>
      </c>
      <c r="M9" s="5"/>
    </row>
    <row r="10" spans="1:13" ht="15.75" thickBot="1" x14ac:dyDescent="0.3">
      <c r="A10" s="47" t="s">
        <v>138</v>
      </c>
      <c r="B10" s="48"/>
      <c r="C10" s="49"/>
      <c r="D10" s="50">
        <v>6930613</v>
      </c>
      <c r="E10" s="51">
        <v>3928275</v>
      </c>
      <c r="F10" s="51">
        <f t="shared" si="0"/>
        <v>663095.4</v>
      </c>
      <c r="G10" s="51">
        <v>577098.19999999995</v>
      </c>
      <c r="H10" s="51">
        <v>118817.3</v>
      </c>
      <c r="I10" s="51">
        <v>-32820.1</v>
      </c>
      <c r="J10" s="52">
        <f t="shared" si="1"/>
        <v>0.14690880857373784</v>
      </c>
      <c r="K10" s="52">
        <f t="shared" si="2"/>
        <v>0.17715549446003653</v>
      </c>
      <c r="L10" s="53">
        <f t="shared" si="3"/>
        <v>0.16880065677682954</v>
      </c>
      <c r="M10" s="5"/>
    </row>
    <row r="11" spans="1:13" x14ac:dyDescent="0.25">
      <c r="D11" s="6"/>
      <c r="E11" s="6"/>
      <c r="F11" s="6"/>
      <c r="G11" s="6"/>
      <c r="H11" s="6"/>
      <c r="I11" s="6"/>
      <c r="J11" s="5"/>
      <c r="K11" s="5"/>
      <c r="L11" s="5"/>
      <c r="M11" s="5"/>
    </row>
  </sheetData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8"/>
  <dimension ref="A1:P100"/>
  <sheetViews>
    <sheetView workbookViewId="0">
      <selection activeCell="N2" sqref="N2"/>
    </sheetView>
  </sheetViews>
  <sheetFormatPr baseColWidth="10" defaultColWidth="11.7109375" defaultRowHeight="15" x14ac:dyDescent="0.25"/>
  <cols>
    <col min="1" max="1" width="4.28515625" customWidth="1"/>
    <col min="2" max="2" width="4.28515625" style="35" customWidth="1"/>
    <col min="3" max="3" width="31.42578125" customWidth="1"/>
    <col min="4" max="6" width="13.5703125" customWidth="1"/>
    <col min="7" max="9" width="0" hidden="1" customWidth="1"/>
  </cols>
  <sheetData>
    <row r="1" spans="1:16" ht="15.75" x14ac:dyDescent="0.25">
      <c r="A1" s="32">
        <v>58</v>
      </c>
      <c r="B1" s="34" t="s">
        <v>72</v>
      </c>
      <c r="C1" s="33" t="s">
        <v>45</v>
      </c>
      <c r="D1" s="33"/>
      <c r="E1" s="33"/>
      <c r="F1" s="33"/>
      <c r="G1" s="33"/>
      <c r="H1" s="33"/>
      <c r="I1" s="33"/>
      <c r="J1" s="33"/>
      <c r="K1" s="33"/>
      <c r="L1" s="33"/>
    </row>
    <row r="2" spans="1:16" ht="15.75" thickBot="1" x14ac:dyDescent="0.3">
      <c r="A2" s="2" t="s">
        <v>801</v>
      </c>
      <c r="N2" s="1" t="s">
        <v>814</v>
      </c>
    </row>
    <row r="3" spans="1:16" ht="15.75" thickBot="1" x14ac:dyDescent="0.3">
      <c r="A3" s="76" t="s">
        <v>79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6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6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  <c r="O5" s="6"/>
      <c r="P5" s="66"/>
    </row>
    <row r="6" spans="1:16" x14ac:dyDescent="0.25">
      <c r="A6" s="11" t="s">
        <v>11</v>
      </c>
      <c r="B6" s="37"/>
      <c r="C6" s="13"/>
      <c r="D6" s="14">
        <f ca="1">SUM(D7:OFFSET(D7,50,0))</f>
        <v>59653129</v>
      </c>
      <c r="E6" s="15">
        <f ca="1">SUM(E7:OFFSET(E7,50,0))</f>
        <v>56793291</v>
      </c>
      <c r="F6" s="15">
        <f ca="1">SUM(F7:OFFSET(F7,50,0))</f>
        <v>28361258.999999996</v>
      </c>
      <c r="G6" s="15">
        <f ca="1">SUM(G7:OFFSET(G7,50,0))</f>
        <v>24354954.100000001</v>
      </c>
      <c r="H6" s="15">
        <f ca="1">SUM(H7:OFFSET(H7,50,0))</f>
        <v>3502851.2000000007</v>
      </c>
      <c r="I6" s="15">
        <f ca="1">SUM(I7:OFFSET(I7,50,0))</f>
        <v>503453.7</v>
      </c>
      <c r="J6" s="16">
        <f ca="1">IFERROR(G6/E6,0)</f>
        <v>0.42883505553499268</v>
      </c>
      <c r="K6" s="16">
        <f ca="1">IFERROR(SUM(G6,H6)/E6,0)</f>
        <v>0.49051225610433458</v>
      </c>
      <c r="L6" s="17">
        <f ca="1">IFERROR(SUM(G6,H6,I6)/E6,0)</f>
        <v>0.49937692464414501</v>
      </c>
      <c r="M6" s="5"/>
      <c r="O6" s="6" t="s">
        <v>206</v>
      </c>
      <c r="P6" s="66" t="s">
        <v>207</v>
      </c>
    </row>
    <row r="7" spans="1:16" x14ac:dyDescent="0.25">
      <c r="A7" s="18"/>
      <c r="B7" s="38">
        <v>1</v>
      </c>
      <c r="C7" s="20" t="s">
        <v>82</v>
      </c>
      <c r="D7" s="21">
        <v>1001054</v>
      </c>
      <c r="E7" s="22">
        <v>867397</v>
      </c>
      <c r="F7" s="22">
        <f t="shared" ref="F7:F30" si="0">SUM(G7,H7,I7)</f>
        <v>683864.8</v>
      </c>
      <c r="G7" s="22">
        <v>577954.4</v>
      </c>
      <c r="H7" s="22">
        <v>66871.399999999994</v>
      </c>
      <c r="I7" s="22">
        <v>39039</v>
      </c>
      <c r="J7" s="23">
        <f t="shared" ref="J7:J30" si="1">IFERROR(G7/E7,0)</f>
        <v>0.6663089680965002</v>
      </c>
      <c r="K7" s="23">
        <f t="shared" ref="K7:K30" si="2">IFERROR(SUM(G7,H7)/E7,0)</f>
        <v>0.74340330898077822</v>
      </c>
      <c r="L7" s="24">
        <f t="shared" ref="L7:L30" si="3">IFERROR(SUM(G7,H7,I7)/E7,0)</f>
        <v>0.78841038186666546</v>
      </c>
      <c r="M7" s="5"/>
      <c r="N7" t="s">
        <v>98</v>
      </c>
      <c r="O7" s="6">
        <v>272253.7</v>
      </c>
      <c r="P7" s="66">
        <v>0.93694167122655958</v>
      </c>
    </row>
    <row r="8" spans="1:16" x14ac:dyDescent="0.25">
      <c r="A8" s="18"/>
      <c r="B8" s="38">
        <v>2</v>
      </c>
      <c r="C8" s="20" t="s">
        <v>83</v>
      </c>
      <c r="D8" s="21">
        <v>40000</v>
      </c>
      <c r="E8" s="22">
        <v>710004</v>
      </c>
      <c r="F8" s="22">
        <f t="shared" si="0"/>
        <v>578764.1</v>
      </c>
      <c r="G8" s="22">
        <v>504027.3</v>
      </c>
      <c r="H8" s="22">
        <v>51437.1</v>
      </c>
      <c r="I8" s="22">
        <v>23299.7</v>
      </c>
      <c r="J8" s="23">
        <f t="shared" si="1"/>
        <v>0.7098936062332043</v>
      </c>
      <c r="K8" s="23">
        <f t="shared" si="2"/>
        <v>0.78233981780384343</v>
      </c>
      <c r="L8" s="24">
        <f t="shared" si="3"/>
        <v>0.81515611179655323</v>
      </c>
      <c r="M8" s="5"/>
      <c r="N8" t="s">
        <v>95</v>
      </c>
      <c r="O8" s="6">
        <v>809901.29999999993</v>
      </c>
      <c r="P8" s="66">
        <v>0.91753868010137196</v>
      </c>
    </row>
    <row r="9" spans="1:16" x14ac:dyDescent="0.25">
      <c r="A9" s="18"/>
      <c r="B9" s="38">
        <v>3</v>
      </c>
      <c r="C9" s="20" t="s">
        <v>84</v>
      </c>
      <c r="D9" s="21">
        <v>159583</v>
      </c>
      <c r="E9" s="22">
        <v>483226</v>
      </c>
      <c r="F9" s="22">
        <f t="shared" si="0"/>
        <v>394018.3</v>
      </c>
      <c r="G9" s="22">
        <v>353449.5</v>
      </c>
      <c r="H9" s="22">
        <v>38802.5</v>
      </c>
      <c r="I9" s="22">
        <v>1766.3</v>
      </c>
      <c r="J9" s="23">
        <f t="shared" si="1"/>
        <v>0.73143725710123209</v>
      </c>
      <c r="K9" s="23">
        <f t="shared" si="2"/>
        <v>0.81173612347017754</v>
      </c>
      <c r="L9" s="24">
        <f t="shared" si="3"/>
        <v>0.81539134897542764</v>
      </c>
      <c r="M9" s="5"/>
      <c r="N9" t="s">
        <v>101</v>
      </c>
      <c r="O9" s="6">
        <v>770822.6</v>
      </c>
      <c r="P9" s="66">
        <v>0.89734146520342672</v>
      </c>
    </row>
    <row r="10" spans="1:16" x14ac:dyDescent="0.25">
      <c r="A10" s="18"/>
      <c r="B10" s="38">
        <v>4</v>
      </c>
      <c r="C10" s="20" t="s">
        <v>85</v>
      </c>
      <c r="D10" s="21">
        <v>1145678</v>
      </c>
      <c r="E10" s="22">
        <v>1662694</v>
      </c>
      <c r="F10" s="22">
        <f t="shared" si="0"/>
        <v>614516.60000000009</v>
      </c>
      <c r="G10" s="22">
        <v>544312</v>
      </c>
      <c r="H10" s="22">
        <v>63265.8</v>
      </c>
      <c r="I10" s="22">
        <v>6938.8</v>
      </c>
      <c r="J10" s="23">
        <f t="shared" si="1"/>
        <v>0.32736751320447416</v>
      </c>
      <c r="K10" s="23">
        <f t="shared" si="2"/>
        <v>0.36541768960494236</v>
      </c>
      <c r="L10" s="24">
        <f t="shared" si="3"/>
        <v>0.36959091690954565</v>
      </c>
      <c r="M10" s="5"/>
      <c r="N10" t="s">
        <v>106</v>
      </c>
      <c r="O10" s="6">
        <v>362889</v>
      </c>
      <c r="P10" s="66">
        <v>0.87283708311084818</v>
      </c>
    </row>
    <row r="11" spans="1:16" x14ac:dyDescent="0.25">
      <c r="A11" s="18"/>
      <c r="B11" s="38">
        <v>5</v>
      </c>
      <c r="C11" s="20" t="s">
        <v>86</v>
      </c>
      <c r="D11" s="21">
        <v>169310</v>
      </c>
      <c r="E11" s="22">
        <v>566803</v>
      </c>
      <c r="F11" s="22">
        <f t="shared" si="0"/>
        <v>417308.10000000003</v>
      </c>
      <c r="G11" s="22">
        <v>355068.3</v>
      </c>
      <c r="H11" s="22">
        <v>53286.9</v>
      </c>
      <c r="I11" s="22">
        <v>8952.9</v>
      </c>
      <c r="J11" s="23">
        <f t="shared" si="1"/>
        <v>0.62644040345587437</v>
      </c>
      <c r="K11" s="23">
        <f t="shared" si="2"/>
        <v>0.72045349089542576</v>
      </c>
      <c r="L11" s="24">
        <f t="shared" si="3"/>
        <v>0.73624892599368741</v>
      </c>
      <c r="M11" s="5"/>
      <c r="N11" t="s">
        <v>105</v>
      </c>
      <c r="O11" s="6">
        <v>228859.40000000002</v>
      </c>
      <c r="P11" s="66">
        <v>0.85211838690580366</v>
      </c>
    </row>
    <row r="12" spans="1:16" x14ac:dyDescent="0.25">
      <c r="A12" s="18"/>
      <c r="B12" s="38">
        <v>6</v>
      </c>
      <c r="C12" s="20" t="s">
        <v>87</v>
      </c>
      <c r="D12" s="21">
        <v>266000</v>
      </c>
      <c r="E12" s="22">
        <v>628436</v>
      </c>
      <c r="F12" s="22">
        <f t="shared" si="0"/>
        <v>472850.3</v>
      </c>
      <c r="G12" s="22">
        <v>403672.6</v>
      </c>
      <c r="H12" s="22">
        <v>54501.5</v>
      </c>
      <c r="I12" s="22">
        <v>14676.2</v>
      </c>
      <c r="J12" s="23">
        <f t="shared" si="1"/>
        <v>0.64234480519893833</v>
      </c>
      <c r="K12" s="23">
        <f t="shared" si="2"/>
        <v>0.72907042244556319</v>
      </c>
      <c r="L12" s="24">
        <f t="shared" si="3"/>
        <v>0.75242395407010421</v>
      </c>
      <c r="M12" s="5"/>
      <c r="N12" t="s">
        <v>84</v>
      </c>
      <c r="O12" s="6">
        <v>394018.3</v>
      </c>
      <c r="P12" s="66">
        <v>0.81539134897542764</v>
      </c>
    </row>
    <row r="13" spans="1:16" x14ac:dyDescent="0.25">
      <c r="A13" s="18"/>
      <c r="B13" s="38">
        <v>8</v>
      </c>
      <c r="C13" s="20" t="s">
        <v>89</v>
      </c>
      <c r="D13" s="21">
        <v>310000</v>
      </c>
      <c r="E13" s="22">
        <v>1018930</v>
      </c>
      <c r="F13" s="22">
        <f t="shared" si="0"/>
        <v>655687.5</v>
      </c>
      <c r="G13" s="22">
        <v>541344.19999999995</v>
      </c>
      <c r="H13" s="22">
        <v>106100.5</v>
      </c>
      <c r="I13" s="22">
        <v>8242.7999999999993</v>
      </c>
      <c r="J13" s="23">
        <f t="shared" si="1"/>
        <v>0.53128693825876161</v>
      </c>
      <c r="K13" s="23">
        <f t="shared" si="2"/>
        <v>0.63541627000873457</v>
      </c>
      <c r="L13" s="24">
        <f t="shared" si="3"/>
        <v>0.64350593269410072</v>
      </c>
      <c r="M13" s="5"/>
      <c r="N13" t="s">
        <v>83</v>
      </c>
      <c r="O13" s="6">
        <v>578764.1</v>
      </c>
      <c r="P13" s="66">
        <v>0.81515611179655323</v>
      </c>
    </row>
    <row r="14" spans="1:16" x14ac:dyDescent="0.25">
      <c r="A14" s="18"/>
      <c r="B14" s="38">
        <v>9</v>
      </c>
      <c r="C14" s="20" t="s">
        <v>90</v>
      </c>
      <c r="D14" s="21">
        <v>0</v>
      </c>
      <c r="E14" s="22">
        <v>958811</v>
      </c>
      <c r="F14" s="22">
        <f t="shared" si="0"/>
        <v>651840.20000000007</v>
      </c>
      <c r="G14" s="22">
        <v>586223.9</v>
      </c>
      <c r="H14" s="22">
        <v>49125.9</v>
      </c>
      <c r="I14" s="22">
        <v>16490.400000000001</v>
      </c>
      <c r="J14" s="23">
        <f t="shared" si="1"/>
        <v>0.6114071490627454</v>
      </c>
      <c r="K14" s="23">
        <f t="shared" si="2"/>
        <v>0.66264341981892161</v>
      </c>
      <c r="L14" s="24">
        <f t="shared" si="3"/>
        <v>0.67984222125111216</v>
      </c>
      <c r="M14" s="5"/>
      <c r="N14" t="s">
        <v>103</v>
      </c>
      <c r="O14" s="6">
        <v>893736.89999999991</v>
      </c>
      <c r="P14" s="66">
        <v>0.80192239879478822</v>
      </c>
    </row>
    <row r="15" spans="1:16" x14ac:dyDescent="0.25">
      <c r="A15" s="18"/>
      <c r="B15" s="38">
        <v>10</v>
      </c>
      <c r="C15" s="20" t="s">
        <v>91</v>
      </c>
      <c r="D15" s="21">
        <v>3826939</v>
      </c>
      <c r="E15" s="22">
        <v>2013517</v>
      </c>
      <c r="F15" s="22">
        <f t="shared" si="0"/>
        <v>1167488.1000000001</v>
      </c>
      <c r="G15" s="22">
        <v>947589.1</v>
      </c>
      <c r="H15" s="22">
        <v>220608.4</v>
      </c>
      <c r="I15" s="22">
        <v>-709.4</v>
      </c>
      <c r="J15" s="23">
        <f t="shared" si="1"/>
        <v>0.47061390591686086</v>
      </c>
      <c r="K15" s="23">
        <f t="shared" si="2"/>
        <v>0.58017761955821578</v>
      </c>
      <c r="L15" s="24">
        <f t="shared" si="3"/>
        <v>0.57982530070518401</v>
      </c>
      <c r="M15" s="5"/>
      <c r="N15" t="s">
        <v>82</v>
      </c>
      <c r="O15" s="6">
        <v>683864.8</v>
      </c>
      <c r="P15" s="66">
        <v>0.78841038186666546</v>
      </c>
    </row>
    <row r="16" spans="1:16" x14ac:dyDescent="0.25">
      <c r="A16" s="18"/>
      <c r="B16" s="38">
        <v>11</v>
      </c>
      <c r="C16" s="20" t="s">
        <v>92</v>
      </c>
      <c r="D16" s="21">
        <v>250000</v>
      </c>
      <c r="E16" s="22">
        <v>3616901</v>
      </c>
      <c r="F16" s="22">
        <f t="shared" si="0"/>
        <v>2735353.2</v>
      </c>
      <c r="G16" s="22">
        <v>2404066.9</v>
      </c>
      <c r="H16" s="22">
        <v>258050.7</v>
      </c>
      <c r="I16" s="22">
        <v>73235.600000000006</v>
      </c>
      <c r="J16" s="23">
        <f t="shared" si="1"/>
        <v>0.66467589242835234</v>
      </c>
      <c r="K16" s="23">
        <f t="shared" si="2"/>
        <v>0.73602169370961501</v>
      </c>
      <c r="L16" s="24">
        <f t="shared" si="3"/>
        <v>0.75626985643234368</v>
      </c>
      <c r="M16" s="5"/>
      <c r="N16" t="s">
        <v>97</v>
      </c>
      <c r="O16" s="6">
        <v>375686.8</v>
      </c>
      <c r="P16" s="66">
        <v>0.78060085729898876</v>
      </c>
    </row>
    <row r="17" spans="1:16" x14ac:dyDescent="0.25">
      <c r="A17" s="18"/>
      <c r="B17" s="38">
        <v>12</v>
      </c>
      <c r="C17" s="20" t="s">
        <v>93</v>
      </c>
      <c r="D17" s="21">
        <v>155000</v>
      </c>
      <c r="E17" s="22">
        <v>1612637</v>
      </c>
      <c r="F17" s="22">
        <f t="shared" si="0"/>
        <v>1026788.2999999999</v>
      </c>
      <c r="G17" s="22">
        <v>843873.4</v>
      </c>
      <c r="H17" s="22">
        <v>174523.3</v>
      </c>
      <c r="I17" s="22">
        <v>8391.6</v>
      </c>
      <c r="J17" s="23">
        <f t="shared" si="1"/>
        <v>0.52328788189778608</v>
      </c>
      <c r="K17" s="23">
        <f t="shared" si="2"/>
        <v>0.63151019107213835</v>
      </c>
      <c r="L17" s="24">
        <f t="shared" si="3"/>
        <v>0.63671384198675829</v>
      </c>
      <c r="M17" s="5"/>
      <c r="N17" t="s">
        <v>92</v>
      </c>
      <c r="O17" s="6">
        <v>2735353.2</v>
      </c>
      <c r="P17" s="66">
        <v>0.75626985643234368</v>
      </c>
    </row>
    <row r="18" spans="1:16" x14ac:dyDescent="0.25">
      <c r="A18" s="18"/>
      <c r="B18" s="38">
        <v>13</v>
      </c>
      <c r="C18" s="20" t="s">
        <v>94</v>
      </c>
      <c r="D18" s="21">
        <v>0</v>
      </c>
      <c r="E18" s="22">
        <v>764417</v>
      </c>
      <c r="F18" s="22">
        <f t="shared" si="0"/>
        <v>574389.5</v>
      </c>
      <c r="G18" s="22">
        <v>510249.4</v>
      </c>
      <c r="H18" s="22">
        <v>60916.2</v>
      </c>
      <c r="I18" s="22">
        <v>3223.9</v>
      </c>
      <c r="J18" s="23">
        <f t="shared" si="1"/>
        <v>0.66750137686629163</v>
      </c>
      <c r="K18" s="23">
        <f t="shared" si="2"/>
        <v>0.74719112735588034</v>
      </c>
      <c r="L18" s="24">
        <f t="shared" si="3"/>
        <v>0.75140858981419822</v>
      </c>
      <c r="M18" s="5"/>
      <c r="N18" t="s">
        <v>99</v>
      </c>
      <c r="O18" s="6">
        <v>84296.200000000012</v>
      </c>
      <c r="P18" s="66">
        <v>0.75417993773037983</v>
      </c>
    </row>
    <row r="19" spans="1:16" x14ac:dyDescent="0.25">
      <c r="A19" s="18"/>
      <c r="B19" s="38">
        <v>14</v>
      </c>
      <c r="C19" s="20" t="s">
        <v>95</v>
      </c>
      <c r="D19" s="21">
        <v>100000</v>
      </c>
      <c r="E19" s="22">
        <v>882689</v>
      </c>
      <c r="F19" s="22">
        <f t="shared" si="0"/>
        <v>809901.29999999993</v>
      </c>
      <c r="G19" s="22">
        <v>711852.2</v>
      </c>
      <c r="H19" s="22">
        <v>95766.6</v>
      </c>
      <c r="I19" s="22">
        <v>2282.5</v>
      </c>
      <c r="J19" s="23">
        <f t="shared" si="1"/>
        <v>0.80645867343990918</v>
      </c>
      <c r="K19" s="23">
        <f t="shared" si="2"/>
        <v>0.91495283163152585</v>
      </c>
      <c r="L19" s="24">
        <f t="shared" si="3"/>
        <v>0.91753868010137196</v>
      </c>
      <c r="M19" s="5"/>
      <c r="N19" t="s">
        <v>87</v>
      </c>
      <c r="O19" s="6">
        <v>472850.3</v>
      </c>
      <c r="P19" s="66">
        <v>0.75242395407010421</v>
      </c>
    </row>
    <row r="20" spans="1:16" x14ac:dyDescent="0.25">
      <c r="A20" s="18"/>
      <c r="B20" s="38">
        <v>15</v>
      </c>
      <c r="C20" s="20" t="s">
        <v>96</v>
      </c>
      <c r="D20" s="21">
        <v>49052005</v>
      </c>
      <c r="E20" s="22">
        <v>34150557</v>
      </c>
      <c r="F20" s="22">
        <f t="shared" si="0"/>
        <v>12963655.6</v>
      </c>
      <c r="G20" s="22">
        <v>11241720</v>
      </c>
      <c r="H20" s="22">
        <v>1489423.4</v>
      </c>
      <c r="I20" s="22">
        <v>232512.2</v>
      </c>
      <c r="J20" s="23">
        <f t="shared" si="1"/>
        <v>0.32918116093977617</v>
      </c>
      <c r="K20" s="23">
        <f t="shared" si="2"/>
        <v>0.37279460478492343</v>
      </c>
      <c r="L20" s="24">
        <f t="shared" si="3"/>
        <v>0.3796030501054492</v>
      </c>
      <c r="M20" s="5"/>
      <c r="N20" t="s">
        <v>94</v>
      </c>
      <c r="O20" s="6">
        <v>574389.5</v>
      </c>
      <c r="P20" s="66">
        <v>0.75140858981419822</v>
      </c>
    </row>
    <row r="21" spans="1:16" x14ac:dyDescent="0.25">
      <c r="A21" s="18"/>
      <c r="B21" s="38">
        <v>16</v>
      </c>
      <c r="C21" s="20" t="s">
        <v>97</v>
      </c>
      <c r="D21" s="21">
        <v>0</v>
      </c>
      <c r="E21" s="22">
        <v>481279</v>
      </c>
      <c r="F21" s="22">
        <f t="shared" si="0"/>
        <v>375686.8</v>
      </c>
      <c r="G21" s="22">
        <v>366400.3</v>
      </c>
      <c r="H21" s="22">
        <v>50535.1</v>
      </c>
      <c r="I21" s="22">
        <v>-41248.6</v>
      </c>
      <c r="J21" s="23">
        <f t="shared" si="1"/>
        <v>0.76130539666181152</v>
      </c>
      <c r="K21" s="23">
        <f t="shared" si="2"/>
        <v>0.86630706928829215</v>
      </c>
      <c r="L21" s="24">
        <f t="shared" si="3"/>
        <v>0.78060085729898876</v>
      </c>
      <c r="M21" s="5"/>
      <c r="N21" t="s">
        <v>86</v>
      </c>
      <c r="O21" s="6">
        <v>417308.10000000003</v>
      </c>
      <c r="P21" s="66">
        <v>0.73624892599368741</v>
      </c>
    </row>
    <row r="22" spans="1:16" x14ac:dyDescent="0.25">
      <c r="A22" s="18"/>
      <c r="B22" s="38">
        <v>17</v>
      </c>
      <c r="C22" s="20" t="s">
        <v>98</v>
      </c>
      <c r="D22" s="21">
        <v>0</v>
      </c>
      <c r="E22" s="22">
        <v>290577</v>
      </c>
      <c r="F22" s="22">
        <f t="shared" si="0"/>
        <v>272253.7</v>
      </c>
      <c r="G22" s="22">
        <v>236914.1</v>
      </c>
      <c r="H22" s="22">
        <v>34092.6</v>
      </c>
      <c r="I22" s="22">
        <v>1247</v>
      </c>
      <c r="J22" s="23">
        <f t="shared" si="1"/>
        <v>0.81532296086751532</v>
      </c>
      <c r="K22" s="23">
        <f t="shared" si="2"/>
        <v>0.93265020975507351</v>
      </c>
      <c r="L22" s="24">
        <f t="shared" si="3"/>
        <v>0.93694167122655958</v>
      </c>
      <c r="M22" s="5"/>
      <c r="N22" t="s">
        <v>90</v>
      </c>
      <c r="O22" s="6">
        <v>651840.20000000007</v>
      </c>
      <c r="P22" s="66">
        <v>0.67984222125111216</v>
      </c>
    </row>
    <row r="23" spans="1:16" x14ac:dyDescent="0.25">
      <c r="A23" s="18"/>
      <c r="B23" s="38">
        <v>18</v>
      </c>
      <c r="C23" s="20" t="s">
        <v>99</v>
      </c>
      <c r="D23" s="21">
        <v>0</v>
      </c>
      <c r="E23" s="22">
        <v>111772</v>
      </c>
      <c r="F23" s="22">
        <f t="shared" si="0"/>
        <v>84296.200000000012</v>
      </c>
      <c r="G23" s="22">
        <v>74106.100000000006</v>
      </c>
      <c r="H23" s="22">
        <v>8390.1</v>
      </c>
      <c r="I23" s="22">
        <v>1800</v>
      </c>
      <c r="J23" s="23">
        <f t="shared" si="1"/>
        <v>0.66301130873564051</v>
      </c>
      <c r="K23" s="23">
        <f t="shared" si="2"/>
        <v>0.73807572558422518</v>
      </c>
      <c r="L23" s="24">
        <f t="shared" si="3"/>
        <v>0.75417993773037983</v>
      </c>
      <c r="M23" s="5"/>
      <c r="N23" t="s">
        <v>104</v>
      </c>
      <c r="O23" s="6">
        <v>276718</v>
      </c>
      <c r="P23" s="66">
        <v>0.64539738219406839</v>
      </c>
    </row>
    <row r="24" spans="1:16" x14ac:dyDescent="0.25">
      <c r="A24" s="18"/>
      <c r="B24" s="38">
        <v>19</v>
      </c>
      <c r="C24" s="20" t="s">
        <v>100</v>
      </c>
      <c r="D24" s="21">
        <v>715727</v>
      </c>
      <c r="E24" s="22">
        <v>1945292</v>
      </c>
      <c r="F24" s="22">
        <f t="shared" si="0"/>
        <v>854930.6</v>
      </c>
      <c r="G24" s="22">
        <v>565392</v>
      </c>
      <c r="H24" s="22">
        <v>241267.9</v>
      </c>
      <c r="I24" s="22">
        <v>48270.7</v>
      </c>
      <c r="J24" s="23">
        <f t="shared" si="1"/>
        <v>0.29064633998392014</v>
      </c>
      <c r="K24" s="23">
        <f t="shared" si="2"/>
        <v>0.41467291285832669</v>
      </c>
      <c r="L24" s="24">
        <f t="shared" si="3"/>
        <v>0.43948702816852175</v>
      </c>
      <c r="M24" s="5"/>
      <c r="N24" t="s">
        <v>89</v>
      </c>
      <c r="O24" s="6">
        <v>655687.5</v>
      </c>
      <c r="P24" s="66">
        <v>0.64350593269410072</v>
      </c>
    </row>
    <row r="25" spans="1:16" x14ac:dyDescent="0.25">
      <c r="A25" s="18"/>
      <c r="B25" s="38">
        <v>20</v>
      </c>
      <c r="C25" s="20" t="s">
        <v>101</v>
      </c>
      <c r="D25" s="21">
        <v>1550000</v>
      </c>
      <c r="E25" s="22">
        <v>859007</v>
      </c>
      <c r="F25" s="22">
        <f t="shared" si="0"/>
        <v>770822.6</v>
      </c>
      <c r="G25" s="22">
        <v>683149.4</v>
      </c>
      <c r="H25" s="22">
        <v>79868.2</v>
      </c>
      <c r="I25" s="22">
        <v>7805</v>
      </c>
      <c r="J25" s="23">
        <f t="shared" si="1"/>
        <v>0.7952780361510442</v>
      </c>
      <c r="K25" s="23">
        <f t="shared" si="2"/>
        <v>0.88825539256373931</v>
      </c>
      <c r="L25" s="24">
        <f t="shared" si="3"/>
        <v>0.89734146520342672</v>
      </c>
      <c r="M25" s="5"/>
      <c r="N25" t="s">
        <v>93</v>
      </c>
      <c r="O25" s="6">
        <v>1026788.2999999999</v>
      </c>
      <c r="P25" s="66">
        <v>0.63671384198675829</v>
      </c>
    </row>
    <row r="26" spans="1:16" x14ac:dyDescent="0.25">
      <c r="A26" s="18"/>
      <c r="B26" s="38">
        <v>21</v>
      </c>
      <c r="C26" s="20" t="s">
        <v>102</v>
      </c>
      <c r="D26" s="21">
        <v>510000</v>
      </c>
      <c r="E26" s="22">
        <v>940761</v>
      </c>
      <c r="F26" s="22">
        <f t="shared" si="0"/>
        <v>494639.89999999997</v>
      </c>
      <c r="G26" s="22">
        <v>431043</v>
      </c>
      <c r="H26" s="22">
        <v>59806.6</v>
      </c>
      <c r="I26" s="22">
        <v>3790.3</v>
      </c>
      <c r="J26" s="23">
        <f t="shared" si="1"/>
        <v>0.4581854477385861</v>
      </c>
      <c r="K26" s="23">
        <f t="shared" si="2"/>
        <v>0.5217580235575241</v>
      </c>
      <c r="L26" s="24">
        <f t="shared" si="3"/>
        <v>0.52578699584697919</v>
      </c>
      <c r="M26" s="5"/>
      <c r="N26" t="s">
        <v>91</v>
      </c>
      <c r="O26" s="6">
        <v>1167488.1000000001</v>
      </c>
      <c r="P26" s="66">
        <v>0.57982530070518401</v>
      </c>
    </row>
    <row r="27" spans="1:16" x14ac:dyDescent="0.25">
      <c r="A27" s="18"/>
      <c r="B27" s="38">
        <v>22</v>
      </c>
      <c r="C27" s="20" t="s">
        <v>103</v>
      </c>
      <c r="D27" s="21">
        <v>151833</v>
      </c>
      <c r="E27" s="22">
        <v>1114493</v>
      </c>
      <c r="F27" s="22">
        <f t="shared" si="0"/>
        <v>893736.89999999991</v>
      </c>
      <c r="G27" s="22">
        <v>733524.2</v>
      </c>
      <c r="H27" s="22">
        <v>144717.6</v>
      </c>
      <c r="I27" s="22">
        <v>15495.1</v>
      </c>
      <c r="J27" s="23">
        <f t="shared" si="1"/>
        <v>0.65816851249850827</v>
      </c>
      <c r="K27" s="23">
        <f t="shared" si="2"/>
        <v>0.78801912618562875</v>
      </c>
      <c r="L27" s="24">
        <f t="shared" si="3"/>
        <v>0.80192239879478822</v>
      </c>
      <c r="M27" s="5"/>
      <c r="N27" t="s">
        <v>102</v>
      </c>
      <c r="O27" s="6">
        <v>494639.89999999997</v>
      </c>
      <c r="P27" s="66">
        <v>0.52578699584697919</v>
      </c>
    </row>
    <row r="28" spans="1:16" x14ac:dyDescent="0.25">
      <c r="A28" s="18"/>
      <c r="B28" s="38">
        <v>23</v>
      </c>
      <c r="C28" s="20" t="s">
        <v>104</v>
      </c>
      <c r="D28" s="21">
        <v>250000</v>
      </c>
      <c r="E28" s="22">
        <v>428756</v>
      </c>
      <c r="F28" s="22">
        <f t="shared" si="0"/>
        <v>276718</v>
      </c>
      <c r="G28" s="22">
        <v>229857.8</v>
      </c>
      <c r="H28" s="22">
        <v>37059.800000000003</v>
      </c>
      <c r="I28" s="22">
        <v>9800.4</v>
      </c>
      <c r="J28" s="23">
        <f t="shared" si="1"/>
        <v>0.53610398455065345</v>
      </c>
      <c r="K28" s="23">
        <f t="shared" si="2"/>
        <v>0.62253962626762072</v>
      </c>
      <c r="L28" s="24">
        <f t="shared" si="3"/>
        <v>0.64539738219406839</v>
      </c>
      <c r="M28" s="5"/>
      <c r="N28" t="s">
        <v>100</v>
      </c>
      <c r="O28" s="6">
        <v>854930.6</v>
      </c>
      <c r="P28" s="66">
        <v>0.43948702816852175</v>
      </c>
    </row>
    <row r="29" spans="1:16" x14ac:dyDescent="0.25">
      <c r="A29" s="18"/>
      <c r="B29" s="38">
        <v>24</v>
      </c>
      <c r="C29" s="20" t="s">
        <v>105</v>
      </c>
      <c r="D29" s="21">
        <v>0</v>
      </c>
      <c r="E29" s="22">
        <v>268577</v>
      </c>
      <c r="F29" s="22">
        <f t="shared" si="0"/>
        <v>228859.40000000002</v>
      </c>
      <c r="G29" s="22">
        <v>199494.2</v>
      </c>
      <c r="H29" s="22">
        <v>27857.1</v>
      </c>
      <c r="I29" s="22">
        <v>1508.1</v>
      </c>
      <c r="J29" s="23">
        <f t="shared" si="1"/>
        <v>0.74278214441296164</v>
      </c>
      <c r="K29" s="23">
        <f t="shared" si="2"/>
        <v>0.84650323743284051</v>
      </c>
      <c r="L29" s="24">
        <f t="shared" si="3"/>
        <v>0.85211838690580366</v>
      </c>
      <c r="M29" s="5"/>
      <c r="N29" t="s">
        <v>96</v>
      </c>
      <c r="O29" s="6">
        <v>12963655.6</v>
      </c>
      <c r="P29" s="66">
        <v>0.3796030501054492</v>
      </c>
    </row>
    <row r="30" spans="1:16" ht="15.75" thickBot="1" x14ac:dyDescent="0.3">
      <c r="A30" s="25"/>
      <c r="B30" s="39">
        <v>25</v>
      </c>
      <c r="C30" s="27" t="s">
        <v>106</v>
      </c>
      <c r="D30" s="28">
        <v>0</v>
      </c>
      <c r="E30" s="29">
        <v>415758</v>
      </c>
      <c r="F30" s="29">
        <f t="shared" si="0"/>
        <v>362889</v>
      </c>
      <c r="G30" s="29">
        <v>309669.8</v>
      </c>
      <c r="H30" s="29">
        <v>36576</v>
      </c>
      <c r="I30" s="29">
        <v>16643.2</v>
      </c>
      <c r="J30" s="30">
        <f t="shared" si="1"/>
        <v>0.74483184929694679</v>
      </c>
      <c r="K30" s="30">
        <f t="shared" si="2"/>
        <v>0.83280610355062312</v>
      </c>
      <c r="L30" s="31">
        <f t="shared" si="3"/>
        <v>0.87283708311084818</v>
      </c>
      <c r="M30" s="5"/>
      <c r="N30" t="s">
        <v>85</v>
      </c>
      <c r="O30" s="6">
        <v>614516.60000000009</v>
      </c>
      <c r="P30" s="66">
        <v>0.36959091690954565</v>
      </c>
    </row>
    <row r="31" spans="1:16" x14ac:dyDescent="0.25">
      <c r="O31" s="6"/>
      <c r="P31" s="66"/>
    </row>
    <row r="32" spans="1:16" x14ac:dyDescent="0.25">
      <c r="O32" s="6"/>
      <c r="P32" s="66"/>
    </row>
    <row r="33" spans="15:16" x14ac:dyDescent="0.25">
      <c r="O33" s="6"/>
      <c r="P33" s="66"/>
    </row>
    <row r="34" spans="15:16" x14ac:dyDescent="0.25">
      <c r="O34" s="6"/>
      <c r="P34" s="66"/>
    </row>
    <row r="35" spans="15:16" x14ac:dyDescent="0.25">
      <c r="O35" s="6"/>
      <c r="P35" s="66"/>
    </row>
    <row r="36" spans="15:16" x14ac:dyDescent="0.25">
      <c r="O36" s="6"/>
      <c r="P36" s="66"/>
    </row>
    <row r="37" spans="15:16" x14ac:dyDescent="0.25">
      <c r="O37" s="6"/>
      <c r="P37" s="66"/>
    </row>
    <row r="38" spans="15:16" x14ac:dyDescent="0.25">
      <c r="O38" s="6"/>
      <c r="P38" s="66"/>
    </row>
    <row r="39" spans="15:16" x14ac:dyDescent="0.25">
      <c r="O39" s="6"/>
      <c r="P39" s="66"/>
    </row>
    <row r="40" spans="15:16" x14ac:dyDescent="0.25">
      <c r="O40" s="6"/>
      <c r="P40" s="66"/>
    </row>
    <row r="41" spans="15:16" x14ac:dyDescent="0.25">
      <c r="O41" s="6"/>
      <c r="P41" s="66"/>
    </row>
    <row r="42" spans="15:16" x14ac:dyDescent="0.25">
      <c r="O42" s="6"/>
      <c r="P42" s="66"/>
    </row>
    <row r="43" spans="15:16" x14ac:dyDescent="0.25">
      <c r="O43" s="6"/>
      <c r="P43" s="66"/>
    </row>
    <row r="44" spans="15:16" x14ac:dyDescent="0.25">
      <c r="O44" s="6"/>
      <c r="P44" s="66"/>
    </row>
    <row r="45" spans="15:16" x14ac:dyDescent="0.25">
      <c r="O45" s="6"/>
      <c r="P45" s="66"/>
    </row>
    <row r="46" spans="15:16" x14ac:dyDescent="0.25">
      <c r="O46" s="6"/>
      <c r="P46" s="66"/>
    </row>
    <row r="47" spans="15:16" x14ac:dyDescent="0.25">
      <c r="O47" s="6"/>
      <c r="P47" s="66"/>
    </row>
    <row r="48" spans="15:16" x14ac:dyDescent="0.25">
      <c r="O48" s="6"/>
      <c r="P48" s="66"/>
    </row>
    <row r="49" spans="15:16" x14ac:dyDescent="0.25">
      <c r="O49" s="6"/>
      <c r="P49" s="66"/>
    </row>
    <row r="50" spans="15:16" x14ac:dyDescent="0.25">
      <c r="O50" s="6"/>
      <c r="P50" s="66"/>
    </row>
    <row r="51" spans="15:16" x14ac:dyDescent="0.25">
      <c r="O51" s="6"/>
      <c r="P51" s="66"/>
    </row>
    <row r="52" spans="15:16" x14ac:dyDescent="0.25">
      <c r="O52" s="6"/>
      <c r="P52" s="66"/>
    </row>
    <row r="53" spans="15:16" x14ac:dyDescent="0.25">
      <c r="O53" s="6"/>
      <c r="P53" s="66"/>
    </row>
    <row r="54" spans="15:16" x14ac:dyDescent="0.25">
      <c r="O54" s="6"/>
      <c r="P54" s="66"/>
    </row>
    <row r="55" spans="15:16" x14ac:dyDescent="0.25">
      <c r="O55" s="6"/>
      <c r="P55" s="66"/>
    </row>
    <row r="56" spans="15:16" x14ac:dyDescent="0.25">
      <c r="O56" s="6"/>
      <c r="P56" s="66"/>
    </row>
    <row r="57" spans="15:16" x14ac:dyDescent="0.25">
      <c r="O57" s="6"/>
      <c r="P57" s="66"/>
    </row>
    <row r="58" spans="15:16" x14ac:dyDescent="0.25">
      <c r="O58" s="6"/>
      <c r="P58" s="66"/>
    </row>
    <row r="59" spans="15:16" x14ac:dyDescent="0.25">
      <c r="O59" s="6"/>
      <c r="P59" s="66"/>
    </row>
    <row r="60" spans="15:16" x14ac:dyDescent="0.25">
      <c r="O60" s="6"/>
      <c r="P60" s="66"/>
    </row>
    <row r="61" spans="15:16" x14ac:dyDescent="0.25">
      <c r="O61" s="6"/>
      <c r="P61" s="66"/>
    </row>
    <row r="62" spans="15:16" x14ac:dyDescent="0.25">
      <c r="O62" s="6"/>
      <c r="P62" s="66"/>
    </row>
    <row r="63" spans="15:16" x14ac:dyDescent="0.25">
      <c r="O63" s="6"/>
      <c r="P63" s="66"/>
    </row>
    <row r="64" spans="15:16" x14ac:dyDescent="0.25">
      <c r="O64" s="6"/>
      <c r="P64" s="66"/>
    </row>
    <row r="65" spans="15:16" x14ac:dyDescent="0.25">
      <c r="O65" s="6"/>
      <c r="P65" s="66"/>
    </row>
    <row r="66" spans="15:16" x14ac:dyDescent="0.25">
      <c r="O66" s="6"/>
      <c r="P66" s="66"/>
    </row>
    <row r="67" spans="15:16" x14ac:dyDescent="0.25">
      <c r="O67" s="6"/>
      <c r="P67" s="66"/>
    </row>
    <row r="68" spans="15:16" x14ac:dyDescent="0.25">
      <c r="O68" s="6"/>
      <c r="P68" s="66"/>
    </row>
    <row r="69" spans="15:16" x14ac:dyDescent="0.25">
      <c r="O69" s="6"/>
      <c r="P69" s="66"/>
    </row>
    <row r="70" spans="15:16" x14ac:dyDescent="0.25">
      <c r="O70" s="6"/>
      <c r="P70" s="66"/>
    </row>
    <row r="71" spans="15:16" x14ac:dyDescent="0.25">
      <c r="O71" s="6"/>
      <c r="P71" s="66"/>
    </row>
    <row r="72" spans="15:16" x14ac:dyDescent="0.25">
      <c r="O72" s="6"/>
      <c r="P72" s="66"/>
    </row>
    <row r="73" spans="15:16" x14ac:dyDescent="0.25">
      <c r="O73" s="6"/>
      <c r="P73" s="66"/>
    </row>
    <row r="74" spans="15:16" x14ac:dyDescent="0.25">
      <c r="O74" s="6"/>
      <c r="P74" s="66"/>
    </row>
    <row r="75" spans="15:16" x14ac:dyDescent="0.25">
      <c r="O75" s="6"/>
      <c r="P75" s="66"/>
    </row>
    <row r="76" spans="15:16" x14ac:dyDescent="0.25">
      <c r="O76" s="6"/>
      <c r="P76" s="66"/>
    </row>
    <row r="77" spans="15:16" x14ac:dyDescent="0.25">
      <c r="O77" s="6"/>
      <c r="P77" s="66"/>
    </row>
    <row r="78" spans="15:16" x14ac:dyDescent="0.25">
      <c r="O78" s="6"/>
      <c r="P78" s="66"/>
    </row>
    <row r="79" spans="15:16" x14ac:dyDescent="0.25">
      <c r="O79" s="6"/>
      <c r="P79" s="66"/>
    </row>
    <row r="80" spans="15:16" x14ac:dyDescent="0.25">
      <c r="O80" s="6"/>
      <c r="P80" s="66"/>
    </row>
    <row r="81" spans="15:16" x14ac:dyDescent="0.25">
      <c r="O81" s="6"/>
      <c r="P81" s="66"/>
    </row>
    <row r="82" spans="15:16" x14ac:dyDescent="0.25">
      <c r="O82" s="6"/>
      <c r="P82" s="66"/>
    </row>
    <row r="83" spans="15:16" x14ac:dyDescent="0.25">
      <c r="O83" s="6"/>
      <c r="P83" s="66"/>
    </row>
    <row r="84" spans="15:16" x14ac:dyDescent="0.25">
      <c r="O84" s="6"/>
      <c r="P84" s="66"/>
    </row>
    <row r="85" spans="15:16" x14ac:dyDescent="0.25">
      <c r="O85" s="6"/>
      <c r="P85" s="66"/>
    </row>
    <row r="86" spans="15:16" x14ac:dyDescent="0.25">
      <c r="O86" s="6"/>
      <c r="P86" s="66"/>
    </row>
    <row r="87" spans="15:16" x14ac:dyDescent="0.25">
      <c r="O87" s="6"/>
      <c r="P87" s="66"/>
    </row>
    <row r="88" spans="15:16" x14ac:dyDescent="0.25">
      <c r="O88" s="6"/>
      <c r="P88" s="66"/>
    </row>
    <row r="89" spans="15:16" x14ac:dyDescent="0.25">
      <c r="O89" s="6"/>
      <c r="P89" s="66"/>
    </row>
    <row r="90" spans="15:16" x14ac:dyDescent="0.25">
      <c r="O90" s="6"/>
      <c r="P90" s="66"/>
    </row>
    <row r="91" spans="15:16" x14ac:dyDescent="0.25">
      <c r="O91" s="6"/>
      <c r="P91" s="66"/>
    </row>
    <row r="92" spans="15:16" x14ac:dyDescent="0.25">
      <c r="O92" s="6"/>
      <c r="P92" s="66"/>
    </row>
    <row r="93" spans="15:16" x14ac:dyDescent="0.25">
      <c r="O93" s="6"/>
      <c r="P93" s="66"/>
    </row>
    <row r="94" spans="15:16" x14ac:dyDescent="0.25">
      <c r="O94" s="6"/>
      <c r="P94" s="66"/>
    </row>
    <row r="95" spans="15:16" x14ac:dyDescent="0.25">
      <c r="O95" s="6"/>
      <c r="P95" s="66"/>
    </row>
    <row r="96" spans="15:16" x14ac:dyDescent="0.25">
      <c r="O96" s="6"/>
      <c r="P96" s="66"/>
    </row>
    <row r="97" spans="15:16" x14ac:dyDescent="0.25">
      <c r="O97" s="6"/>
      <c r="P97" s="66"/>
    </row>
    <row r="98" spans="15:16" x14ac:dyDescent="0.25">
      <c r="O98" s="6"/>
      <c r="P98" s="66"/>
    </row>
    <row r="99" spans="15:16" x14ac:dyDescent="0.25">
      <c r="O99" s="6"/>
      <c r="P99" s="66"/>
    </row>
    <row r="100" spans="15:16" x14ac:dyDescent="0.25">
      <c r="O100" s="6"/>
      <c r="P100" s="66"/>
    </row>
  </sheetData>
  <sortState ref="N6:P100">
    <sortCondition descending="1" ref="P5:P100"/>
  </sortState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  <drawing r:id="rId1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9"/>
  <dimension ref="A1:M18"/>
  <sheetViews>
    <sheetView workbookViewId="0">
      <selection activeCell="A18" sqref="A18:D18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58</v>
      </c>
      <c r="B1" s="33" t="s">
        <v>72</v>
      </c>
      <c r="C1" s="33" t="s">
        <v>45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802</v>
      </c>
    </row>
    <row r="3" spans="1:13" ht="15.75" thickBot="1" x14ac:dyDescent="0.3">
      <c r="A3" s="76" t="s">
        <v>81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3"/>
      <c r="C6" s="13"/>
      <c r="D6" s="14">
        <v>59653129</v>
      </c>
      <c r="E6" s="15">
        <v>56793291</v>
      </c>
      <c r="F6" s="15">
        <v>28361258.999999996</v>
      </c>
      <c r="G6" s="15">
        <v>24354954.100000001</v>
      </c>
      <c r="H6" s="15">
        <v>3502851.2000000007</v>
      </c>
      <c r="I6" s="15">
        <v>503453.7</v>
      </c>
      <c r="J6" s="16">
        <v>0.42883505553499268</v>
      </c>
      <c r="K6" s="16">
        <v>0.49051225610433458</v>
      </c>
      <c r="L6" s="17">
        <v>0.49937692464414501</v>
      </c>
      <c r="M6" s="5"/>
    </row>
    <row r="7" spans="1:13" x14ac:dyDescent="0.25">
      <c r="A7" s="40" t="s">
        <v>139</v>
      </c>
      <c r="B7" s="42"/>
      <c r="C7" s="42"/>
      <c r="D7" s="43">
        <f ca="1">SUM(D8:OFFSET(D6,MATCH("PROYECTOS",$A$8:$A$50,0),0))</f>
        <v>23465420</v>
      </c>
      <c r="E7" s="44">
        <f ca="1">SUM(E8:OFFSET(E6,MATCH("PROYECTOS",$A$8:$A$50,0),0))</f>
        <v>24407920</v>
      </c>
      <c r="F7" s="44">
        <f ca="1">SUM(F8:OFFSET(F6,MATCH("PROYECTOS",$A$8:$A$50,0),0))</f>
        <v>16326073.999999998</v>
      </c>
      <c r="G7" s="44">
        <f ca="1">SUM(G8:OFFSET(G6,MATCH("PROYECTOS",$A$8:$A$50,0),0))</f>
        <v>14391963.999999998</v>
      </c>
      <c r="H7" s="44">
        <f ca="1">SUM(H8:OFFSET(H6,MATCH("PROYECTOS",$A$8:$A$50,0),0))</f>
        <v>1693446.9</v>
      </c>
      <c r="I7" s="44">
        <f ca="1">SUM(I8:OFFSET(I6,MATCH("PROYECTOS",$A$8:$A$50,0),0))</f>
        <v>240663.1</v>
      </c>
      <c r="J7" s="45">
        <f ca="1">IFERROR(G7/E7,0)</f>
        <v>0.5896431977817036</v>
      </c>
      <c r="K7" s="45">
        <f ca="1">IFERROR(SUM(G7,H7)/E7,0)</f>
        <v>0.65902423885361794</v>
      </c>
      <c r="L7" s="46">
        <f ca="1">IFERROR(SUM(G7,H7,I7)/E7,0)</f>
        <v>0.66888428018446466</v>
      </c>
      <c r="M7" s="5"/>
    </row>
    <row r="8" spans="1:13" x14ac:dyDescent="0.25">
      <c r="A8" s="18"/>
      <c r="B8" s="20">
        <v>3000126</v>
      </c>
      <c r="C8" s="20" t="s">
        <v>804</v>
      </c>
      <c r="D8" s="21">
        <v>16048934</v>
      </c>
      <c r="E8" s="22">
        <v>20201511</v>
      </c>
      <c r="F8" s="22">
        <f t="shared" ref="F8:F10" si="0">SUM(G8,H8,I8)</f>
        <v>15118108.199999999</v>
      </c>
      <c r="G8" s="22">
        <v>13417646.699999999</v>
      </c>
      <c r="H8" s="22">
        <v>1505554.9</v>
      </c>
      <c r="I8" s="22">
        <v>194906.6</v>
      </c>
      <c r="J8" s="23">
        <f t="shared" ref="J8:J11" si="1">IFERROR(G8/E8,0)</f>
        <v>0.6641902528974194</v>
      </c>
      <c r="K8" s="23">
        <f t="shared" ref="K8:K11" si="2">IFERROR(SUM(G8,H8)/E8,0)</f>
        <v>0.73871709893383719</v>
      </c>
      <c r="L8" s="24">
        <f t="shared" ref="L8:L11" si="3">IFERROR(SUM(G8,H8,I8)/E8,0)</f>
        <v>0.74836521881952289</v>
      </c>
      <c r="M8" s="5"/>
    </row>
    <row r="9" spans="1:13" x14ac:dyDescent="0.25">
      <c r="A9" s="18"/>
      <c r="B9" s="20">
        <v>3000127</v>
      </c>
      <c r="C9" s="20" t="s">
        <v>805</v>
      </c>
      <c r="D9" s="21">
        <v>5252400</v>
      </c>
      <c r="E9" s="22">
        <v>2374925</v>
      </c>
      <c r="F9" s="22">
        <f t="shared" si="0"/>
        <v>1096752.0999999999</v>
      </c>
      <c r="G9" s="22">
        <v>914293.1</v>
      </c>
      <c r="H9" s="22">
        <v>157442.1</v>
      </c>
      <c r="I9" s="22">
        <v>25016.9</v>
      </c>
      <c r="J9" s="23">
        <f t="shared" si="1"/>
        <v>0.3849776729791467</v>
      </c>
      <c r="K9" s="23">
        <f t="shared" si="2"/>
        <v>0.45127117698453634</v>
      </c>
      <c r="L9" s="24">
        <f t="shared" si="3"/>
        <v>0.46180494120866966</v>
      </c>
      <c r="M9" s="5"/>
    </row>
    <row r="10" spans="1:13" ht="25.5" x14ac:dyDescent="0.25">
      <c r="A10" s="18"/>
      <c r="B10" s="20">
        <v>3000128</v>
      </c>
      <c r="C10" s="20" t="s">
        <v>806</v>
      </c>
      <c r="D10" s="21">
        <v>2164086</v>
      </c>
      <c r="E10" s="22">
        <v>1831484</v>
      </c>
      <c r="F10" s="22">
        <f t="shared" si="0"/>
        <v>111213.70000000001</v>
      </c>
      <c r="G10" s="22">
        <v>60024.2</v>
      </c>
      <c r="H10" s="22">
        <v>30449.9</v>
      </c>
      <c r="I10" s="22">
        <v>20739.599999999999</v>
      </c>
      <c r="J10" s="23">
        <f t="shared" si="1"/>
        <v>3.2773532283110307E-2</v>
      </c>
      <c r="K10" s="23">
        <f t="shared" si="2"/>
        <v>4.939933955196988E-2</v>
      </c>
      <c r="L10" s="24">
        <f t="shared" si="3"/>
        <v>6.0723271401770376E-2</v>
      </c>
      <c r="M10" s="5"/>
    </row>
    <row r="11" spans="1:13" ht="15.75" thickBot="1" x14ac:dyDescent="0.3">
      <c r="A11" s="47" t="s">
        <v>161</v>
      </c>
      <c r="B11" s="49"/>
      <c r="C11" s="49"/>
      <c r="D11" s="50">
        <f ca="1">OFFSET(D11,-MATCH("PROYECTOS",$A$8:$A$50,0)-1,0)-(OFFSET(D11,-MATCH("PROYECTOS",$A$8:$A$50,0),0))</f>
        <v>36187709</v>
      </c>
      <c r="E11" s="51">
        <f t="shared" ref="E11:I11" ca="1" si="4">OFFSET(E11,-MATCH("PROYECTOS",$A$8:$A$50,0)-1,0)-(OFFSET(E11,-MATCH("PROYECTOS",$A$8:$A$50,0),0))</f>
        <v>32385371</v>
      </c>
      <c r="F11" s="51">
        <f t="shared" ca="1" si="4"/>
        <v>12035184.999999998</v>
      </c>
      <c r="G11" s="51">
        <f t="shared" ca="1" si="4"/>
        <v>9962990.1000000034</v>
      </c>
      <c r="H11" s="51">
        <f t="shared" ca="1" si="4"/>
        <v>1809404.3000000007</v>
      </c>
      <c r="I11" s="51">
        <f t="shared" ca="1" si="4"/>
        <v>262790.59999999998</v>
      </c>
      <c r="J11" s="52">
        <f t="shared" ca="1" si="1"/>
        <v>0.30763859706902857</v>
      </c>
      <c r="K11" s="52">
        <f t="shared" ca="1" si="2"/>
        <v>0.36350963526093322</v>
      </c>
      <c r="L11" s="53">
        <f t="shared" ca="1" si="3"/>
        <v>0.37162412003864348</v>
      </c>
      <c r="M11" s="5"/>
    </row>
    <row r="12" spans="1:13" ht="15.75" thickBot="1" x14ac:dyDescent="0.3"/>
    <row r="13" spans="1:13" ht="15.75" thickBot="1" x14ac:dyDescent="0.3">
      <c r="A13" s="82" t="s">
        <v>209</v>
      </c>
      <c r="B13" s="83"/>
      <c r="C13" s="83"/>
      <c r="D13" s="84"/>
    </row>
    <row r="14" spans="1:13" ht="15.75" thickBot="1" x14ac:dyDescent="0.3">
      <c r="A14" s="2" t="s">
        <v>815</v>
      </c>
    </row>
    <row r="15" spans="1:13" ht="45" customHeight="1" x14ac:dyDescent="0.25">
      <c r="A15" s="76" t="s">
        <v>211</v>
      </c>
      <c r="B15" s="77"/>
      <c r="C15" s="77"/>
      <c r="D15" s="87" t="s">
        <v>212</v>
      </c>
    </row>
    <row r="16" spans="1:13" ht="15.75" thickBot="1" x14ac:dyDescent="0.3">
      <c r="A16" s="85"/>
      <c r="B16" s="86"/>
      <c r="C16" s="86"/>
      <c r="D16" s="88"/>
    </row>
    <row r="17" spans="1:4" x14ac:dyDescent="0.25">
      <c r="A17" s="18"/>
      <c r="B17" s="20">
        <v>3000127</v>
      </c>
      <c r="C17" s="20" t="s">
        <v>805</v>
      </c>
      <c r="D17" s="24">
        <v>0.46180494120866966</v>
      </c>
    </row>
    <row r="18" spans="1:4" ht="26.25" thickBot="1" x14ac:dyDescent="0.3">
      <c r="A18" s="25"/>
      <c r="B18" s="27">
        <v>3000128</v>
      </c>
      <c r="C18" s="27" t="s">
        <v>806</v>
      </c>
      <c r="D18" s="31">
        <v>6.0723271401770376E-2</v>
      </c>
    </row>
  </sheetData>
  <mergeCells count="10">
    <mergeCell ref="A13:D13"/>
    <mergeCell ref="A15:C16"/>
    <mergeCell ref="D15:D16"/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0"/>
  <dimension ref="A1:S14"/>
  <sheetViews>
    <sheetView workbookViewId="0">
      <selection activeCell="A13" sqref="A13:S13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4" width="7.7109375" customWidth="1"/>
    <col min="5" max="5" width="31.42578125" customWidth="1"/>
    <col min="6" max="6" width="4.28515625" style="4" customWidth="1"/>
    <col min="7" max="7" width="11.42578125" customWidth="1"/>
    <col min="8" max="10" width="13.5703125" customWidth="1"/>
    <col min="11" max="13" width="0" hidden="1" customWidth="1"/>
    <col min="17" max="18" width="14" hidden="1" customWidth="1"/>
    <col min="19" max="19" width="0" hidden="1" customWidth="1"/>
  </cols>
  <sheetData>
    <row r="1" spans="1:19" ht="15.75" x14ac:dyDescent="0.25">
      <c r="A1" s="32">
        <v>58</v>
      </c>
      <c r="B1" s="33" t="s">
        <v>72</v>
      </c>
      <c r="C1" s="33" t="s">
        <v>45</v>
      </c>
      <c r="D1" s="33"/>
      <c r="E1" s="33"/>
      <c r="F1" s="36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15.75" thickBot="1" x14ac:dyDescent="0.3">
      <c r="A2" s="2" t="s">
        <v>807</v>
      </c>
    </row>
    <row r="3" spans="1:19" ht="15.75" thickBot="1" x14ac:dyDescent="0.3">
      <c r="A3" s="76" t="s">
        <v>163</v>
      </c>
      <c r="B3" s="77"/>
      <c r="C3" s="77"/>
      <c r="D3" s="77"/>
      <c r="E3" s="77"/>
      <c r="F3" s="77"/>
      <c r="G3" s="77"/>
      <c r="H3" s="76" t="s">
        <v>1</v>
      </c>
      <c r="I3" s="77"/>
      <c r="J3" s="77"/>
      <c r="K3" s="77"/>
      <c r="L3" s="77"/>
      <c r="M3" s="77"/>
      <c r="N3" s="77"/>
      <c r="O3" s="77"/>
      <c r="P3" s="78"/>
      <c r="Q3" s="77" t="s">
        <v>167</v>
      </c>
      <c r="R3" s="77"/>
      <c r="S3" s="78"/>
    </row>
    <row r="4" spans="1:19" ht="45" customHeight="1" x14ac:dyDescent="0.25">
      <c r="A4" s="96" t="s">
        <v>164</v>
      </c>
      <c r="B4" s="92"/>
      <c r="C4" s="92"/>
      <c r="D4" s="92" t="s">
        <v>165</v>
      </c>
      <c r="E4" s="92"/>
      <c r="F4" s="92" t="s">
        <v>166</v>
      </c>
      <c r="G4" s="93"/>
      <c r="H4" s="74" t="s">
        <v>2</v>
      </c>
      <c r="I4" s="72" t="s">
        <v>3</v>
      </c>
      <c r="J4" s="72" t="s">
        <v>76</v>
      </c>
      <c r="K4" s="72" t="s">
        <v>5</v>
      </c>
      <c r="L4" s="72"/>
      <c r="M4" s="72"/>
      <c r="N4" s="72" t="s">
        <v>9</v>
      </c>
      <c r="O4" s="72"/>
      <c r="P4" s="81"/>
      <c r="Q4" s="90" t="s">
        <v>168</v>
      </c>
      <c r="R4" s="72" t="s">
        <v>169</v>
      </c>
      <c r="S4" s="81" t="s">
        <v>170</v>
      </c>
    </row>
    <row r="5" spans="1:19" ht="15.75" thickBot="1" x14ac:dyDescent="0.3">
      <c r="A5" s="97"/>
      <c r="B5" s="94"/>
      <c r="C5" s="94"/>
      <c r="D5" s="94"/>
      <c r="E5" s="94"/>
      <c r="F5" s="94"/>
      <c r="G5" s="95"/>
      <c r="H5" s="75"/>
      <c r="I5" s="73"/>
      <c r="J5" s="73"/>
      <c r="K5" s="9" t="s">
        <v>6</v>
      </c>
      <c r="L5" s="9" t="s">
        <v>7</v>
      </c>
      <c r="M5" s="9" t="s">
        <v>77</v>
      </c>
      <c r="N5" s="9" t="s">
        <v>10</v>
      </c>
      <c r="O5" s="9" t="s">
        <v>7</v>
      </c>
      <c r="P5" s="10" t="s">
        <v>77</v>
      </c>
      <c r="Q5" s="91"/>
      <c r="R5" s="73"/>
      <c r="S5" s="89"/>
    </row>
    <row r="6" spans="1:19" x14ac:dyDescent="0.25">
      <c r="A6" s="11" t="s">
        <v>11</v>
      </c>
      <c r="B6" s="13"/>
      <c r="C6" s="13"/>
      <c r="D6" s="54"/>
      <c r="E6" s="13"/>
      <c r="F6" s="55"/>
      <c r="G6" s="13"/>
      <c r="H6" s="14">
        <v>59653129</v>
      </c>
      <c r="I6" s="15">
        <v>56793291</v>
      </c>
      <c r="J6" s="15">
        <v>28361258.999999996</v>
      </c>
      <c r="K6" s="15">
        <v>24354954.100000001</v>
      </c>
      <c r="L6" s="15">
        <v>3502851.2000000007</v>
      </c>
      <c r="M6" s="15">
        <v>503453.7</v>
      </c>
      <c r="N6" s="16">
        <v>0.42883505553499268</v>
      </c>
      <c r="O6" s="16">
        <v>0.49051225610433458</v>
      </c>
      <c r="P6" s="17">
        <v>0.49937692464414501</v>
      </c>
      <c r="Q6" s="56"/>
      <c r="R6" s="15"/>
      <c r="S6" s="17"/>
    </row>
    <row r="7" spans="1:19" x14ac:dyDescent="0.25">
      <c r="A7" s="40" t="s">
        <v>171</v>
      </c>
      <c r="B7" s="42"/>
      <c r="C7" s="42"/>
      <c r="D7" s="57"/>
      <c r="E7" s="42"/>
      <c r="F7" s="58"/>
      <c r="G7" s="42"/>
      <c r="H7" s="43">
        <f ca="1">SUM(H8:OFFSET(H6,MATCH("PROYECTOS",$A$8:$A$50,0),0))</f>
        <v>23465420</v>
      </c>
      <c r="I7" s="44">
        <f ca="1">SUM(I8:OFFSET(I6,MATCH("PROYECTOS",$A$8:$A$50,0),0))</f>
        <v>24407920</v>
      </c>
      <c r="J7" s="44">
        <f ca="1">SUM(J8:OFFSET(J6,MATCH("PROYECTOS",$A$8:$A$50,0),0))</f>
        <v>16326073.999999998</v>
      </c>
      <c r="K7" s="44">
        <f ca="1">SUM(K8:OFFSET(K6,MATCH("PROYECTOS",$A$8:$A$50,0),0))</f>
        <v>14391964.1</v>
      </c>
      <c r="L7" s="44">
        <f ca="1">SUM(L8:OFFSET(L6,MATCH("PROYECTOS",$A$8:$A$50,0),0))</f>
        <v>1693446.7999999996</v>
      </c>
      <c r="M7" s="44">
        <f ca="1">SUM(M8:OFFSET(M6,MATCH("PROYECTOS",$A$8:$A$50,0),0))</f>
        <v>240663.1</v>
      </c>
      <c r="N7" s="45">
        <f ca="1">IFERROR(K7/I7,0)</f>
        <v>0.58964320187873442</v>
      </c>
      <c r="O7" s="45">
        <f ca="1">IFERROR(SUM(K7,L7)/I7,0)</f>
        <v>0.65902423885361794</v>
      </c>
      <c r="P7" s="46">
        <f ca="1">IFERROR(SUM(K7,L7,M7)/I7,0)</f>
        <v>0.66888428018446466</v>
      </c>
      <c r="Q7" s="59"/>
      <c r="R7" s="44"/>
      <c r="S7" s="46"/>
    </row>
    <row r="8" spans="1:19" x14ac:dyDescent="0.25">
      <c r="A8" s="18"/>
      <c r="B8" s="20">
        <v>5001418</v>
      </c>
      <c r="C8" s="20" t="s">
        <v>808</v>
      </c>
      <c r="D8" s="63">
        <v>3000126</v>
      </c>
      <c r="E8" s="20" t="s">
        <v>804</v>
      </c>
      <c r="F8" s="64">
        <v>110</v>
      </c>
      <c r="G8" s="20" t="s">
        <v>706</v>
      </c>
      <c r="H8" s="21">
        <v>15223550</v>
      </c>
      <c r="I8" s="22">
        <v>19650932</v>
      </c>
      <c r="J8" s="22">
        <f t="shared" ref="J8:J13" si="0">SUM(K8,L8,M8)</f>
        <v>14924178.799999999</v>
      </c>
      <c r="K8" s="22">
        <v>13255532.699999999</v>
      </c>
      <c r="L8" s="22">
        <v>1483438.5</v>
      </c>
      <c r="M8" s="22">
        <v>185207.6</v>
      </c>
      <c r="N8" s="23">
        <f t="shared" ref="N8:N14" si="1">IFERROR(K8/I8,0)</f>
        <v>0.67454982287862986</v>
      </c>
      <c r="O8" s="23">
        <f t="shared" ref="O8:O14" si="2">IFERROR(SUM(K8,L8)/I8,0)</f>
        <v>0.75003929584612061</v>
      </c>
      <c r="P8" s="24">
        <f t="shared" ref="P8:P14" si="3">IFERROR(SUM(K8,L8,M8)/I8,0)</f>
        <v>0.75946417197922211</v>
      </c>
      <c r="Q8" s="65">
        <v>0</v>
      </c>
      <c r="R8" s="22">
        <v>0</v>
      </c>
      <c r="S8" s="24">
        <f>IFERROR(R8/Q8,0)</f>
        <v>0</v>
      </c>
    </row>
    <row r="9" spans="1:19" ht="25.5" x14ac:dyDescent="0.25">
      <c r="A9" s="18"/>
      <c r="B9" s="20">
        <v>5001421</v>
      </c>
      <c r="C9" s="20" t="s">
        <v>809</v>
      </c>
      <c r="D9" s="63">
        <v>3000127</v>
      </c>
      <c r="E9" s="20" t="s">
        <v>805</v>
      </c>
      <c r="F9" s="64">
        <v>197</v>
      </c>
      <c r="G9" s="20" t="s">
        <v>813</v>
      </c>
      <c r="H9" s="21">
        <v>383553</v>
      </c>
      <c r="I9" s="22">
        <v>436640</v>
      </c>
      <c r="J9" s="22">
        <f t="shared" si="0"/>
        <v>283418.50000000006</v>
      </c>
      <c r="K9" s="22">
        <v>267100.2</v>
      </c>
      <c r="L9" s="22">
        <v>10657.4</v>
      </c>
      <c r="M9" s="22">
        <v>5660.9</v>
      </c>
      <c r="N9" s="23">
        <f t="shared" si="1"/>
        <v>0.61171720410406749</v>
      </c>
      <c r="O9" s="23">
        <f t="shared" si="2"/>
        <v>0.63612495419567616</v>
      </c>
      <c r="P9" s="24">
        <f t="shared" si="3"/>
        <v>0.64908963906192763</v>
      </c>
      <c r="Q9" s="65">
        <v>0</v>
      </c>
      <c r="R9" s="22">
        <v>0</v>
      </c>
      <c r="S9" s="24">
        <f t="shared" ref="S9:S13" si="4">IFERROR(R9/Q9,0)</f>
        <v>0</v>
      </c>
    </row>
    <row r="10" spans="1:19" ht="38.25" x14ac:dyDescent="0.25">
      <c r="A10" s="18"/>
      <c r="B10" s="20">
        <v>5001422</v>
      </c>
      <c r="C10" s="20" t="s">
        <v>810</v>
      </c>
      <c r="D10" s="63">
        <v>3000127</v>
      </c>
      <c r="E10" s="20" t="s">
        <v>805</v>
      </c>
      <c r="F10" s="64">
        <v>36</v>
      </c>
      <c r="G10" s="20" t="s">
        <v>448</v>
      </c>
      <c r="H10" s="21">
        <v>1803821</v>
      </c>
      <c r="I10" s="22">
        <v>808971</v>
      </c>
      <c r="J10" s="22">
        <f t="shared" si="0"/>
        <v>609938.19999999995</v>
      </c>
      <c r="K10" s="22">
        <v>519465.8</v>
      </c>
      <c r="L10" s="22">
        <v>71072.399999999994</v>
      </c>
      <c r="M10" s="22">
        <v>19400</v>
      </c>
      <c r="N10" s="23">
        <f t="shared" si="1"/>
        <v>0.64213154736078304</v>
      </c>
      <c r="O10" s="23">
        <f t="shared" si="2"/>
        <v>0.72998685985035305</v>
      </c>
      <c r="P10" s="24">
        <f t="shared" si="3"/>
        <v>0.75396794199050388</v>
      </c>
      <c r="Q10" s="65">
        <v>0</v>
      </c>
      <c r="R10" s="22">
        <v>0</v>
      </c>
      <c r="S10" s="24">
        <f t="shared" si="4"/>
        <v>0</v>
      </c>
    </row>
    <row r="11" spans="1:19" ht="38.25" x14ac:dyDescent="0.25">
      <c r="A11" s="18"/>
      <c r="B11" s="20">
        <v>5001424</v>
      </c>
      <c r="C11" s="20" t="s">
        <v>811</v>
      </c>
      <c r="D11" s="63">
        <v>3000127</v>
      </c>
      <c r="E11" s="20" t="s">
        <v>805</v>
      </c>
      <c r="F11" s="64">
        <v>1</v>
      </c>
      <c r="G11" s="20" t="s">
        <v>413</v>
      </c>
      <c r="H11" s="21">
        <v>2762348</v>
      </c>
      <c r="I11" s="22">
        <v>844314</v>
      </c>
      <c r="J11" s="22">
        <f t="shared" si="0"/>
        <v>158464.5</v>
      </c>
      <c r="K11" s="22">
        <v>95835.8</v>
      </c>
      <c r="L11" s="22">
        <v>62790.2</v>
      </c>
      <c r="M11" s="22">
        <v>-161.5</v>
      </c>
      <c r="N11" s="23">
        <f t="shared" si="1"/>
        <v>0.11350729704825456</v>
      </c>
      <c r="O11" s="23">
        <f t="shared" si="2"/>
        <v>0.18787560078359472</v>
      </c>
      <c r="P11" s="24">
        <f t="shared" si="3"/>
        <v>0.18768432123593828</v>
      </c>
      <c r="Q11" s="65">
        <v>0</v>
      </c>
      <c r="R11" s="22">
        <v>0</v>
      </c>
      <c r="S11" s="24">
        <f t="shared" si="4"/>
        <v>0</v>
      </c>
    </row>
    <row r="12" spans="1:19" ht="25.5" x14ac:dyDescent="0.25">
      <c r="A12" s="18"/>
      <c r="B12" s="20">
        <v>5001426</v>
      </c>
      <c r="C12" s="20" t="s">
        <v>812</v>
      </c>
      <c r="D12" s="63">
        <v>3000128</v>
      </c>
      <c r="E12" s="20" t="s">
        <v>806</v>
      </c>
      <c r="F12" s="64">
        <v>36</v>
      </c>
      <c r="G12" s="20" t="s">
        <v>448</v>
      </c>
      <c r="H12" s="21">
        <v>1490370</v>
      </c>
      <c r="I12" s="22">
        <v>1168684</v>
      </c>
      <c r="J12" s="22">
        <f t="shared" si="0"/>
        <v>108989.70000000001</v>
      </c>
      <c r="K12" s="22">
        <v>59600.2</v>
      </c>
      <c r="L12" s="22">
        <v>28649.9</v>
      </c>
      <c r="M12" s="22">
        <v>20739.599999999999</v>
      </c>
      <c r="N12" s="23">
        <f t="shared" si="1"/>
        <v>5.0997703399721393E-2</v>
      </c>
      <c r="O12" s="23">
        <f t="shared" si="2"/>
        <v>7.5512371179891236E-2</v>
      </c>
      <c r="P12" s="24">
        <f t="shared" si="3"/>
        <v>9.3258485612877404E-2</v>
      </c>
      <c r="Q12" s="65">
        <v>0</v>
      </c>
      <c r="R12" s="22">
        <v>0</v>
      </c>
      <c r="S12" s="24">
        <f t="shared" si="4"/>
        <v>0</v>
      </c>
    </row>
    <row r="13" spans="1:19" x14ac:dyDescent="0.25">
      <c r="A13" s="18"/>
      <c r="B13" s="20">
        <v>9000000</v>
      </c>
      <c r="C13" s="20" t="s">
        <v>192</v>
      </c>
      <c r="D13" s="63">
        <v>9000000</v>
      </c>
      <c r="E13" s="20" t="s">
        <v>193</v>
      </c>
      <c r="F13" s="64"/>
      <c r="G13" s="20" t="s">
        <v>205</v>
      </c>
      <c r="H13" s="21">
        <v>1801778</v>
      </c>
      <c r="I13" s="22">
        <v>1498379</v>
      </c>
      <c r="J13" s="22">
        <f t="shared" si="0"/>
        <v>241084.3</v>
      </c>
      <c r="K13" s="22">
        <v>194429.4</v>
      </c>
      <c r="L13" s="22">
        <v>36838.400000000001</v>
      </c>
      <c r="M13" s="22">
        <v>9816.5</v>
      </c>
      <c r="N13" s="23">
        <f t="shared" si="1"/>
        <v>0.12975982711984083</v>
      </c>
      <c r="O13" s="23">
        <f t="shared" si="2"/>
        <v>0.15434532918574004</v>
      </c>
      <c r="P13" s="24">
        <f t="shared" si="3"/>
        <v>0.16089674241296761</v>
      </c>
      <c r="Q13" s="65">
        <v>0</v>
      </c>
      <c r="R13" s="22">
        <v>0</v>
      </c>
      <c r="S13" s="24">
        <f t="shared" si="4"/>
        <v>0</v>
      </c>
    </row>
    <row r="14" spans="1:19" ht="15.75" thickBot="1" x14ac:dyDescent="0.3">
      <c r="A14" s="47" t="s">
        <v>161</v>
      </c>
      <c r="B14" s="49"/>
      <c r="C14" s="49"/>
      <c r="D14" s="60"/>
      <c r="E14" s="49"/>
      <c r="F14" s="61"/>
      <c r="G14" s="49"/>
      <c r="H14" s="50">
        <f ca="1">OFFSET(H14,-MATCH("PROYECTOS",$A$8:$A$50,0)-1,0)-(OFFSET(H14,-MATCH("PROYECTOS",$A$8:$A$50,0),0))</f>
        <v>36187709</v>
      </c>
      <c r="I14" s="51">
        <f t="shared" ref="I14:M14" ca="1" si="5">OFFSET(I14,-MATCH("PROYECTOS",$A$8:$A$50,0)-1,0)-(OFFSET(I14,-MATCH("PROYECTOS",$A$8:$A$50,0),0))</f>
        <v>32385371</v>
      </c>
      <c r="J14" s="51">
        <f t="shared" ca="1" si="5"/>
        <v>12035184.999999998</v>
      </c>
      <c r="K14" s="51">
        <f t="shared" ca="1" si="5"/>
        <v>9962990.0000000019</v>
      </c>
      <c r="L14" s="51">
        <f t="shared" ca="1" si="5"/>
        <v>1809404.4000000011</v>
      </c>
      <c r="M14" s="51">
        <f t="shared" ca="1" si="5"/>
        <v>262790.59999999998</v>
      </c>
      <c r="N14" s="52">
        <f t="shared" ca="1" si="1"/>
        <v>0.30763859398121463</v>
      </c>
      <c r="O14" s="52">
        <f t="shared" ca="1" si="2"/>
        <v>0.36350963526093316</v>
      </c>
      <c r="P14" s="53">
        <f t="shared" ca="1" si="3"/>
        <v>0.37162412003864342</v>
      </c>
      <c r="Q14" s="62"/>
      <c r="R14" s="51"/>
      <c r="S14" s="53"/>
    </row>
  </sheetData>
  <mergeCells count="14">
    <mergeCell ref="F4:G5"/>
    <mergeCell ref="D4:E5"/>
    <mergeCell ref="A4:C5"/>
    <mergeCell ref="A3:G3"/>
    <mergeCell ref="H3:P3"/>
    <mergeCell ref="J4:J5"/>
    <mergeCell ref="I4:I5"/>
    <mergeCell ref="H4:H5"/>
    <mergeCell ref="Q3:S3"/>
    <mergeCell ref="K4:M4"/>
    <mergeCell ref="N4:P4"/>
    <mergeCell ref="S4:S5"/>
    <mergeCell ref="R4:R5"/>
    <mergeCell ref="Q4:Q5"/>
  </mergeCell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1"/>
  <dimension ref="A1:M11"/>
  <sheetViews>
    <sheetView workbookViewId="0">
      <selection activeCell="A8" sqref="A8:L8"/>
    </sheetView>
  </sheetViews>
  <sheetFormatPr baseColWidth="10" defaultColWidth="11.7109375" defaultRowHeight="15" x14ac:dyDescent="0.25"/>
  <cols>
    <col min="1" max="1" width="4.28515625" customWidth="1"/>
    <col min="2" max="2" width="4.28515625" style="4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59</v>
      </c>
      <c r="B1" s="36" t="s">
        <v>72</v>
      </c>
      <c r="C1" s="33" t="s">
        <v>46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816</v>
      </c>
    </row>
    <row r="3" spans="1:13" ht="15.75" thickBot="1" x14ac:dyDescent="0.3">
      <c r="A3" s="76" t="s">
        <v>75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2"/>
      <c r="C6" s="13"/>
      <c r="D6" s="14">
        <v>365500000</v>
      </c>
      <c r="E6" s="15">
        <v>299889253</v>
      </c>
      <c r="F6" s="15">
        <v>154326841.5</v>
      </c>
      <c r="G6" s="15">
        <v>130758079</v>
      </c>
      <c r="H6" s="15">
        <v>21587360</v>
      </c>
      <c r="I6" s="15">
        <v>1981402.5</v>
      </c>
      <c r="J6" s="16">
        <v>0.43602122347478722</v>
      </c>
      <c r="K6" s="16">
        <v>0.50800566367745092</v>
      </c>
      <c r="L6" s="17">
        <v>0.51461277773765368</v>
      </c>
      <c r="M6" s="5"/>
    </row>
    <row r="7" spans="1:13" x14ac:dyDescent="0.25">
      <c r="A7" s="40" t="s">
        <v>107</v>
      </c>
      <c r="B7" s="41"/>
      <c r="C7" s="42"/>
      <c r="D7" s="43">
        <f ca="1">SUM(D8:OFFSET(D6,MATCH("GOBIERNOS REGIONALES",$A$8:$A$50,0),0))</f>
        <v>365500000</v>
      </c>
      <c r="E7" s="44">
        <f ca="1">SUM(E8:OFFSET(E6,MATCH("GOBIERNOS REGIONALES",$A$8:$A$50,0),0))</f>
        <v>299889253</v>
      </c>
      <c r="F7" s="44">
        <f ca="1">SUM(F8:OFFSET(F6,MATCH("GOBIERNOS REGIONALES",$A$8:$A$50,0),0))</f>
        <v>154326841.5</v>
      </c>
      <c r="G7" s="44">
        <f ca="1">SUM(G8:OFFSET(G6,MATCH("GOBIERNOS REGIONALES",$A$8:$A$50,0),0))</f>
        <v>130758079</v>
      </c>
      <c r="H7" s="44">
        <f ca="1">SUM(H8:OFFSET(H6,MATCH("GOBIERNOS REGIONALES",$A$8:$A$50,0),0))</f>
        <v>21587360</v>
      </c>
      <c r="I7" s="44">
        <f ca="1">SUM(I8:OFFSET(I6,MATCH("GOBIERNOS REGIONALES",$A$8:$A$50,0),0))</f>
        <v>1981402.5</v>
      </c>
      <c r="J7" s="45">
        <f ca="1">IFERROR(G7/E7,0)</f>
        <v>0.43602122347478722</v>
      </c>
      <c r="K7" s="45">
        <f ca="1">IFERROR(SUM(G7,H7)/E7,0)</f>
        <v>0.50800566367745092</v>
      </c>
      <c r="L7" s="46">
        <f ca="1">IFERROR(SUM(G7,H7,I7)/E7,0)</f>
        <v>0.51461277773765368</v>
      </c>
      <c r="M7" s="5"/>
    </row>
    <row r="8" spans="1:13" ht="25.5" x14ac:dyDescent="0.25">
      <c r="A8" s="18"/>
      <c r="B8" s="19">
        <v>37</v>
      </c>
      <c r="C8" s="20" t="s">
        <v>819</v>
      </c>
      <c r="D8" s="21">
        <v>365500000</v>
      </c>
      <c r="E8" s="22">
        <v>299889253</v>
      </c>
      <c r="F8" s="22">
        <f t="shared" ref="F8:F10" si="0">SUM(G8,H8,I8)</f>
        <v>154326841.5</v>
      </c>
      <c r="G8" s="22">
        <v>130758079</v>
      </c>
      <c r="H8" s="22">
        <v>21587360</v>
      </c>
      <c r="I8" s="22">
        <v>1981402.5</v>
      </c>
      <c r="J8" s="23">
        <f t="shared" ref="J8:J10" si="1">IFERROR(G8/E8,0)</f>
        <v>0.43602122347478722</v>
      </c>
      <c r="K8" s="23">
        <f t="shared" ref="K8:K10" si="2">IFERROR(SUM(G8,H8)/E8,0)</f>
        <v>0.50800566367745092</v>
      </c>
      <c r="L8" s="24">
        <f t="shared" ref="L8:L10" si="3">IFERROR(SUM(G8,H8,I8)/E8,0)</f>
        <v>0.51461277773765368</v>
      </c>
      <c r="M8" s="5"/>
    </row>
    <row r="9" spans="1:13" ht="15.75" thickBot="1" x14ac:dyDescent="0.3">
      <c r="A9" s="47" t="s">
        <v>112</v>
      </c>
      <c r="B9" s="48"/>
      <c r="C9" s="49"/>
      <c r="D9" s="50">
        <f ca="1">SUM(D10:OFFSET(D8,(MATCH("GOBIERNOS LOCALES",$A$8:$A$50,0)-MATCH("GOBIERNOS REGIONALES",$A$8:$A$50,0)),0))</f>
        <v>0</v>
      </c>
      <c r="E9" s="51">
        <f ca="1">SUM(E10:OFFSET(E8,(MATCH("GOBIERNOS LOCALES",$A$8:$A$50,0)-MATCH("GOBIERNOS REGIONALES",$A$8:$A$50,0)),0))</f>
        <v>0</v>
      </c>
      <c r="F9" s="51">
        <f ca="1">SUM(F10:OFFSET(F8,(MATCH("GOBIERNOS LOCALES",$A$8:$A$50,0)-MATCH("GOBIERNOS REGIONALES",$A$8:$A$50,0)),0))</f>
        <v>0</v>
      </c>
      <c r="G9" s="51">
        <f ca="1">SUM(G10:OFFSET(G8,(MATCH("GOBIERNOS LOCALES",$A$8:$A$50,0)-MATCH("GOBIERNOS REGIONALES",$A$8:$A$50,0)),0))</f>
        <v>0</v>
      </c>
      <c r="H9" s="51">
        <f ca="1">SUM(H10:OFFSET(H8,(MATCH("GOBIERNOS LOCALES",$A$8:$A$50,0)-MATCH("GOBIERNOS REGIONALES",$A$8:$A$50,0)),0))</f>
        <v>0</v>
      </c>
      <c r="I9" s="51">
        <f ca="1">SUM(I10:OFFSET(I8,(MATCH("GOBIERNOS LOCALES",$A$8:$A$50,0)-MATCH("GOBIERNOS REGIONALES",$A$8:$A$50,0)),0))</f>
        <v>0</v>
      </c>
      <c r="J9" s="52">
        <f ca="1">IFERROR(G9/E9,0)</f>
        <v>0</v>
      </c>
      <c r="K9" s="52">
        <f ca="1">IFERROR(SUM(G9,H9)/E9,0)</f>
        <v>0</v>
      </c>
      <c r="L9" s="53">
        <f ca="1">IFERROR(SUM(G9,H9,I9)/E9,0)</f>
        <v>0</v>
      </c>
      <c r="M9" s="5"/>
    </row>
    <row r="10" spans="1:13" x14ac:dyDescent="0.25">
      <c r="A10" t="s">
        <v>138</v>
      </c>
      <c r="D10" s="6"/>
      <c r="E10" s="6"/>
      <c r="F10" s="6">
        <f t="shared" si="0"/>
        <v>0</v>
      </c>
      <c r="G10" s="6"/>
      <c r="H10" s="6"/>
      <c r="I10" s="6"/>
      <c r="J10" s="5">
        <f t="shared" si="1"/>
        <v>0</v>
      </c>
      <c r="K10" s="5">
        <f t="shared" si="2"/>
        <v>0</v>
      </c>
      <c r="L10" s="5">
        <f t="shared" si="3"/>
        <v>0</v>
      </c>
      <c r="M10" s="5"/>
    </row>
    <row r="11" spans="1:13" x14ac:dyDescent="0.25">
      <c r="D11" s="6"/>
      <c r="E11" s="6"/>
      <c r="F11" s="6"/>
      <c r="G11" s="6"/>
      <c r="H11" s="6"/>
      <c r="I11" s="6"/>
      <c r="J11" s="5"/>
      <c r="K11" s="5"/>
      <c r="L11" s="5"/>
      <c r="M11" s="5"/>
    </row>
  </sheetData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2"/>
  <dimension ref="A1:P100"/>
  <sheetViews>
    <sheetView workbookViewId="0">
      <selection activeCell="N2" sqref="N2"/>
    </sheetView>
  </sheetViews>
  <sheetFormatPr baseColWidth="10" defaultColWidth="11.7109375" defaultRowHeight="15" x14ac:dyDescent="0.25"/>
  <cols>
    <col min="1" max="1" width="4.28515625" customWidth="1"/>
    <col min="2" max="2" width="4.28515625" style="35" customWidth="1"/>
    <col min="3" max="3" width="31.42578125" customWidth="1"/>
    <col min="4" max="6" width="13.5703125" customWidth="1"/>
    <col min="7" max="9" width="0" hidden="1" customWidth="1"/>
  </cols>
  <sheetData>
    <row r="1" spans="1:16" ht="15.75" x14ac:dyDescent="0.25">
      <c r="A1" s="32">
        <v>59</v>
      </c>
      <c r="B1" s="34" t="s">
        <v>72</v>
      </c>
      <c r="C1" s="33" t="s">
        <v>46</v>
      </c>
      <c r="D1" s="33"/>
      <c r="E1" s="33"/>
      <c r="F1" s="33"/>
      <c r="G1" s="33"/>
      <c r="H1" s="33"/>
      <c r="I1" s="33"/>
      <c r="J1" s="33"/>
      <c r="K1" s="33"/>
      <c r="L1" s="33"/>
    </row>
    <row r="2" spans="1:16" ht="15.75" thickBot="1" x14ac:dyDescent="0.3">
      <c r="A2" s="2" t="s">
        <v>817</v>
      </c>
      <c r="N2" s="1" t="s">
        <v>826</v>
      </c>
    </row>
    <row r="3" spans="1:16" ht="15.75" thickBot="1" x14ac:dyDescent="0.3">
      <c r="A3" s="76" t="s">
        <v>79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6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6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  <c r="O5" s="6"/>
      <c r="P5" s="66"/>
    </row>
    <row r="6" spans="1:16" x14ac:dyDescent="0.25">
      <c r="A6" s="11" t="s">
        <v>11</v>
      </c>
      <c r="B6" s="37"/>
      <c r="C6" s="13"/>
      <c r="D6" s="14">
        <f ca="1">SUM(D7:OFFSET(D7,50,0))</f>
        <v>365500000</v>
      </c>
      <c r="E6" s="15">
        <f ca="1">SUM(E7:OFFSET(E7,50,0))</f>
        <v>299889253</v>
      </c>
      <c r="F6" s="15">
        <f ca="1">SUM(F7:OFFSET(F7,50,0))</f>
        <v>154326841.5</v>
      </c>
      <c r="G6" s="15">
        <f ca="1">SUM(G7:OFFSET(G7,50,0))</f>
        <v>130758079</v>
      </c>
      <c r="H6" s="15">
        <f ca="1">SUM(H7:OFFSET(H7,50,0))</f>
        <v>21587360</v>
      </c>
      <c r="I6" s="15">
        <f ca="1">SUM(I7:OFFSET(I7,50,0))</f>
        <v>1981402.5</v>
      </c>
      <c r="J6" s="16">
        <f ca="1">IFERROR(G6/E6,0)</f>
        <v>0.43602122347478722</v>
      </c>
      <c r="K6" s="16">
        <f ca="1">IFERROR(SUM(G6,H6)/E6,0)</f>
        <v>0.50800566367745092</v>
      </c>
      <c r="L6" s="17">
        <f ca="1">IFERROR(SUM(G6,H6,I6)/E6,0)</f>
        <v>0.51461277773765368</v>
      </c>
      <c r="M6" s="5"/>
      <c r="O6" s="6" t="s">
        <v>206</v>
      </c>
      <c r="P6" s="66" t="s">
        <v>207</v>
      </c>
    </row>
    <row r="7" spans="1:16" x14ac:dyDescent="0.25">
      <c r="A7" s="18"/>
      <c r="B7" s="38">
        <v>1</v>
      </c>
      <c r="C7" s="20" t="s">
        <v>82</v>
      </c>
      <c r="D7" s="21">
        <v>566115</v>
      </c>
      <c r="E7" s="22">
        <v>0</v>
      </c>
      <c r="F7" s="22">
        <f t="shared" ref="F7:F30" si="0">SUM(G7,H7,I7)</f>
        <v>0</v>
      </c>
      <c r="G7" s="22">
        <v>0</v>
      </c>
      <c r="H7" s="22">
        <v>0</v>
      </c>
      <c r="I7" s="22">
        <v>0</v>
      </c>
      <c r="J7" s="23">
        <f t="shared" ref="J7:J30" si="1">IFERROR(G7/E7,0)</f>
        <v>0</v>
      </c>
      <c r="K7" s="23">
        <f t="shared" ref="K7:K30" si="2">IFERROR(SUM(G7,H7)/E7,0)</f>
        <v>0</v>
      </c>
      <c r="L7" s="24">
        <f t="shared" ref="L7:L30" si="3">IFERROR(SUM(G7,H7,I7)/E7,0)</f>
        <v>0</v>
      </c>
      <c r="M7" s="5"/>
      <c r="N7" t="s">
        <v>92</v>
      </c>
      <c r="O7" s="6">
        <v>3604665</v>
      </c>
      <c r="P7" s="66">
        <v>0.9419439453376105</v>
      </c>
    </row>
    <row r="8" spans="1:16" x14ac:dyDescent="0.25">
      <c r="A8" s="18"/>
      <c r="B8" s="38">
        <v>2</v>
      </c>
      <c r="C8" s="20" t="s">
        <v>83</v>
      </c>
      <c r="D8" s="21">
        <v>7559150</v>
      </c>
      <c r="E8" s="22">
        <v>0</v>
      </c>
      <c r="F8" s="22">
        <f t="shared" si="0"/>
        <v>0</v>
      </c>
      <c r="G8" s="22">
        <v>0</v>
      </c>
      <c r="H8" s="22">
        <v>0</v>
      </c>
      <c r="I8" s="22">
        <v>0</v>
      </c>
      <c r="J8" s="23">
        <f t="shared" si="1"/>
        <v>0</v>
      </c>
      <c r="K8" s="23">
        <f t="shared" si="2"/>
        <v>0</v>
      </c>
      <c r="L8" s="24">
        <f t="shared" si="3"/>
        <v>0</v>
      </c>
      <c r="M8" s="5"/>
      <c r="N8" t="s">
        <v>96</v>
      </c>
      <c r="O8" s="6">
        <v>150722176.5</v>
      </c>
      <c r="P8" s="66">
        <v>0.50908919148626686</v>
      </c>
    </row>
    <row r="9" spans="1:16" x14ac:dyDescent="0.25">
      <c r="A9" s="18"/>
      <c r="B9" s="38">
        <v>3</v>
      </c>
      <c r="C9" s="20" t="s">
        <v>84</v>
      </c>
      <c r="D9" s="21">
        <v>394565</v>
      </c>
      <c r="E9" s="22">
        <v>0</v>
      </c>
      <c r="F9" s="22">
        <f t="shared" si="0"/>
        <v>0</v>
      </c>
      <c r="G9" s="22">
        <v>0</v>
      </c>
      <c r="H9" s="22">
        <v>0</v>
      </c>
      <c r="I9" s="22">
        <v>0</v>
      </c>
      <c r="J9" s="23">
        <f t="shared" si="1"/>
        <v>0</v>
      </c>
      <c r="K9" s="23">
        <f t="shared" si="2"/>
        <v>0</v>
      </c>
      <c r="L9" s="24">
        <f t="shared" si="3"/>
        <v>0</v>
      </c>
      <c r="M9" s="5"/>
      <c r="N9" t="s">
        <v>82</v>
      </c>
      <c r="O9" s="6">
        <v>0</v>
      </c>
      <c r="P9" s="66">
        <v>0</v>
      </c>
    </row>
    <row r="10" spans="1:16" x14ac:dyDescent="0.25">
      <c r="A10" s="18"/>
      <c r="B10" s="38">
        <v>4</v>
      </c>
      <c r="C10" s="20" t="s">
        <v>85</v>
      </c>
      <c r="D10" s="21">
        <v>10204670</v>
      </c>
      <c r="E10" s="22">
        <v>0</v>
      </c>
      <c r="F10" s="22">
        <f t="shared" si="0"/>
        <v>0</v>
      </c>
      <c r="G10" s="22">
        <v>0</v>
      </c>
      <c r="H10" s="22">
        <v>0</v>
      </c>
      <c r="I10" s="22">
        <v>0</v>
      </c>
      <c r="J10" s="23">
        <f t="shared" si="1"/>
        <v>0</v>
      </c>
      <c r="K10" s="23">
        <f t="shared" si="2"/>
        <v>0</v>
      </c>
      <c r="L10" s="24">
        <f t="shared" si="3"/>
        <v>0</v>
      </c>
      <c r="M10" s="5"/>
      <c r="N10" t="s">
        <v>83</v>
      </c>
      <c r="O10" s="6">
        <v>0</v>
      </c>
      <c r="P10" s="66">
        <v>0</v>
      </c>
    </row>
    <row r="11" spans="1:16" x14ac:dyDescent="0.25">
      <c r="A11" s="18"/>
      <c r="B11" s="38">
        <v>5</v>
      </c>
      <c r="C11" s="20" t="s">
        <v>86</v>
      </c>
      <c r="D11" s="21">
        <v>240170</v>
      </c>
      <c r="E11" s="22">
        <v>0</v>
      </c>
      <c r="F11" s="22">
        <f t="shared" si="0"/>
        <v>0</v>
      </c>
      <c r="G11" s="22">
        <v>0</v>
      </c>
      <c r="H11" s="22">
        <v>0</v>
      </c>
      <c r="I11" s="22">
        <v>0</v>
      </c>
      <c r="J11" s="23">
        <f t="shared" si="1"/>
        <v>0</v>
      </c>
      <c r="K11" s="23">
        <f t="shared" si="2"/>
        <v>0</v>
      </c>
      <c r="L11" s="24">
        <f t="shared" si="3"/>
        <v>0</v>
      </c>
      <c r="M11" s="5"/>
      <c r="N11" t="s">
        <v>84</v>
      </c>
      <c r="O11" s="6">
        <v>0</v>
      </c>
      <c r="P11" s="66">
        <v>0</v>
      </c>
    </row>
    <row r="12" spans="1:16" x14ac:dyDescent="0.25">
      <c r="A12" s="18"/>
      <c r="B12" s="38">
        <v>6</v>
      </c>
      <c r="C12" s="20" t="s">
        <v>87</v>
      </c>
      <c r="D12" s="21">
        <v>566115</v>
      </c>
      <c r="E12" s="22">
        <v>0</v>
      </c>
      <c r="F12" s="22">
        <f t="shared" si="0"/>
        <v>0</v>
      </c>
      <c r="G12" s="22">
        <v>0</v>
      </c>
      <c r="H12" s="22">
        <v>0</v>
      </c>
      <c r="I12" s="22">
        <v>0</v>
      </c>
      <c r="J12" s="23">
        <f t="shared" si="1"/>
        <v>0</v>
      </c>
      <c r="K12" s="23">
        <f t="shared" si="2"/>
        <v>0</v>
      </c>
      <c r="L12" s="24">
        <f t="shared" si="3"/>
        <v>0</v>
      </c>
      <c r="M12" s="5"/>
      <c r="N12" t="s">
        <v>85</v>
      </c>
      <c r="O12" s="6">
        <v>0</v>
      </c>
      <c r="P12" s="66">
        <v>0</v>
      </c>
    </row>
    <row r="13" spans="1:16" x14ac:dyDescent="0.25">
      <c r="A13" s="18"/>
      <c r="B13" s="38">
        <v>7</v>
      </c>
      <c r="C13" s="20" t="s">
        <v>88</v>
      </c>
      <c r="D13" s="21">
        <v>15178890</v>
      </c>
      <c r="E13" s="22">
        <v>0</v>
      </c>
      <c r="F13" s="22">
        <f t="shared" si="0"/>
        <v>0</v>
      </c>
      <c r="G13" s="22">
        <v>0</v>
      </c>
      <c r="H13" s="22">
        <v>0</v>
      </c>
      <c r="I13" s="22">
        <v>0</v>
      </c>
      <c r="J13" s="23">
        <f t="shared" si="1"/>
        <v>0</v>
      </c>
      <c r="K13" s="23">
        <f t="shared" si="2"/>
        <v>0</v>
      </c>
      <c r="L13" s="24">
        <f t="shared" si="3"/>
        <v>0</v>
      </c>
      <c r="M13" s="5"/>
      <c r="N13" t="s">
        <v>86</v>
      </c>
      <c r="O13" s="6">
        <v>0</v>
      </c>
      <c r="P13" s="66">
        <v>0</v>
      </c>
    </row>
    <row r="14" spans="1:16" x14ac:dyDescent="0.25">
      <c r="A14" s="18"/>
      <c r="B14" s="38">
        <v>8</v>
      </c>
      <c r="C14" s="20" t="s">
        <v>89</v>
      </c>
      <c r="D14" s="21">
        <v>3341210</v>
      </c>
      <c r="E14" s="22">
        <v>0</v>
      </c>
      <c r="F14" s="22">
        <f t="shared" si="0"/>
        <v>0</v>
      </c>
      <c r="G14" s="22">
        <v>0</v>
      </c>
      <c r="H14" s="22">
        <v>0</v>
      </c>
      <c r="I14" s="22">
        <v>0</v>
      </c>
      <c r="J14" s="23">
        <f t="shared" si="1"/>
        <v>0</v>
      </c>
      <c r="K14" s="23">
        <f t="shared" si="2"/>
        <v>0</v>
      </c>
      <c r="L14" s="24">
        <f t="shared" si="3"/>
        <v>0</v>
      </c>
      <c r="M14" s="5"/>
      <c r="N14" t="s">
        <v>87</v>
      </c>
      <c r="O14" s="6">
        <v>0</v>
      </c>
      <c r="P14" s="66">
        <v>0</v>
      </c>
    </row>
    <row r="15" spans="1:16" x14ac:dyDescent="0.25">
      <c r="A15" s="18"/>
      <c r="B15" s="38">
        <v>9</v>
      </c>
      <c r="C15" s="20" t="s">
        <v>90</v>
      </c>
      <c r="D15" s="21">
        <v>874905</v>
      </c>
      <c r="E15" s="22">
        <v>0</v>
      </c>
      <c r="F15" s="22">
        <f t="shared" si="0"/>
        <v>0</v>
      </c>
      <c r="G15" s="22">
        <v>0</v>
      </c>
      <c r="H15" s="22">
        <v>0</v>
      </c>
      <c r="I15" s="22">
        <v>0</v>
      </c>
      <c r="J15" s="23">
        <f t="shared" si="1"/>
        <v>0</v>
      </c>
      <c r="K15" s="23">
        <f t="shared" si="2"/>
        <v>0</v>
      </c>
      <c r="L15" s="24">
        <f t="shared" si="3"/>
        <v>0</v>
      </c>
      <c r="M15" s="5"/>
      <c r="N15" t="s">
        <v>88</v>
      </c>
      <c r="O15" s="6">
        <v>0</v>
      </c>
      <c r="P15" s="66">
        <v>0</v>
      </c>
    </row>
    <row r="16" spans="1:16" x14ac:dyDescent="0.25">
      <c r="A16" s="18"/>
      <c r="B16" s="38">
        <v>10</v>
      </c>
      <c r="C16" s="20" t="s">
        <v>91</v>
      </c>
      <c r="D16" s="21">
        <v>18250</v>
      </c>
      <c r="E16" s="22">
        <v>0</v>
      </c>
      <c r="F16" s="22">
        <f t="shared" si="0"/>
        <v>0</v>
      </c>
      <c r="G16" s="22">
        <v>0</v>
      </c>
      <c r="H16" s="22">
        <v>0</v>
      </c>
      <c r="I16" s="22">
        <v>0</v>
      </c>
      <c r="J16" s="23">
        <f t="shared" si="1"/>
        <v>0</v>
      </c>
      <c r="K16" s="23">
        <f t="shared" si="2"/>
        <v>0</v>
      </c>
      <c r="L16" s="24">
        <f t="shared" si="3"/>
        <v>0</v>
      </c>
      <c r="M16" s="5"/>
      <c r="N16" t="s">
        <v>89</v>
      </c>
      <c r="O16" s="6">
        <v>0</v>
      </c>
      <c r="P16" s="66">
        <v>0</v>
      </c>
    </row>
    <row r="17" spans="1:16" x14ac:dyDescent="0.25">
      <c r="A17" s="18"/>
      <c r="B17" s="38">
        <v>11</v>
      </c>
      <c r="C17" s="20" t="s">
        <v>92</v>
      </c>
      <c r="D17" s="21">
        <v>160369320</v>
      </c>
      <c r="E17" s="22">
        <v>3826836</v>
      </c>
      <c r="F17" s="22">
        <f t="shared" si="0"/>
        <v>3604665</v>
      </c>
      <c r="G17" s="22">
        <v>3587510</v>
      </c>
      <c r="H17" s="22">
        <v>17155</v>
      </c>
      <c r="I17" s="22">
        <v>0</v>
      </c>
      <c r="J17" s="23">
        <f t="shared" si="1"/>
        <v>0.93746112976882212</v>
      </c>
      <c r="K17" s="23">
        <f t="shared" si="2"/>
        <v>0.9419439453376105</v>
      </c>
      <c r="L17" s="24">
        <f t="shared" si="3"/>
        <v>0.9419439453376105</v>
      </c>
      <c r="M17" s="5"/>
      <c r="N17" t="s">
        <v>90</v>
      </c>
      <c r="O17" s="6">
        <v>0</v>
      </c>
      <c r="P17" s="66">
        <v>0</v>
      </c>
    </row>
    <row r="18" spans="1:16" x14ac:dyDescent="0.25">
      <c r="A18" s="18"/>
      <c r="B18" s="38">
        <v>12</v>
      </c>
      <c r="C18" s="20" t="s">
        <v>93</v>
      </c>
      <c r="D18" s="21">
        <v>2166640</v>
      </c>
      <c r="E18" s="22">
        <v>0</v>
      </c>
      <c r="F18" s="22">
        <f t="shared" si="0"/>
        <v>0</v>
      </c>
      <c r="G18" s="22">
        <v>0</v>
      </c>
      <c r="H18" s="22">
        <v>0</v>
      </c>
      <c r="I18" s="22">
        <v>0</v>
      </c>
      <c r="J18" s="23">
        <f t="shared" si="1"/>
        <v>0</v>
      </c>
      <c r="K18" s="23">
        <f t="shared" si="2"/>
        <v>0</v>
      </c>
      <c r="L18" s="24">
        <f t="shared" si="3"/>
        <v>0</v>
      </c>
      <c r="M18" s="5"/>
      <c r="N18" t="s">
        <v>91</v>
      </c>
      <c r="O18" s="6">
        <v>0</v>
      </c>
      <c r="P18" s="66">
        <v>0</v>
      </c>
    </row>
    <row r="19" spans="1:16" x14ac:dyDescent="0.25">
      <c r="A19" s="18"/>
      <c r="B19" s="38">
        <v>13</v>
      </c>
      <c r="C19" s="20" t="s">
        <v>94</v>
      </c>
      <c r="D19" s="21">
        <v>62044890</v>
      </c>
      <c r="E19" s="22">
        <v>0</v>
      </c>
      <c r="F19" s="22">
        <f t="shared" si="0"/>
        <v>0</v>
      </c>
      <c r="G19" s="22">
        <v>0</v>
      </c>
      <c r="H19" s="22">
        <v>0</v>
      </c>
      <c r="I19" s="22">
        <v>0</v>
      </c>
      <c r="J19" s="23">
        <f t="shared" si="1"/>
        <v>0</v>
      </c>
      <c r="K19" s="23">
        <f t="shared" si="2"/>
        <v>0</v>
      </c>
      <c r="L19" s="24">
        <f t="shared" si="3"/>
        <v>0</v>
      </c>
      <c r="M19" s="5"/>
      <c r="N19" t="s">
        <v>93</v>
      </c>
      <c r="O19" s="6">
        <v>0</v>
      </c>
      <c r="P19" s="66">
        <v>0</v>
      </c>
    </row>
    <row r="20" spans="1:16" x14ac:dyDescent="0.25">
      <c r="A20" s="18"/>
      <c r="B20" s="38">
        <v>14</v>
      </c>
      <c r="C20" s="20" t="s">
        <v>95</v>
      </c>
      <c r="D20" s="21">
        <v>8308860</v>
      </c>
      <c r="E20" s="22">
        <v>0</v>
      </c>
      <c r="F20" s="22">
        <f t="shared" si="0"/>
        <v>0</v>
      </c>
      <c r="G20" s="22">
        <v>0</v>
      </c>
      <c r="H20" s="22">
        <v>0</v>
      </c>
      <c r="I20" s="22">
        <v>0</v>
      </c>
      <c r="J20" s="23">
        <f t="shared" si="1"/>
        <v>0</v>
      </c>
      <c r="K20" s="23">
        <f t="shared" si="2"/>
        <v>0</v>
      </c>
      <c r="L20" s="24">
        <f t="shared" si="3"/>
        <v>0</v>
      </c>
      <c r="M20" s="5"/>
      <c r="N20" t="s">
        <v>94</v>
      </c>
      <c r="O20" s="6">
        <v>0</v>
      </c>
      <c r="P20" s="66">
        <v>0</v>
      </c>
    </row>
    <row r="21" spans="1:16" x14ac:dyDescent="0.25">
      <c r="A21" s="18"/>
      <c r="B21" s="38">
        <v>15</v>
      </c>
      <c r="C21" s="20" t="s">
        <v>96</v>
      </c>
      <c r="D21" s="21">
        <v>40086075</v>
      </c>
      <c r="E21" s="22">
        <v>296062417</v>
      </c>
      <c r="F21" s="22">
        <f t="shared" si="0"/>
        <v>150722176.5</v>
      </c>
      <c r="G21" s="22">
        <v>127170569</v>
      </c>
      <c r="H21" s="22">
        <v>21570205</v>
      </c>
      <c r="I21" s="22">
        <v>1981402.5</v>
      </c>
      <c r="J21" s="23">
        <f t="shared" si="1"/>
        <v>0.42953972438859067</v>
      </c>
      <c r="K21" s="23">
        <f t="shared" si="2"/>
        <v>0.50239667536052035</v>
      </c>
      <c r="L21" s="24">
        <f t="shared" si="3"/>
        <v>0.50908919148626686</v>
      </c>
      <c r="M21" s="5"/>
      <c r="N21" t="s">
        <v>95</v>
      </c>
      <c r="O21" s="6">
        <v>0</v>
      </c>
      <c r="P21" s="66">
        <v>0</v>
      </c>
    </row>
    <row r="22" spans="1:16" x14ac:dyDescent="0.25">
      <c r="A22" s="18"/>
      <c r="B22" s="38">
        <v>16</v>
      </c>
      <c r="C22" s="20" t="s">
        <v>97</v>
      </c>
      <c r="D22" s="21">
        <v>2144375</v>
      </c>
      <c r="E22" s="22">
        <v>0</v>
      </c>
      <c r="F22" s="22">
        <f t="shared" si="0"/>
        <v>0</v>
      </c>
      <c r="G22" s="22">
        <v>0</v>
      </c>
      <c r="H22" s="22">
        <v>0</v>
      </c>
      <c r="I22" s="22">
        <v>0</v>
      </c>
      <c r="J22" s="23">
        <f t="shared" si="1"/>
        <v>0</v>
      </c>
      <c r="K22" s="23">
        <f t="shared" si="2"/>
        <v>0</v>
      </c>
      <c r="L22" s="24">
        <f t="shared" si="3"/>
        <v>0</v>
      </c>
      <c r="M22" s="5"/>
      <c r="N22" t="s">
        <v>97</v>
      </c>
      <c r="O22" s="6">
        <v>0</v>
      </c>
      <c r="P22" s="66">
        <v>0</v>
      </c>
    </row>
    <row r="23" spans="1:16" x14ac:dyDescent="0.25">
      <c r="A23" s="18"/>
      <c r="B23" s="38">
        <v>17</v>
      </c>
      <c r="C23" s="20" t="s">
        <v>98</v>
      </c>
      <c r="D23" s="21">
        <v>17155</v>
      </c>
      <c r="E23" s="22">
        <v>0</v>
      </c>
      <c r="F23" s="22">
        <f t="shared" si="0"/>
        <v>0</v>
      </c>
      <c r="G23" s="22">
        <v>0</v>
      </c>
      <c r="H23" s="22">
        <v>0</v>
      </c>
      <c r="I23" s="22">
        <v>0</v>
      </c>
      <c r="J23" s="23">
        <f t="shared" si="1"/>
        <v>0</v>
      </c>
      <c r="K23" s="23">
        <f t="shared" si="2"/>
        <v>0</v>
      </c>
      <c r="L23" s="24">
        <f t="shared" si="3"/>
        <v>0</v>
      </c>
      <c r="M23" s="5"/>
      <c r="N23" t="s">
        <v>98</v>
      </c>
      <c r="O23" s="6">
        <v>0</v>
      </c>
      <c r="P23" s="66">
        <v>0</v>
      </c>
    </row>
    <row r="24" spans="1:16" x14ac:dyDescent="0.25">
      <c r="A24" s="18"/>
      <c r="B24" s="38">
        <v>18</v>
      </c>
      <c r="C24" s="20" t="s">
        <v>99</v>
      </c>
      <c r="D24" s="21">
        <v>257325</v>
      </c>
      <c r="E24" s="22">
        <v>0</v>
      </c>
      <c r="F24" s="22">
        <f t="shared" si="0"/>
        <v>0</v>
      </c>
      <c r="G24" s="22">
        <v>0</v>
      </c>
      <c r="H24" s="22">
        <v>0</v>
      </c>
      <c r="I24" s="22">
        <v>0</v>
      </c>
      <c r="J24" s="23">
        <f t="shared" si="1"/>
        <v>0</v>
      </c>
      <c r="K24" s="23">
        <f t="shared" si="2"/>
        <v>0</v>
      </c>
      <c r="L24" s="24">
        <f t="shared" si="3"/>
        <v>0</v>
      </c>
      <c r="M24" s="5"/>
      <c r="N24" t="s">
        <v>99</v>
      </c>
      <c r="O24" s="6">
        <v>0</v>
      </c>
      <c r="P24" s="66">
        <v>0</v>
      </c>
    </row>
    <row r="25" spans="1:16" x14ac:dyDescent="0.25">
      <c r="A25" s="18"/>
      <c r="B25" s="38">
        <v>20</v>
      </c>
      <c r="C25" s="20" t="s">
        <v>101</v>
      </c>
      <c r="D25" s="21">
        <v>23714780</v>
      </c>
      <c r="E25" s="22">
        <v>0</v>
      </c>
      <c r="F25" s="22">
        <f t="shared" si="0"/>
        <v>0</v>
      </c>
      <c r="G25" s="22">
        <v>0</v>
      </c>
      <c r="H25" s="22">
        <v>0</v>
      </c>
      <c r="I25" s="22">
        <v>0</v>
      </c>
      <c r="J25" s="23">
        <f t="shared" si="1"/>
        <v>0</v>
      </c>
      <c r="K25" s="23">
        <f t="shared" si="2"/>
        <v>0</v>
      </c>
      <c r="L25" s="24">
        <f t="shared" si="3"/>
        <v>0</v>
      </c>
      <c r="M25" s="5"/>
      <c r="N25" t="s">
        <v>101</v>
      </c>
      <c r="O25" s="6">
        <v>0</v>
      </c>
      <c r="P25" s="66">
        <v>0</v>
      </c>
    </row>
    <row r="26" spans="1:16" x14ac:dyDescent="0.25">
      <c r="A26" s="18"/>
      <c r="B26" s="38">
        <v>21</v>
      </c>
      <c r="C26" s="20" t="s">
        <v>102</v>
      </c>
      <c r="D26" s="21">
        <v>4068655</v>
      </c>
      <c r="E26" s="22">
        <v>0</v>
      </c>
      <c r="F26" s="22">
        <f t="shared" si="0"/>
        <v>0</v>
      </c>
      <c r="G26" s="22">
        <v>0</v>
      </c>
      <c r="H26" s="22">
        <v>0</v>
      </c>
      <c r="I26" s="22">
        <v>0</v>
      </c>
      <c r="J26" s="23">
        <f t="shared" si="1"/>
        <v>0</v>
      </c>
      <c r="K26" s="23">
        <f t="shared" si="2"/>
        <v>0</v>
      </c>
      <c r="L26" s="24">
        <f t="shared" si="3"/>
        <v>0</v>
      </c>
      <c r="M26" s="5"/>
      <c r="N26" t="s">
        <v>102</v>
      </c>
      <c r="O26" s="6">
        <v>0</v>
      </c>
      <c r="P26" s="66">
        <v>0</v>
      </c>
    </row>
    <row r="27" spans="1:16" x14ac:dyDescent="0.25">
      <c r="A27" s="18"/>
      <c r="B27" s="38">
        <v>22</v>
      </c>
      <c r="C27" s="20" t="s">
        <v>103</v>
      </c>
      <c r="D27" s="21">
        <v>23000475</v>
      </c>
      <c r="E27" s="22">
        <v>0</v>
      </c>
      <c r="F27" s="22">
        <f t="shared" si="0"/>
        <v>0</v>
      </c>
      <c r="G27" s="22">
        <v>0</v>
      </c>
      <c r="H27" s="22">
        <v>0</v>
      </c>
      <c r="I27" s="22">
        <v>0</v>
      </c>
      <c r="J27" s="23">
        <f t="shared" si="1"/>
        <v>0</v>
      </c>
      <c r="K27" s="23">
        <f t="shared" si="2"/>
        <v>0</v>
      </c>
      <c r="L27" s="24">
        <f t="shared" si="3"/>
        <v>0</v>
      </c>
      <c r="M27" s="5"/>
      <c r="N27" t="s">
        <v>103</v>
      </c>
      <c r="O27" s="6">
        <v>0</v>
      </c>
      <c r="P27" s="66">
        <v>0</v>
      </c>
    </row>
    <row r="28" spans="1:16" x14ac:dyDescent="0.25">
      <c r="A28" s="18"/>
      <c r="B28" s="38">
        <v>23</v>
      </c>
      <c r="C28" s="20" t="s">
        <v>104</v>
      </c>
      <c r="D28" s="21">
        <v>188705</v>
      </c>
      <c r="E28" s="22">
        <v>0</v>
      </c>
      <c r="F28" s="22">
        <f t="shared" si="0"/>
        <v>0</v>
      </c>
      <c r="G28" s="22">
        <v>0</v>
      </c>
      <c r="H28" s="22">
        <v>0</v>
      </c>
      <c r="I28" s="22">
        <v>0</v>
      </c>
      <c r="J28" s="23">
        <f t="shared" si="1"/>
        <v>0</v>
      </c>
      <c r="K28" s="23">
        <f t="shared" si="2"/>
        <v>0</v>
      </c>
      <c r="L28" s="24">
        <f t="shared" si="3"/>
        <v>0</v>
      </c>
      <c r="M28" s="5"/>
      <c r="N28" t="s">
        <v>104</v>
      </c>
      <c r="O28" s="6">
        <v>0</v>
      </c>
      <c r="P28" s="66">
        <v>0</v>
      </c>
    </row>
    <row r="29" spans="1:16" x14ac:dyDescent="0.25">
      <c r="A29" s="18"/>
      <c r="B29" s="38">
        <v>24</v>
      </c>
      <c r="C29" s="20" t="s">
        <v>105</v>
      </c>
      <c r="D29" s="21">
        <v>17155</v>
      </c>
      <c r="E29" s="22">
        <v>0</v>
      </c>
      <c r="F29" s="22">
        <f t="shared" si="0"/>
        <v>0</v>
      </c>
      <c r="G29" s="22">
        <v>0</v>
      </c>
      <c r="H29" s="22">
        <v>0</v>
      </c>
      <c r="I29" s="22">
        <v>0</v>
      </c>
      <c r="J29" s="23">
        <f t="shared" si="1"/>
        <v>0</v>
      </c>
      <c r="K29" s="23">
        <f t="shared" si="2"/>
        <v>0</v>
      </c>
      <c r="L29" s="24">
        <f t="shared" si="3"/>
        <v>0</v>
      </c>
      <c r="M29" s="5"/>
      <c r="N29" t="s">
        <v>105</v>
      </c>
      <c r="O29" s="6">
        <v>0</v>
      </c>
      <c r="P29" s="66">
        <v>0</v>
      </c>
    </row>
    <row r="30" spans="1:16" ht="15.75" thickBot="1" x14ac:dyDescent="0.3">
      <c r="A30" s="25"/>
      <c r="B30" s="39">
        <v>25</v>
      </c>
      <c r="C30" s="27" t="s">
        <v>106</v>
      </c>
      <c r="D30" s="28">
        <v>171550</v>
      </c>
      <c r="E30" s="29">
        <v>0</v>
      </c>
      <c r="F30" s="29">
        <f t="shared" si="0"/>
        <v>0</v>
      </c>
      <c r="G30" s="29">
        <v>0</v>
      </c>
      <c r="H30" s="29">
        <v>0</v>
      </c>
      <c r="I30" s="29">
        <v>0</v>
      </c>
      <c r="J30" s="30">
        <f t="shared" si="1"/>
        <v>0</v>
      </c>
      <c r="K30" s="30">
        <f t="shared" si="2"/>
        <v>0</v>
      </c>
      <c r="L30" s="31">
        <f t="shared" si="3"/>
        <v>0</v>
      </c>
      <c r="M30" s="5"/>
      <c r="N30" t="s">
        <v>106</v>
      </c>
      <c r="O30" s="6">
        <v>0</v>
      </c>
      <c r="P30" s="66">
        <v>0</v>
      </c>
    </row>
    <row r="31" spans="1:16" x14ac:dyDescent="0.25">
      <c r="O31" s="6"/>
      <c r="P31" s="66"/>
    </row>
    <row r="32" spans="1:16" x14ac:dyDescent="0.25">
      <c r="O32" s="6"/>
      <c r="P32" s="66"/>
    </row>
    <row r="33" spans="15:16" x14ac:dyDescent="0.25">
      <c r="O33" s="6"/>
      <c r="P33" s="66"/>
    </row>
    <row r="34" spans="15:16" x14ac:dyDescent="0.25">
      <c r="O34" s="6"/>
      <c r="P34" s="66"/>
    </row>
    <row r="35" spans="15:16" x14ac:dyDescent="0.25">
      <c r="O35" s="6"/>
      <c r="P35" s="66"/>
    </row>
    <row r="36" spans="15:16" x14ac:dyDescent="0.25">
      <c r="O36" s="6"/>
      <c r="P36" s="66"/>
    </row>
    <row r="37" spans="15:16" x14ac:dyDescent="0.25">
      <c r="O37" s="6"/>
      <c r="P37" s="66"/>
    </row>
    <row r="38" spans="15:16" x14ac:dyDescent="0.25">
      <c r="O38" s="6"/>
      <c r="P38" s="66"/>
    </row>
    <row r="39" spans="15:16" x14ac:dyDescent="0.25">
      <c r="O39" s="6"/>
      <c r="P39" s="66"/>
    </row>
    <row r="40" spans="15:16" x14ac:dyDescent="0.25">
      <c r="O40" s="6"/>
      <c r="P40" s="66"/>
    </row>
    <row r="41" spans="15:16" x14ac:dyDescent="0.25">
      <c r="O41" s="6"/>
      <c r="P41" s="66"/>
    </row>
    <row r="42" spans="15:16" x14ac:dyDescent="0.25">
      <c r="O42" s="6"/>
      <c r="P42" s="66"/>
    </row>
    <row r="43" spans="15:16" x14ac:dyDescent="0.25">
      <c r="O43" s="6"/>
      <c r="P43" s="66"/>
    </row>
    <row r="44" spans="15:16" x14ac:dyDescent="0.25">
      <c r="O44" s="6"/>
      <c r="P44" s="66"/>
    </row>
    <row r="45" spans="15:16" x14ac:dyDescent="0.25">
      <c r="O45" s="6"/>
      <c r="P45" s="66"/>
    </row>
    <row r="46" spans="15:16" x14ac:dyDescent="0.25">
      <c r="O46" s="6"/>
      <c r="P46" s="66"/>
    </row>
    <row r="47" spans="15:16" x14ac:dyDescent="0.25">
      <c r="O47" s="6"/>
      <c r="P47" s="66"/>
    </row>
    <row r="48" spans="15:16" x14ac:dyDescent="0.25">
      <c r="O48" s="6"/>
      <c r="P48" s="66"/>
    </row>
    <row r="49" spans="15:16" x14ac:dyDescent="0.25">
      <c r="O49" s="6"/>
      <c r="P49" s="66"/>
    </row>
    <row r="50" spans="15:16" x14ac:dyDescent="0.25">
      <c r="O50" s="6"/>
      <c r="P50" s="66"/>
    </row>
    <row r="51" spans="15:16" x14ac:dyDescent="0.25">
      <c r="O51" s="6"/>
      <c r="P51" s="66"/>
    </row>
    <row r="52" spans="15:16" x14ac:dyDescent="0.25">
      <c r="O52" s="6"/>
      <c r="P52" s="66"/>
    </row>
    <row r="53" spans="15:16" x14ac:dyDescent="0.25">
      <c r="O53" s="6"/>
      <c r="P53" s="66"/>
    </row>
    <row r="54" spans="15:16" x14ac:dyDescent="0.25">
      <c r="O54" s="6"/>
      <c r="P54" s="66"/>
    </row>
    <row r="55" spans="15:16" x14ac:dyDescent="0.25">
      <c r="O55" s="6"/>
      <c r="P55" s="66"/>
    </row>
    <row r="56" spans="15:16" x14ac:dyDescent="0.25">
      <c r="O56" s="6"/>
      <c r="P56" s="66"/>
    </row>
    <row r="57" spans="15:16" x14ac:dyDescent="0.25">
      <c r="O57" s="6"/>
      <c r="P57" s="66"/>
    </row>
    <row r="58" spans="15:16" x14ac:dyDescent="0.25">
      <c r="O58" s="6"/>
      <c r="P58" s="66"/>
    </row>
    <row r="59" spans="15:16" x14ac:dyDescent="0.25">
      <c r="O59" s="6"/>
      <c r="P59" s="66"/>
    </row>
    <row r="60" spans="15:16" x14ac:dyDescent="0.25">
      <c r="O60" s="6"/>
      <c r="P60" s="66"/>
    </row>
    <row r="61" spans="15:16" x14ac:dyDescent="0.25">
      <c r="O61" s="6"/>
      <c r="P61" s="66"/>
    </row>
    <row r="62" spans="15:16" x14ac:dyDescent="0.25">
      <c r="O62" s="6"/>
      <c r="P62" s="66"/>
    </row>
    <row r="63" spans="15:16" x14ac:dyDescent="0.25">
      <c r="O63" s="6"/>
      <c r="P63" s="66"/>
    </row>
    <row r="64" spans="15:16" x14ac:dyDescent="0.25">
      <c r="O64" s="6"/>
      <c r="P64" s="66"/>
    </row>
    <row r="65" spans="15:16" x14ac:dyDescent="0.25">
      <c r="O65" s="6"/>
      <c r="P65" s="66"/>
    </row>
    <row r="66" spans="15:16" x14ac:dyDescent="0.25">
      <c r="O66" s="6"/>
      <c r="P66" s="66"/>
    </row>
    <row r="67" spans="15:16" x14ac:dyDescent="0.25">
      <c r="O67" s="6"/>
      <c r="P67" s="66"/>
    </row>
    <row r="68" spans="15:16" x14ac:dyDescent="0.25">
      <c r="O68" s="6"/>
      <c r="P68" s="66"/>
    </row>
    <row r="69" spans="15:16" x14ac:dyDescent="0.25">
      <c r="O69" s="6"/>
      <c r="P69" s="66"/>
    </row>
    <row r="70" spans="15:16" x14ac:dyDescent="0.25">
      <c r="O70" s="6"/>
      <c r="P70" s="66"/>
    </row>
    <row r="71" spans="15:16" x14ac:dyDescent="0.25">
      <c r="O71" s="6"/>
      <c r="P71" s="66"/>
    </row>
    <row r="72" spans="15:16" x14ac:dyDescent="0.25">
      <c r="O72" s="6"/>
      <c r="P72" s="66"/>
    </row>
    <row r="73" spans="15:16" x14ac:dyDescent="0.25">
      <c r="O73" s="6"/>
      <c r="P73" s="66"/>
    </row>
    <row r="74" spans="15:16" x14ac:dyDescent="0.25">
      <c r="O74" s="6"/>
      <c r="P74" s="66"/>
    </row>
    <row r="75" spans="15:16" x14ac:dyDescent="0.25">
      <c r="O75" s="6"/>
      <c r="P75" s="66"/>
    </row>
    <row r="76" spans="15:16" x14ac:dyDescent="0.25">
      <c r="O76" s="6"/>
      <c r="P76" s="66"/>
    </row>
    <row r="77" spans="15:16" x14ac:dyDescent="0.25">
      <c r="O77" s="6"/>
      <c r="P77" s="66"/>
    </row>
    <row r="78" spans="15:16" x14ac:dyDescent="0.25">
      <c r="O78" s="6"/>
      <c r="P78" s="66"/>
    </row>
    <row r="79" spans="15:16" x14ac:dyDescent="0.25">
      <c r="O79" s="6"/>
      <c r="P79" s="66"/>
    </row>
    <row r="80" spans="15:16" x14ac:dyDescent="0.25">
      <c r="O80" s="6"/>
      <c r="P80" s="66"/>
    </row>
    <row r="81" spans="15:16" x14ac:dyDescent="0.25">
      <c r="O81" s="6"/>
      <c r="P81" s="66"/>
    </row>
    <row r="82" spans="15:16" x14ac:dyDescent="0.25">
      <c r="O82" s="6"/>
      <c r="P82" s="66"/>
    </row>
    <row r="83" spans="15:16" x14ac:dyDescent="0.25">
      <c r="O83" s="6"/>
      <c r="P83" s="66"/>
    </row>
    <row r="84" spans="15:16" x14ac:dyDescent="0.25">
      <c r="O84" s="6"/>
      <c r="P84" s="66"/>
    </row>
    <row r="85" spans="15:16" x14ac:dyDescent="0.25">
      <c r="O85" s="6"/>
      <c r="P85" s="66"/>
    </row>
    <row r="86" spans="15:16" x14ac:dyDescent="0.25">
      <c r="O86" s="6"/>
      <c r="P86" s="66"/>
    </row>
    <row r="87" spans="15:16" x14ac:dyDescent="0.25">
      <c r="O87" s="6"/>
      <c r="P87" s="66"/>
    </row>
    <row r="88" spans="15:16" x14ac:dyDescent="0.25">
      <c r="O88" s="6"/>
      <c r="P88" s="66"/>
    </row>
    <row r="89" spans="15:16" x14ac:dyDescent="0.25">
      <c r="O89" s="6"/>
      <c r="P89" s="66"/>
    </row>
    <row r="90" spans="15:16" x14ac:dyDescent="0.25">
      <c r="O90" s="6"/>
      <c r="P90" s="66"/>
    </row>
    <row r="91" spans="15:16" x14ac:dyDescent="0.25">
      <c r="O91" s="6"/>
      <c r="P91" s="66"/>
    </row>
    <row r="92" spans="15:16" x14ac:dyDescent="0.25">
      <c r="O92" s="6"/>
      <c r="P92" s="66"/>
    </row>
    <row r="93" spans="15:16" x14ac:dyDescent="0.25">
      <c r="O93" s="6"/>
      <c r="P93" s="66"/>
    </row>
    <row r="94" spans="15:16" x14ac:dyDescent="0.25">
      <c r="O94" s="6"/>
      <c r="P94" s="66"/>
    </row>
    <row r="95" spans="15:16" x14ac:dyDescent="0.25">
      <c r="O95" s="6"/>
      <c r="P95" s="66"/>
    </row>
    <row r="96" spans="15:16" x14ac:dyDescent="0.25">
      <c r="O96" s="6"/>
      <c r="P96" s="66"/>
    </row>
    <row r="97" spans="15:16" x14ac:dyDescent="0.25">
      <c r="O97" s="6"/>
      <c r="P97" s="66"/>
    </row>
    <row r="98" spans="15:16" x14ac:dyDescent="0.25">
      <c r="O98" s="6"/>
      <c r="P98" s="66"/>
    </row>
    <row r="99" spans="15:16" x14ac:dyDescent="0.25">
      <c r="O99" s="6"/>
      <c r="P99" s="66"/>
    </row>
    <row r="100" spans="15:16" x14ac:dyDescent="0.25">
      <c r="O100" s="6"/>
      <c r="P100" s="66"/>
    </row>
  </sheetData>
  <sortState ref="N6:P100">
    <sortCondition descending="1" ref="P5:P100"/>
  </sortState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  <drawing r:id="rId1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3"/>
  <dimension ref="A1:M17"/>
  <sheetViews>
    <sheetView workbookViewId="0">
      <selection activeCell="A17" sqref="A17:D17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59</v>
      </c>
      <c r="B1" s="33" t="s">
        <v>72</v>
      </c>
      <c r="C1" s="33" t="s">
        <v>46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818</v>
      </c>
    </row>
    <row r="3" spans="1:13" ht="15.75" thickBot="1" x14ac:dyDescent="0.3">
      <c r="A3" s="76" t="s">
        <v>81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3"/>
      <c r="C6" s="13"/>
      <c r="D6" s="14">
        <v>365500000</v>
      </c>
      <c r="E6" s="15">
        <v>299889253</v>
      </c>
      <c r="F6" s="15">
        <v>154326841.5</v>
      </c>
      <c r="G6" s="15">
        <v>130758079</v>
      </c>
      <c r="H6" s="15">
        <v>21587360</v>
      </c>
      <c r="I6" s="15">
        <v>1981402.5</v>
      </c>
      <c r="J6" s="16">
        <v>0.43602122347478722</v>
      </c>
      <c r="K6" s="16">
        <v>0.50800566367745092</v>
      </c>
      <c r="L6" s="17">
        <v>0.51461277773765368</v>
      </c>
      <c r="M6" s="5"/>
    </row>
    <row r="7" spans="1:13" x14ac:dyDescent="0.25">
      <c r="A7" s="40" t="s">
        <v>139</v>
      </c>
      <c r="B7" s="42"/>
      <c r="C7" s="42"/>
      <c r="D7" s="43">
        <f ca="1">SUM(D8:OFFSET(D6,MATCH("PROYECTOS",$A$8:$A$50,0),0))</f>
        <v>365500000</v>
      </c>
      <c r="E7" s="44">
        <f ca="1">SUM(E8:OFFSET(E6,MATCH("PROYECTOS",$A$8:$A$50,0),0))</f>
        <v>299889253</v>
      </c>
      <c r="F7" s="44">
        <f ca="1">SUM(F8:OFFSET(F6,MATCH("PROYECTOS",$A$8:$A$50,0),0))</f>
        <v>154326841.5</v>
      </c>
      <c r="G7" s="44">
        <f ca="1">SUM(G8:OFFSET(G6,MATCH("PROYECTOS",$A$8:$A$50,0),0))</f>
        <v>130758079</v>
      </c>
      <c r="H7" s="44">
        <f ca="1">SUM(H8:OFFSET(H6,MATCH("PROYECTOS",$A$8:$A$50,0),0))</f>
        <v>21587360</v>
      </c>
      <c r="I7" s="44">
        <f ca="1">SUM(I8:OFFSET(I6,MATCH("PROYECTOS",$A$8:$A$50,0),0))</f>
        <v>1981402.5</v>
      </c>
      <c r="J7" s="45">
        <f ca="1">IFERROR(G7/E7,0)</f>
        <v>0.43602122347478722</v>
      </c>
      <c r="K7" s="45">
        <f ca="1">IFERROR(SUM(G7,H7)/E7,0)</f>
        <v>0.50800566367745092</v>
      </c>
      <c r="L7" s="46">
        <f ca="1">IFERROR(SUM(G7,H7,I7)/E7,0)</f>
        <v>0.51461277773765368</v>
      </c>
      <c r="M7" s="5"/>
    </row>
    <row r="8" spans="1:13" x14ac:dyDescent="0.25">
      <c r="A8" s="18"/>
      <c r="B8" s="20">
        <v>3000001</v>
      </c>
      <c r="C8" s="20" t="s">
        <v>366</v>
      </c>
      <c r="D8" s="21">
        <v>500000</v>
      </c>
      <c r="E8" s="22">
        <v>500000</v>
      </c>
      <c r="F8" s="22">
        <f t="shared" ref="F8:F9" si="0">SUM(G8,H8,I8)</f>
        <v>3000</v>
      </c>
      <c r="G8" s="22">
        <v>3000</v>
      </c>
      <c r="H8" s="22">
        <v>0</v>
      </c>
      <c r="I8" s="22">
        <v>0</v>
      </c>
      <c r="J8" s="23">
        <f t="shared" ref="J8:J10" si="1">IFERROR(G8/E8,0)</f>
        <v>6.0000000000000001E-3</v>
      </c>
      <c r="K8" s="23">
        <f t="shared" ref="K8:K10" si="2">IFERROR(SUM(G8,H8)/E8,0)</f>
        <v>6.0000000000000001E-3</v>
      </c>
      <c r="L8" s="24">
        <f t="shared" ref="L8:L10" si="3">IFERROR(SUM(G8,H8,I8)/E8,0)</f>
        <v>6.0000000000000001E-3</v>
      </c>
      <c r="M8" s="5"/>
    </row>
    <row r="9" spans="1:13" ht="38.25" x14ac:dyDescent="0.25">
      <c r="A9" s="18"/>
      <c r="B9" s="20">
        <v>3000129</v>
      </c>
      <c r="C9" s="20" t="s">
        <v>820</v>
      </c>
      <c r="D9" s="21">
        <v>365000000</v>
      </c>
      <c r="E9" s="22">
        <v>299389253</v>
      </c>
      <c r="F9" s="22">
        <f t="shared" si="0"/>
        <v>154323841.5</v>
      </c>
      <c r="G9" s="22">
        <v>130755079</v>
      </c>
      <c r="H9" s="22">
        <v>21587360</v>
      </c>
      <c r="I9" s="22">
        <v>1981402.5</v>
      </c>
      <c r="J9" s="23">
        <f t="shared" si="1"/>
        <v>0.43673938756913228</v>
      </c>
      <c r="K9" s="23">
        <f t="shared" si="2"/>
        <v>0.50884404658306159</v>
      </c>
      <c r="L9" s="24">
        <f t="shared" si="3"/>
        <v>0.51546219496395884</v>
      </c>
      <c r="M9" s="5"/>
    </row>
    <row r="10" spans="1:13" ht="15.75" thickBot="1" x14ac:dyDescent="0.3">
      <c r="A10" s="47" t="s">
        <v>161</v>
      </c>
      <c r="B10" s="49"/>
      <c r="C10" s="49"/>
      <c r="D10" s="50">
        <f ca="1">OFFSET(D10,-MATCH("PROYECTOS",$A$8:$A$50,0)-1,0)-(OFFSET(D10,-MATCH("PROYECTOS",$A$8:$A$50,0),0))</f>
        <v>0</v>
      </c>
      <c r="E10" s="51">
        <f t="shared" ref="E10:I10" ca="1" si="4">OFFSET(E10,-MATCH("PROYECTOS",$A$8:$A$50,0)-1,0)-(OFFSET(E10,-MATCH("PROYECTOS",$A$8:$A$50,0),0))</f>
        <v>0</v>
      </c>
      <c r="F10" s="51">
        <f t="shared" ca="1" si="4"/>
        <v>0</v>
      </c>
      <c r="G10" s="51">
        <f t="shared" ca="1" si="4"/>
        <v>0</v>
      </c>
      <c r="H10" s="51">
        <f t="shared" ca="1" si="4"/>
        <v>0</v>
      </c>
      <c r="I10" s="51">
        <f t="shared" ca="1" si="4"/>
        <v>0</v>
      </c>
      <c r="J10" s="52">
        <f t="shared" ca="1" si="1"/>
        <v>0</v>
      </c>
      <c r="K10" s="52">
        <f t="shared" ca="1" si="2"/>
        <v>0</v>
      </c>
      <c r="L10" s="53">
        <f t="shared" ca="1" si="3"/>
        <v>0</v>
      </c>
      <c r="M10" s="5"/>
    </row>
    <row r="11" spans="1:13" ht="15.75" thickBot="1" x14ac:dyDescent="0.3"/>
    <row r="12" spans="1:13" ht="15.75" thickBot="1" x14ac:dyDescent="0.3">
      <c r="A12" s="82" t="s">
        <v>209</v>
      </c>
      <c r="B12" s="83"/>
      <c r="C12" s="83"/>
      <c r="D12" s="84"/>
    </row>
    <row r="13" spans="1:13" ht="15.75" thickBot="1" x14ac:dyDescent="0.3">
      <c r="A13" s="2" t="s">
        <v>827</v>
      </c>
    </row>
    <row r="14" spans="1:13" ht="45" customHeight="1" x14ac:dyDescent="0.25">
      <c r="A14" s="76" t="s">
        <v>211</v>
      </c>
      <c r="B14" s="77"/>
      <c r="C14" s="77"/>
      <c r="D14" s="87" t="s">
        <v>212</v>
      </c>
    </row>
    <row r="15" spans="1:13" ht="15.75" thickBot="1" x14ac:dyDescent="0.3">
      <c r="A15" s="85"/>
      <c r="B15" s="86"/>
      <c r="C15" s="86"/>
      <c r="D15" s="88"/>
    </row>
    <row r="16" spans="1:13" x14ac:dyDescent="0.25">
      <c r="A16" s="18"/>
      <c r="B16" s="20">
        <v>3000001</v>
      </c>
      <c r="C16" s="20" t="s">
        <v>366</v>
      </c>
      <c r="D16" s="24">
        <v>6.0000000000000001E-3</v>
      </c>
    </row>
    <row r="17" spans="1:4" ht="39" thickBot="1" x14ac:dyDescent="0.3">
      <c r="A17" s="25"/>
      <c r="B17" s="27">
        <v>3000129</v>
      </c>
      <c r="C17" s="27" t="s">
        <v>820</v>
      </c>
      <c r="D17" s="31">
        <v>0.51546219496395884</v>
      </c>
    </row>
  </sheetData>
  <mergeCells count="10">
    <mergeCell ref="A12:D12"/>
    <mergeCell ref="A14:C15"/>
    <mergeCell ref="D14:D15"/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4"/>
  <dimension ref="A1:S12"/>
  <sheetViews>
    <sheetView workbookViewId="0">
      <selection activeCell="A11" sqref="A11:S11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4" width="7.7109375" customWidth="1"/>
    <col min="5" max="5" width="31.42578125" customWidth="1"/>
    <col min="6" max="6" width="4.28515625" style="4" customWidth="1"/>
    <col min="7" max="7" width="11.42578125" customWidth="1"/>
    <col min="8" max="10" width="13.5703125" customWidth="1"/>
    <col min="11" max="13" width="0" hidden="1" customWidth="1"/>
    <col min="17" max="18" width="14" hidden="1" customWidth="1"/>
    <col min="19" max="19" width="0" hidden="1" customWidth="1"/>
  </cols>
  <sheetData>
    <row r="1" spans="1:19" ht="15.75" x14ac:dyDescent="0.25">
      <c r="A1" s="32">
        <v>59</v>
      </c>
      <c r="B1" s="33" t="s">
        <v>72</v>
      </c>
      <c r="C1" s="33" t="s">
        <v>46</v>
      </c>
      <c r="D1" s="33"/>
      <c r="E1" s="33"/>
      <c r="F1" s="36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15.75" thickBot="1" x14ac:dyDescent="0.3">
      <c r="A2" s="2" t="s">
        <v>821</v>
      </c>
    </row>
    <row r="3" spans="1:19" ht="15.75" thickBot="1" x14ac:dyDescent="0.3">
      <c r="A3" s="76" t="s">
        <v>163</v>
      </c>
      <c r="B3" s="77"/>
      <c r="C3" s="77"/>
      <c r="D3" s="77"/>
      <c r="E3" s="77"/>
      <c r="F3" s="77"/>
      <c r="G3" s="77"/>
      <c r="H3" s="76" t="s">
        <v>1</v>
      </c>
      <c r="I3" s="77"/>
      <c r="J3" s="77"/>
      <c r="K3" s="77"/>
      <c r="L3" s="77"/>
      <c r="M3" s="77"/>
      <c r="N3" s="77"/>
      <c r="O3" s="77"/>
      <c r="P3" s="78"/>
      <c r="Q3" s="77" t="s">
        <v>167</v>
      </c>
      <c r="R3" s="77"/>
      <c r="S3" s="78"/>
    </row>
    <row r="4" spans="1:19" ht="45" customHeight="1" x14ac:dyDescent="0.25">
      <c r="A4" s="96" t="s">
        <v>164</v>
      </c>
      <c r="B4" s="92"/>
      <c r="C4" s="92"/>
      <c r="D4" s="92" t="s">
        <v>165</v>
      </c>
      <c r="E4" s="92"/>
      <c r="F4" s="92" t="s">
        <v>166</v>
      </c>
      <c r="G4" s="93"/>
      <c r="H4" s="74" t="s">
        <v>2</v>
      </c>
      <c r="I4" s="72" t="s">
        <v>3</v>
      </c>
      <c r="J4" s="72" t="s">
        <v>76</v>
      </c>
      <c r="K4" s="72" t="s">
        <v>5</v>
      </c>
      <c r="L4" s="72"/>
      <c r="M4" s="72"/>
      <c r="N4" s="72" t="s">
        <v>9</v>
      </c>
      <c r="O4" s="72"/>
      <c r="P4" s="81"/>
      <c r="Q4" s="90" t="s">
        <v>168</v>
      </c>
      <c r="R4" s="72" t="s">
        <v>169</v>
      </c>
      <c r="S4" s="81" t="s">
        <v>170</v>
      </c>
    </row>
    <row r="5" spans="1:19" ht="15.75" thickBot="1" x14ac:dyDescent="0.3">
      <c r="A5" s="97"/>
      <c r="B5" s="94"/>
      <c r="C5" s="94"/>
      <c r="D5" s="94"/>
      <c r="E5" s="94"/>
      <c r="F5" s="94"/>
      <c r="G5" s="95"/>
      <c r="H5" s="75"/>
      <c r="I5" s="73"/>
      <c r="J5" s="73"/>
      <c r="K5" s="9" t="s">
        <v>6</v>
      </c>
      <c r="L5" s="9" t="s">
        <v>7</v>
      </c>
      <c r="M5" s="9" t="s">
        <v>77</v>
      </c>
      <c r="N5" s="9" t="s">
        <v>10</v>
      </c>
      <c r="O5" s="9" t="s">
        <v>7</v>
      </c>
      <c r="P5" s="10" t="s">
        <v>77</v>
      </c>
      <c r="Q5" s="91"/>
      <c r="R5" s="73"/>
      <c r="S5" s="89"/>
    </row>
    <row r="6" spans="1:19" x14ac:dyDescent="0.25">
      <c r="A6" s="11" t="s">
        <v>11</v>
      </c>
      <c r="B6" s="13"/>
      <c r="C6" s="13"/>
      <c r="D6" s="54"/>
      <c r="E6" s="13"/>
      <c r="F6" s="55"/>
      <c r="G6" s="13"/>
      <c r="H6" s="14">
        <v>365500000</v>
      </c>
      <c r="I6" s="15">
        <v>299889253</v>
      </c>
      <c r="J6" s="15">
        <v>154326841.5</v>
      </c>
      <c r="K6" s="15">
        <v>130758079</v>
      </c>
      <c r="L6" s="15">
        <v>21587360</v>
      </c>
      <c r="M6" s="15">
        <v>1981402.5</v>
      </c>
      <c r="N6" s="16">
        <v>0.43602122347478722</v>
      </c>
      <c r="O6" s="16">
        <v>0.50800566367745092</v>
      </c>
      <c r="P6" s="17">
        <v>0.51461277773765368</v>
      </c>
      <c r="Q6" s="56"/>
      <c r="R6" s="15"/>
      <c r="S6" s="17"/>
    </row>
    <row r="7" spans="1:19" x14ac:dyDescent="0.25">
      <c r="A7" s="40" t="s">
        <v>171</v>
      </c>
      <c r="B7" s="42"/>
      <c r="C7" s="42"/>
      <c r="D7" s="57"/>
      <c r="E7" s="42"/>
      <c r="F7" s="58"/>
      <c r="G7" s="42"/>
      <c r="H7" s="43">
        <f ca="1">SUM(H8:OFFSET(H6,MATCH("PROYECTOS",$A$8:$A$50,0),0))</f>
        <v>365500000</v>
      </c>
      <c r="I7" s="44">
        <f ca="1">SUM(I8:OFFSET(I6,MATCH("PROYECTOS",$A$8:$A$50,0),0))</f>
        <v>299889253</v>
      </c>
      <c r="J7" s="44">
        <f ca="1">SUM(J8:OFFSET(J6,MATCH("PROYECTOS",$A$8:$A$50,0),0))</f>
        <v>154326841.5</v>
      </c>
      <c r="K7" s="44">
        <f ca="1">SUM(K8:OFFSET(K6,MATCH("PROYECTOS",$A$8:$A$50,0),0))</f>
        <v>130758079</v>
      </c>
      <c r="L7" s="44">
        <f ca="1">SUM(L8:OFFSET(L6,MATCH("PROYECTOS",$A$8:$A$50,0),0))</f>
        <v>21587360</v>
      </c>
      <c r="M7" s="44">
        <f ca="1">SUM(M8:OFFSET(M6,MATCH("PROYECTOS",$A$8:$A$50,0),0))</f>
        <v>1981402.5</v>
      </c>
      <c r="N7" s="45">
        <f ca="1">IFERROR(K7/I7,0)</f>
        <v>0.43602122347478722</v>
      </c>
      <c r="O7" s="45">
        <f ca="1">IFERROR(SUM(K7,L7)/I7,0)</f>
        <v>0.50800566367745092</v>
      </c>
      <c r="P7" s="46">
        <f ca="1">IFERROR(SUM(K7,L7,M7)/I7,0)</f>
        <v>0.51461277773765368</v>
      </c>
      <c r="Q7" s="59"/>
      <c r="R7" s="44"/>
      <c r="S7" s="46"/>
    </row>
    <row r="8" spans="1:19" x14ac:dyDescent="0.25">
      <c r="A8" s="18"/>
      <c r="B8" s="20">
        <v>5000276</v>
      </c>
      <c r="C8" s="20" t="s">
        <v>510</v>
      </c>
      <c r="D8" s="63">
        <v>3000001</v>
      </c>
      <c r="E8" s="20" t="s">
        <v>366</v>
      </c>
      <c r="F8" s="64">
        <v>1</v>
      </c>
      <c r="G8" s="20" t="s">
        <v>413</v>
      </c>
      <c r="H8" s="21">
        <v>500000</v>
      </c>
      <c r="I8" s="22">
        <v>500000</v>
      </c>
      <c r="J8" s="22">
        <f t="shared" ref="J8:J11" si="0">SUM(K8,L8,M8)</f>
        <v>3000</v>
      </c>
      <c r="K8" s="22">
        <v>3000</v>
      </c>
      <c r="L8" s="22">
        <v>0</v>
      </c>
      <c r="M8" s="22">
        <v>0</v>
      </c>
      <c r="N8" s="23">
        <f t="shared" ref="N8:N12" si="1">IFERROR(K8/I8,0)</f>
        <v>6.0000000000000001E-3</v>
      </c>
      <c r="O8" s="23">
        <f t="shared" ref="O8:O12" si="2">IFERROR(SUM(K8,L8)/I8,0)</f>
        <v>6.0000000000000001E-3</v>
      </c>
      <c r="P8" s="24">
        <f t="shared" ref="P8:P12" si="3">IFERROR(SUM(K8,L8,M8)/I8,0)</f>
        <v>6.0000000000000001E-3</v>
      </c>
      <c r="Q8" s="65">
        <v>0</v>
      </c>
      <c r="R8" s="22">
        <v>0</v>
      </c>
      <c r="S8" s="24">
        <f>IFERROR(R8/Q8,0)</f>
        <v>0</v>
      </c>
    </row>
    <row r="9" spans="1:19" ht="38.25" x14ac:dyDescent="0.25">
      <c r="A9" s="18"/>
      <c r="B9" s="20">
        <v>5001427</v>
      </c>
      <c r="C9" s="20" t="s">
        <v>822</v>
      </c>
      <c r="D9" s="63">
        <v>3000129</v>
      </c>
      <c r="E9" s="20" t="s">
        <v>820</v>
      </c>
      <c r="F9" s="64">
        <v>488</v>
      </c>
      <c r="G9" s="20" t="s">
        <v>825</v>
      </c>
      <c r="H9" s="21">
        <v>193351085</v>
      </c>
      <c r="I9" s="22">
        <v>123913502</v>
      </c>
      <c r="J9" s="22">
        <f t="shared" si="0"/>
        <v>40268800</v>
      </c>
      <c r="K9" s="22">
        <v>35160400</v>
      </c>
      <c r="L9" s="22">
        <v>5108400</v>
      </c>
      <c r="M9" s="22">
        <v>0</v>
      </c>
      <c r="N9" s="23">
        <f t="shared" si="1"/>
        <v>0.28374954651834472</v>
      </c>
      <c r="O9" s="23">
        <f t="shared" si="2"/>
        <v>0.32497507817993876</v>
      </c>
      <c r="P9" s="24">
        <f t="shared" si="3"/>
        <v>0.32497507817993876</v>
      </c>
      <c r="Q9" s="65">
        <v>0</v>
      </c>
      <c r="R9" s="22">
        <v>0</v>
      </c>
      <c r="S9" s="24">
        <f t="shared" ref="S9:S11" si="4">IFERROR(R9/Q9,0)</f>
        <v>0</v>
      </c>
    </row>
    <row r="10" spans="1:19" ht="38.25" x14ac:dyDescent="0.25">
      <c r="A10" s="18"/>
      <c r="B10" s="20">
        <v>5001428</v>
      </c>
      <c r="C10" s="20" t="s">
        <v>823</v>
      </c>
      <c r="D10" s="63">
        <v>3000129</v>
      </c>
      <c r="E10" s="20" t="s">
        <v>820</v>
      </c>
      <c r="F10" s="64">
        <v>488</v>
      </c>
      <c r="G10" s="20" t="s">
        <v>825</v>
      </c>
      <c r="H10" s="21">
        <v>14286100</v>
      </c>
      <c r="I10" s="22">
        <v>14286100</v>
      </c>
      <c r="J10" s="22">
        <f t="shared" si="0"/>
        <v>1881665</v>
      </c>
      <c r="K10" s="22">
        <v>1744865</v>
      </c>
      <c r="L10" s="22">
        <v>136800</v>
      </c>
      <c r="M10" s="22">
        <v>0</v>
      </c>
      <c r="N10" s="23">
        <f t="shared" si="1"/>
        <v>0.12213725229418805</v>
      </c>
      <c r="O10" s="23">
        <f t="shared" si="2"/>
        <v>0.13171299374916878</v>
      </c>
      <c r="P10" s="24">
        <f t="shared" si="3"/>
        <v>0.13171299374916878</v>
      </c>
      <c r="Q10" s="65">
        <v>0</v>
      </c>
      <c r="R10" s="22">
        <v>0</v>
      </c>
      <c r="S10" s="24">
        <f t="shared" si="4"/>
        <v>0</v>
      </c>
    </row>
    <row r="11" spans="1:19" ht="38.25" x14ac:dyDescent="0.25">
      <c r="A11" s="18"/>
      <c r="B11" s="20">
        <v>5001429</v>
      </c>
      <c r="C11" s="20" t="s">
        <v>824</v>
      </c>
      <c r="D11" s="63">
        <v>3000129</v>
      </c>
      <c r="E11" s="20" t="s">
        <v>820</v>
      </c>
      <c r="F11" s="64">
        <v>488</v>
      </c>
      <c r="G11" s="20" t="s">
        <v>825</v>
      </c>
      <c r="H11" s="21">
        <v>157362815</v>
      </c>
      <c r="I11" s="22">
        <v>161189651</v>
      </c>
      <c r="J11" s="22">
        <f t="shared" si="0"/>
        <v>112173376.5</v>
      </c>
      <c r="K11" s="22">
        <v>93849814</v>
      </c>
      <c r="L11" s="22">
        <v>16342160</v>
      </c>
      <c r="M11" s="22">
        <v>1981402.5</v>
      </c>
      <c r="N11" s="23">
        <f t="shared" si="1"/>
        <v>0.58223225509682375</v>
      </c>
      <c r="O11" s="23">
        <f t="shared" si="2"/>
        <v>0.68361692773936211</v>
      </c>
      <c r="P11" s="24">
        <f t="shared" si="3"/>
        <v>0.69590929569045346</v>
      </c>
      <c r="Q11" s="65">
        <v>0</v>
      </c>
      <c r="R11" s="22">
        <v>0</v>
      </c>
      <c r="S11" s="24">
        <f t="shared" si="4"/>
        <v>0</v>
      </c>
    </row>
    <row r="12" spans="1:19" ht="15.75" thickBot="1" x14ac:dyDescent="0.3">
      <c r="A12" s="47" t="s">
        <v>161</v>
      </c>
      <c r="B12" s="49"/>
      <c r="C12" s="49"/>
      <c r="D12" s="60"/>
      <c r="E12" s="49"/>
      <c r="F12" s="61"/>
      <c r="G12" s="49"/>
      <c r="H12" s="50">
        <f ca="1">OFFSET(H12,-MATCH("PROYECTOS",$A$8:$A$50,0)-1,0)-(OFFSET(H12,-MATCH("PROYECTOS",$A$8:$A$50,0),0))</f>
        <v>0</v>
      </c>
      <c r="I12" s="51">
        <f t="shared" ref="I12:M12" ca="1" si="5">OFFSET(I12,-MATCH("PROYECTOS",$A$8:$A$50,0)-1,0)-(OFFSET(I12,-MATCH("PROYECTOS",$A$8:$A$50,0),0))</f>
        <v>0</v>
      </c>
      <c r="J12" s="51">
        <f t="shared" ca="1" si="5"/>
        <v>0</v>
      </c>
      <c r="K12" s="51">
        <f t="shared" ca="1" si="5"/>
        <v>0</v>
      </c>
      <c r="L12" s="51">
        <f t="shared" ca="1" si="5"/>
        <v>0</v>
      </c>
      <c r="M12" s="51">
        <f t="shared" ca="1" si="5"/>
        <v>0</v>
      </c>
      <c r="N12" s="52">
        <f t="shared" ca="1" si="1"/>
        <v>0</v>
      </c>
      <c r="O12" s="52">
        <f t="shared" ca="1" si="2"/>
        <v>0</v>
      </c>
      <c r="P12" s="53">
        <f t="shared" ca="1" si="3"/>
        <v>0</v>
      </c>
      <c r="Q12" s="62"/>
      <c r="R12" s="51"/>
      <c r="S12" s="53"/>
    </row>
  </sheetData>
  <mergeCells count="14">
    <mergeCell ref="F4:G5"/>
    <mergeCell ref="D4:E5"/>
    <mergeCell ref="A4:C5"/>
    <mergeCell ref="A3:G3"/>
    <mergeCell ref="H3:P3"/>
    <mergeCell ref="J4:J5"/>
    <mergeCell ref="I4:I5"/>
    <mergeCell ref="H4:H5"/>
    <mergeCell ref="Q3:S3"/>
    <mergeCell ref="K4:M4"/>
    <mergeCell ref="N4:P4"/>
    <mergeCell ref="S4:S5"/>
    <mergeCell ref="R4:R5"/>
    <mergeCell ref="Q4:Q5"/>
  </mergeCell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5"/>
  <dimension ref="A1:M11"/>
  <sheetViews>
    <sheetView workbookViewId="0">
      <selection activeCell="A8" sqref="A8:L8"/>
    </sheetView>
  </sheetViews>
  <sheetFormatPr baseColWidth="10" defaultColWidth="11.7109375" defaultRowHeight="15" x14ac:dyDescent="0.25"/>
  <cols>
    <col min="1" max="1" width="4.28515625" customWidth="1"/>
    <col min="2" max="2" width="4.28515625" style="4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60</v>
      </c>
      <c r="B1" s="36" t="s">
        <v>72</v>
      </c>
      <c r="C1" s="33" t="s">
        <v>47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828</v>
      </c>
    </row>
    <row r="3" spans="1:13" ht="15.75" thickBot="1" x14ac:dyDescent="0.3">
      <c r="A3" s="76" t="s">
        <v>75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2"/>
      <c r="C6" s="13"/>
      <c r="D6" s="14">
        <v>11747328</v>
      </c>
      <c r="E6" s="15">
        <v>11892363</v>
      </c>
      <c r="F6" s="15">
        <v>1104300.2000000002</v>
      </c>
      <c r="G6" s="15">
        <v>900556.3</v>
      </c>
      <c r="H6" s="15">
        <v>110355.8</v>
      </c>
      <c r="I6" s="15">
        <v>93388.1</v>
      </c>
      <c r="J6" s="16">
        <v>7.5725598016138596E-2</v>
      </c>
      <c r="K6" s="16">
        <v>8.5005149943707572E-2</v>
      </c>
      <c r="L6" s="17">
        <v>9.2857929075996104E-2</v>
      </c>
      <c r="M6" s="5"/>
    </row>
    <row r="7" spans="1:13" x14ac:dyDescent="0.25">
      <c r="A7" s="40" t="s">
        <v>107</v>
      </c>
      <c r="B7" s="41"/>
      <c r="C7" s="42"/>
      <c r="D7" s="43">
        <f ca="1">SUM(D8:OFFSET(D6,MATCH("GOBIERNOS REGIONALES",$A$8:$A$50,0),0))</f>
        <v>11747328</v>
      </c>
      <c r="E7" s="44">
        <f ca="1">SUM(E8:OFFSET(E6,MATCH("GOBIERNOS REGIONALES",$A$8:$A$50,0),0))</f>
        <v>11892363</v>
      </c>
      <c r="F7" s="44">
        <f ca="1">SUM(F8:OFFSET(F6,MATCH("GOBIERNOS REGIONALES",$A$8:$A$50,0),0))</f>
        <v>1104300.2000000002</v>
      </c>
      <c r="G7" s="44">
        <f ca="1">SUM(G8:OFFSET(G6,MATCH("GOBIERNOS REGIONALES",$A$8:$A$50,0),0))</f>
        <v>900556.3</v>
      </c>
      <c r="H7" s="44">
        <f ca="1">SUM(H8:OFFSET(H6,MATCH("GOBIERNOS REGIONALES",$A$8:$A$50,0),0))</f>
        <v>110355.8</v>
      </c>
      <c r="I7" s="44">
        <f ca="1">SUM(I8:OFFSET(I6,MATCH("GOBIERNOS REGIONALES",$A$8:$A$50,0),0))</f>
        <v>93388.1</v>
      </c>
      <c r="J7" s="45">
        <f ca="1">IFERROR(G7/E7,0)</f>
        <v>7.5725598016138596E-2</v>
      </c>
      <c r="K7" s="45">
        <f ca="1">IFERROR(SUM(G7,H7)/E7,0)</f>
        <v>8.5005149943707572E-2</v>
      </c>
      <c r="L7" s="46">
        <f ca="1">IFERROR(SUM(G7,H7,I7)/E7,0)</f>
        <v>9.2857929075996104E-2</v>
      </c>
      <c r="M7" s="5"/>
    </row>
    <row r="8" spans="1:13" ht="25.5" x14ac:dyDescent="0.25">
      <c r="A8" s="18"/>
      <c r="B8" s="19">
        <v>37</v>
      </c>
      <c r="C8" s="20" t="s">
        <v>819</v>
      </c>
      <c r="D8" s="21">
        <v>11747328</v>
      </c>
      <c r="E8" s="22">
        <v>11892363</v>
      </c>
      <c r="F8" s="22">
        <f t="shared" ref="F8:F10" si="0">SUM(G8,H8,I8)</f>
        <v>1104300.2000000002</v>
      </c>
      <c r="G8" s="22">
        <v>900556.3</v>
      </c>
      <c r="H8" s="22">
        <v>110355.8</v>
      </c>
      <c r="I8" s="22">
        <v>93388.1</v>
      </c>
      <c r="J8" s="23">
        <f t="shared" ref="J8:J10" si="1">IFERROR(G8/E8,0)</f>
        <v>7.5725598016138596E-2</v>
      </c>
      <c r="K8" s="23">
        <f t="shared" ref="K8:K10" si="2">IFERROR(SUM(G8,H8)/E8,0)</f>
        <v>8.5005149943707572E-2</v>
      </c>
      <c r="L8" s="24">
        <f t="shared" ref="L8:L10" si="3">IFERROR(SUM(G8,H8,I8)/E8,0)</f>
        <v>9.2857929075996104E-2</v>
      </c>
      <c r="M8" s="5"/>
    </row>
    <row r="9" spans="1:13" ht="15.75" thickBot="1" x14ac:dyDescent="0.3">
      <c r="A9" s="47" t="s">
        <v>112</v>
      </c>
      <c r="B9" s="48"/>
      <c r="C9" s="49"/>
      <c r="D9" s="50">
        <f ca="1">SUM(D10:OFFSET(D8,(MATCH("GOBIERNOS LOCALES",$A$8:$A$50,0)-MATCH("GOBIERNOS REGIONALES",$A$8:$A$50,0)),0))</f>
        <v>0</v>
      </c>
      <c r="E9" s="51">
        <f ca="1">SUM(E10:OFFSET(E8,(MATCH("GOBIERNOS LOCALES",$A$8:$A$50,0)-MATCH("GOBIERNOS REGIONALES",$A$8:$A$50,0)),0))</f>
        <v>0</v>
      </c>
      <c r="F9" s="51">
        <f ca="1">SUM(F10:OFFSET(F8,(MATCH("GOBIERNOS LOCALES",$A$8:$A$50,0)-MATCH("GOBIERNOS REGIONALES",$A$8:$A$50,0)),0))</f>
        <v>0</v>
      </c>
      <c r="G9" s="51">
        <f ca="1">SUM(G10:OFFSET(G8,(MATCH("GOBIERNOS LOCALES",$A$8:$A$50,0)-MATCH("GOBIERNOS REGIONALES",$A$8:$A$50,0)),0))</f>
        <v>0</v>
      </c>
      <c r="H9" s="51">
        <f ca="1">SUM(H10:OFFSET(H8,(MATCH("GOBIERNOS LOCALES",$A$8:$A$50,0)-MATCH("GOBIERNOS REGIONALES",$A$8:$A$50,0)),0))</f>
        <v>0</v>
      </c>
      <c r="I9" s="51">
        <f ca="1">SUM(I10:OFFSET(I8,(MATCH("GOBIERNOS LOCALES",$A$8:$A$50,0)-MATCH("GOBIERNOS REGIONALES",$A$8:$A$50,0)),0))</f>
        <v>0</v>
      </c>
      <c r="J9" s="52">
        <f ca="1">IFERROR(G9/E9,0)</f>
        <v>0</v>
      </c>
      <c r="K9" s="52">
        <f ca="1">IFERROR(SUM(G9,H9)/E9,0)</f>
        <v>0</v>
      </c>
      <c r="L9" s="53">
        <f ca="1">IFERROR(SUM(G9,H9,I9)/E9,0)</f>
        <v>0</v>
      </c>
      <c r="M9" s="5"/>
    </row>
    <row r="10" spans="1:13" x14ac:dyDescent="0.25">
      <c r="A10" t="s">
        <v>138</v>
      </c>
      <c r="D10" s="6"/>
      <c r="E10" s="6"/>
      <c r="F10" s="6">
        <f t="shared" si="0"/>
        <v>0</v>
      </c>
      <c r="G10" s="6"/>
      <c r="H10" s="6"/>
      <c r="I10" s="6"/>
      <c r="J10" s="5">
        <f t="shared" si="1"/>
        <v>0</v>
      </c>
      <c r="K10" s="5">
        <f t="shared" si="2"/>
        <v>0</v>
      </c>
      <c r="L10" s="5">
        <f t="shared" si="3"/>
        <v>0</v>
      </c>
      <c r="M10" s="5"/>
    </row>
    <row r="11" spans="1:13" x14ac:dyDescent="0.25">
      <c r="D11" s="6"/>
      <c r="E11" s="6"/>
      <c r="F11" s="6"/>
      <c r="G11" s="6"/>
      <c r="H11" s="6"/>
      <c r="I11" s="6"/>
      <c r="J11" s="5"/>
      <c r="K11" s="5"/>
      <c r="L11" s="5"/>
      <c r="M11" s="5"/>
    </row>
  </sheetData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6"/>
  <dimension ref="A1:P100"/>
  <sheetViews>
    <sheetView workbookViewId="0">
      <selection activeCell="N2" sqref="N2"/>
    </sheetView>
  </sheetViews>
  <sheetFormatPr baseColWidth="10" defaultColWidth="11.7109375" defaultRowHeight="15" x14ac:dyDescent="0.25"/>
  <cols>
    <col min="1" max="1" width="4.28515625" customWidth="1"/>
    <col min="2" max="2" width="4.28515625" style="35" customWidth="1"/>
    <col min="3" max="3" width="31.42578125" customWidth="1"/>
    <col min="4" max="6" width="13.5703125" customWidth="1"/>
    <col min="7" max="9" width="0" hidden="1" customWidth="1"/>
  </cols>
  <sheetData>
    <row r="1" spans="1:16" ht="15.75" x14ac:dyDescent="0.25">
      <c r="A1" s="32">
        <v>60</v>
      </c>
      <c r="B1" s="34" t="s">
        <v>72</v>
      </c>
      <c r="C1" s="33" t="s">
        <v>47</v>
      </c>
      <c r="D1" s="33"/>
      <c r="E1" s="33"/>
      <c r="F1" s="33"/>
      <c r="G1" s="33"/>
      <c r="H1" s="33"/>
      <c r="I1" s="33"/>
      <c r="J1" s="33"/>
      <c r="K1" s="33"/>
      <c r="L1" s="33"/>
    </row>
    <row r="2" spans="1:16" ht="15.75" thickBot="1" x14ac:dyDescent="0.3">
      <c r="A2" s="2" t="s">
        <v>829</v>
      </c>
      <c r="N2" s="1" t="s">
        <v>834</v>
      </c>
    </row>
    <row r="3" spans="1:16" ht="15.75" thickBot="1" x14ac:dyDescent="0.3">
      <c r="A3" s="76" t="s">
        <v>79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6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6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  <c r="O5" s="6"/>
      <c r="P5" s="66"/>
    </row>
    <row r="6" spans="1:16" x14ac:dyDescent="0.25">
      <c r="A6" s="11" t="s">
        <v>11</v>
      </c>
      <c r="B6" s="37"/>
      <c r="C6" s="13"/>
      <c r="D6" s="14">
        <f ca="1">SUM(D7:OFFSET(D7,50,0))</f>
        <v>11747328</v>
      </c>
      <c r="E6" s="15">
        <f ca="1">SUM(E7:OFFSET(E7,50,0))</f>
        <v>11892363</v>
      </c>
      <c r="F6" s="15">
        <f ca="1">SUM(F7:OFFSET(F7,50,0))</f>
        <v>1104300.2000000002</v>
      </c>
      <c r="G6" s="15">
        <f ca="1">SUM(G7:OFFSET(G7,50,0))</f>
        <v>900556.3</v>
      </c>
      <c r="H6" s="15">
        <f ca="1">SUM(H7:OFFSET(H7,50,0))</f>
        <v>110355.8</v>
      </c>
      <c r="I6" s="15">
        <f ca="1">SUM(I7:OFFSET(I7,50,0))</f>
        <v>93388.1</v>
      </c>
      <c r="J6" s="16">
        <f ca="1">IFERROR(G6/E6,0)</f>
        <v>7.5725598016138596E-2</v>
      </c>
      <c r="K6" s="16">
        <f ca="1">IFERROR(SUM(G6,H6)/E6,0)</f>
        <v>8.5005149943707572E-2</v>
      </c>
      <c r="L6" s="17">
        <f ca="1">IFERROR(SUM(G6,H6,I6)/E6,0)</f>
        <v>9.2857929075996104E-2</v>
      </c>
      <c r="M6" s="5"/>
      <c r="O6" s="6" t="s">
        <v>206</v>
      </c>
      <c r="P6" s="66" t="s">
        <v>207</v>
      </c>
    </row>
    <row r="7" spans="1:16" ht="15.75" thickBot="1" x14ac:dyDescent="0.3">
      <c r="A7" s="25"/>
      <c r="B7" s="39">
        <v>15</v>
      </c>
      <c r="C7" s="27" t="s">
        <v>96</v>
      </c>
      <c r="D7" s="28">
        <v>11747328</v>
      </c>
      <c r="E7" s="29">
        <v>11892363</v>
      </c>
      <c r="F7" s="29">
        <f>SUM(G7,H7,I7)</f>
        <v>1104300.2000000002</v>
      </c>
      <c r="G7" s="29">
        <v>900556.3</v>
      </c>
      <c r="H7" s="29">
        <v>110355.8</v>
      </c>
      <c r="I7" s="29">
        <v>93388.1</v>
      </c>
      <c r="J7" s="30">
        <f>IFERROR(G7/E7,0)</f>
        <v>7.5725598016138596E-2</v>
      </c>
      <c r="K7" s="30">
        <f>IFERROR(SUM(G7,H7)/E7,0)</f>
        <v>8.5005149943707572E-2</v>
      </c>
      <c r="L7" s="31">
        <f>IFERROR(SUM(G7,H7,I7)/E7,0)</f>
        <v>9.2857929075996104E-2</v>
      </c>
      <c r="M7" s="5"/>
      <c r="N7" t="s">
        <v>96</v>
      </c>
      <c r="O7" s="6">
        <v>1104300.2000000002</v>
      </c>
      <c r="P7" s="66">
        <v>9.2857929075996104E-2</v>
      </c>
    </row>
    <row r="8" spans="1:16" x14ac:dyDescent="0.25">
      <c r="O8" s="6"/>
      <c r="P8" s="66"/>
    </row>
    <row r="9" spans="1:16" x14ac:dyDescent="0.25">
      <c r="O9" s="6"/>
      <c r="P9" s="66"/>
    </row>
    <row r="10" spans="1:16" x14ac:dyDescent="0.25">
      <c r="O10" s="6"/>
      <c r="P10" s="66"/>
    </row>
    <row r="11" spans="1:16" x14ac:dyDescent="0.25">
      <c r="O11" s="6"/>
      <c r="P11" s="66"/>
    </row>
    <row r="12" spans="1:16" x14ac:dyDescent="0.25">
      <c r="O12" s="6"/>
      <c r="P12" s="66"/>
    </row>
    <row r="13" spans="1:16" x14ac:dyDescent="0.25">
      <c r="O13" s="6"/>
      <c r="P13" s="66"/>
    </row>
    <row r="14" spans="1:16" x14ac:dyDescent="0.25">
      <c r="O14" s="6"/>
      <c r="P14" s="66"/>
    </row>
    <row r="15" spans="1:16" x14ac:dyDescent="0.25">
      <c r="O15" s="6"/>
      <c r="P15" s="66"/>
    </row>
    <row r="16" spans="1:16" x14ac:dyDescent="0.25">
      <c r="O16" s="6"/>
      <c r="P16" s="66"/>
    </row>
    <row r="17" spans="15:16" x14ac:dyDescent="0.25">
      <c r="O17" s="6"/>
      <c r="P17" s="66"/>
    </row>
    <row r="18" spans="15:16" x14ac:dyDescent="0.25">
      <c r="O18" s="6"/>
      <c r="P18" s="66"/>
    </row>
    <row r="19" spans="15:16" x14ac:dyDescent="0.25">
      <c r="O19" s="6"/>
      <c r="P19" s="66"/>
    </row>
    <row r="20" spans="15:16" x14ac:dyDescent="0.25">
      <c r="O20" s="6"/>
      <c r="P20" s="66"/>
    </row>
    <row r="21" spans="15:16" x14ac:dyDescent="0.25">
      <c r="O21" s="6"/>
      <c r="P21" s="66"/>
    </row>
    <row r="22" spans="15:16" x14ac:dyDescent="0.25">
      <c r="O22" s="6"/>
      <c r="P22" s="66"/>
    </row>
    <row r="23" spans="15:16" x14ac:dyDescent="0.25">
      <c r="O23" s="6"/>
      <c r="P23" s="66"/>
    </row>
    <row r="24" spans="15:16" x14ac:dyDescent="0.25">
      <c r="O24" s="6"/>
      <c r="P24" s="66"/>
    </row>
    <row r="25" spans="15:16" x14ac:dyDescent="0.25">
      <c r="O25" s="6"/>
      <c r="P25" s="66"/>
    </row>
    <row r="26" spans="15:16" x14ac:dyDescent="0.25">
      <c r="O26" s="6"/>
      <c r="P26" s="66"/>
    </row>
    <row r="27" spans="15:16" x14ac:dyDescent="0.25">
      <c r="O27" s="6"/>
      <c r="P27" s="66"/>
    </row>
    <row r="28" spans="15:16" x14ac:dyDescent="0.25">
      <c r="O28" s="6"/>
      <c r="P28" s="66"/>
    </row>
    <row r="29" spans="15:16" x14ac:dyDescent="0.25">
      <c r="O29" s="6"/>
      <c r="P29" s="66"/>
    </row>
    <row r="30" spans="15:16" x14ac:dyDescent="0.25">
      <c r="O30" s="6"/>
      <c r="P30" s="66"/>
    </row>
    <row r="31" spans="15:16" x14ac:dyDescent="0.25">
      <c r="O31" s="6"/>
      <c r="P31" s="66"/>
    </row>
    <row r="32" spans="15:16" x14ac:dyDescent="0.25">
      <c r="O32" s="6"/>
      <c r="P32" s="66"/>
    </row>
    <row r="33" spans="15:16" x14ac:dyDescent="0.25">
      <c r="O33" s="6"/>
      <c r="P33" s="66"/>
    </row>
    <row r="34" spans="15:16" x14ac:dyDescent="0.25">
      <c r="O34" s="6"/>
      <c r="P34" s="66"/>
    </row>
    <row r="35" spans="15:16" x14ac:dyDescent="0.25">
      <c r="O35" s="6"/>
      <c r="P35" s="66"/>
    </row>
    <row r="36" spans="15:16" x14ac:dyDescent="0.25">
      <c r="O36" s="6"/>
      <c r="P36" s="66"/>
    </row>
    <row r="37" spans="15:16" x14ac:dyDescent="0.25">
      <c r="O37" s="6"/>
      <c r="P37" s="66"/>
    </row>
    <row r="38" spans="15:16" x14ac:dyDescent="0.25">
      <c r="O38" s="6"/>
      <c r="P38" s="66"/>
    </row>
    <row r="39" spans="15:16" x14ac:dyDescent="0.25">
      <c r="O39" s="6"/>
      <c r="P39" s="66"/>
    </row>
    <row r="40" spans="15:16" x14ac:dyDescent="0.25">
      <c r="O40" s="6"/>
      <c r="P40" s="66"/>
    </row>
    <row r="41" spans="15:16" x14ac:dyDescent="0.25">
      <c r="O41" s="6"/>
      <c r="P41" s="66"/>
    </row>
    <row r="42" spans="15:16" x14ac:dyDescent="0.25">
      <c r="O42" s="6"/>
      <c r="P42" s="66"/>
    </row>
    <row r="43" spans="15:16" x14ac:dyDescent="0.25">
      <c r="O43" s="6"/>
      <c r="P43" s="66"/>
    </row>
    <row r="44" spans="15:16" x14ac:dyDescent="0.25">
      <c r="O44" s="6"/>
      <c r="P44" s="66"/>
    </row>
    <row r="45" spans="15:16" x14ac:dyDescent="0.25">
      <c r="O45" s="6"/>
      <c r="P45" s="66"/>
    </row>
    <row r="46" spans="15:16" x14ac:dyDescent="0.25">
      <c r="O46" s="6"/>
      <c r="P46" s="66"/>
    </row>
    <row r="47" spans="15:16" x14ac:dyDescent="0.25">
      <c r="O47" s="6"/>
      <c r="P47" s="66"/>
    </row>
    <row r="48" spans="15:16" x14ac:dyDescent="0.25">
      <c r="O48" s="6"/>
      <c r="P48" s="66"/>
    </row>
    <row r="49" spans="15:16" x14ac:dyDescent="0.25">
      <c r="O49" s="6"/>
      <c r="P49" s="66"/>
    </row>
    <row r="50" spans="15:16" x14ac:dyDescent="0.25">
      <c r="O50" s="6"/>
      <c r="P50" s="66"/>
    </row>
    <row r="51" spans="15:16" x14ac:dyDescent="0.25">
      <c r="O51" s="6"/>
      <c r="P51" s="66"/>
    </row>
    <row r="52" spans="15:16" x14ac:dyDescent="0.25">
      <c r="O52" s="6"/>
      <c r="P52" s="66"/>
    </row>
    <row r="53" spans="15:16" x14ac:dyDescent="0.25">
      <c r="O53" s="6"/>
      <c r="P53" s="66"/>
    </row>
    <row r="54" spans="15:16" x14ac:dyDescent="0.25">
      <c r="O54" s="6"/>
      <c r="P54" s="66"/>
    </row>
    <row r="55" spans="15:16" x14ac:dyDescent="0.25">
      <c r="O55" s="6"/>
      <c r="P55" s="66"/>
    </row>
    <row r="56" spans="15:16" x14ac:dyDescent="0.25">
      <c r="O56" s="6"/>
      <c r="P56" s="66"/>
    </row>
    <row r="57" spans="15:16" x14ac:dyDescent="0.25">
      <c r="O57" s="6"/>
      <c r="P57" s="66"/>
    </row>
    <row r="58" spans="15:16" x14ac:dyDescent="0.25">
      <c r="O58" s="6"/>
      <c r="P58" s="66"/>
    </row>
    <row r="59" spans="15:16" x14ac:dyDescent="0.25">
      <c r="O59" s="6"/>
      <c r="P59" s="66"/>
    </row>
    <row r="60" spans="15:16" x14ac:dyDescent="0.25">
      <c r="O60" s="6"/>
      <c r="P60" s="66"/>
    </row>
    <row r="61" spans="15:16" x14ac:dyDescent="0.25">
      <c r="O61" s="6"/>
      <c r="P61" s="66"/>
    </row>
    <row r="62" spans="15:16" x14ac:dyDescent="0.25">
      <c r="O62" s="6"/>
      <c r="P62" s="66"/>
    </row>
    <row r="63" spans="15:16" x14ac:dyDescent="0.25">
      <c r="O63" s="6"/>
      <c r="P63" s="66"/>
    </row>
    <row r="64" spans="15:16" x14ac:dyDescent="0.25">
      <c r="O64" s="6"/>
      <c r="P64" s="66"/>
    </row>
    <row r="65" spans="15:16" x14ac:dyDescent="0.25">
      <c r="O65" s="6"/>
      <c r="P65" s="66"/>
    </row>
    <row r="66" spans="15:16" x14ac:dyDescent="0.25">
      <c r="O66" s="6"/>
      <c r="P66" s="66"/>
    </row>
    <row r="67" spans="15:16" x14ac:dyDescent="0.25">
      <c r="O67" s="6"/>
      <c r="P67" s="66"/>
    </row>
    <row r="68" spans="15:16" x14ac:dyDescent="0.25">
      <c r="O68" s="6"/>
      <c r="P68" s="66"/>
    </row>
    <row r="69" spans="15:16" x14ac:dyDescent="0.25">
      <c r="O69" s="6"/>
      <c r="P69" s="66"/>
    </row>
    <row r="70" spans="15:16" x14ac:dyDescent="0.25">
      <c r="O70" s="6"/>
      <c r="P70" s="66"/>
    </row>
    <row r="71" spans="15:16" x14ac:dyDescent="0.25">
      <c r="O71" s="6"/>
      <c r="P71" s="66"/>
    </row>
    <row r="72" spans="15:16" x14ac:dyDescent="0.25">
      <c r="O72" s="6"/>
      <c r="P72" s="66"/>
    </row>
    <row r="73" spans="15:16" x14ac:dyDescent="0.25">
      <c r="O73" s="6"/>
      <c r="P73" s="66"/>
    </row>
    <row r="74" spans="15:16" x14ac:dyDescent="0.25">
      <c r="O74" s="6"/>
      <c r="P74" s="66"/>
    </row>
    <row r="75" spans="15:16" x14ac:dyDescent="0.25">
      <c r="O75" s="6"/>
      <c r="P75" s="66"/>
    </row>
    <row r="76" spans="15:16" x14ac:dyDescent="0.25">
      <c r="O76" s="6"/>
      <c r="P76" s="66"/>
    </row>
    <row r="77" spans="15:16" x14ac:dyDescent="0.25">
      <c r="O77" s="6"/>
      <c r="P77" s="66"/>
    </row>
    <row r="78" spans="15:16" x14ac:dyDescent="0.25">
      <c r="O78" s="6"/>
      <c r="P78" s="66"/>
    </row>
    <row r="79" spans="15:16" x14ac:dyDescent="0.25">
      <c r="O79" s="6"/>
      <c r="P79" s="66"/>
    </row>
    <row r="80" spans="15:16" x14ac:dyDescent="0.25">
      <c r="O80" s="6"/>
      <c r="P80" s="66"/>
    </row>
    <row r="81" spans="15:16" x14ac:dyDescent="0.25">
      <c r="O81" s="6"/>
      <c r="P81" s="66"/>
    </row>
    <row r="82" spans="15:16" x14ac:dyDescent="0.25">
      <c r="O82" s="6"/>
      <c r="P82" s="66"/>
    </row>
    <row r="83" spans="15:16" x14ac:dyDescent="0.25">
      <c r="O83" s="6"/>
      <c r="P83" s="66"/>
    </row>
    <row r="84" spans="15:16" x14ac:dyDescent="0.25">
      <c r="O84" s="6"/>
      <c r="P84" s="66"/>
    </row>
    <row r="85" spans="15:16" x14ac:dyDescent="0.25">
      <c r="O85" s="6"/>
      <c r="P85" s="66"/>
    </row>
    <row r="86" spans="15:16" x14ac:dyDescent="0.25">
      <c r="O86" s="6"/>
      <c r="P86" s="66"/>
    </row>
    <row r="87" spans="15:16" x14ac:dyDescent="0.25">
      <c r="O87" s="6"/>
      <c r="P87" s="66"/>
    </row>
    <row r="88" spans="15:16" x14ac:dyDescent="0.25">
      <c r="O88" s="6"/>
      <c r="P88" s="66"/>
    </row>
    <row r="89" spans="15:16" x14ac:dyDescent="0.25">
      <c r="O89" s="6"/>
      <c r="P89" s="66"/>
    </row>
    <row r="90" spans="15:16" x14ac:dyDescent="0.25">
      <c r="O90" s="6"/>
      <c r="P90" s="66"/>
    </row>
    <row r="91" spans="15:16" x14ac:dyDescent="0.25">
      <c r="O91" s="6"/>
      <c r="P91" s="66"/>
    </row>
    <row r="92" spans="15:16" x14ac:dyDescent="0.25">
      <c r="O92" s="6"/>
      <c r="P92" s="66"/>
    </row>
    <row r="93" spans="15:16" x14ac:dyDescent="0.25">
      <c r="O93" s="6"/>
      <c r="P93" s="66"/>
    </row>
    <row r="94" spans="15:16" x14ac:dyDescent="0.25">
      <c r="O94" s="6"/>
      <c r="P94" s="66"/>
    </row>
    <row r="95" spans="15:16" x14ac:dyDescent="0.25">
      <c r="O95" s="6"/>
      <c r="P95" s="66"/>
    </row>
    <row r="96" spans="15:16" x14ac:dyDescent="0.25">
      <c r="O96" s="6"/>
      <c r="P96" s="66"/>
    </row>
    <row r="97" spans="15:16" x14ac:dyDescent="0.25">
      <c r="O97" s="6"/>
      <c r="P97" s="66"/>
    </row>
    <row r="98" spans="15:16" x14ac:dyDescent="0.25">
      <c r="O98" s="6"/>
      <c r="P98" s="66"/>
    </row>
    <row r="99" spans="15:16" x14ac:dyDescent="0.25">
      <c r="O99" s="6"/>
      <c r="P99" s="66"/>
    </row>
    <row r="100" spans="15:16" x14ac:dyDescent="0.25">
      <c r="O100" s="6"/>
      <c r="P100" s="66"/>
    </row>
  </sheetData>
  <sortState ref="N6:P100">
    <sortCondition descending="1" ref="P5:P100"/>
  </sortState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  <drawing r:id="rId1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7"/>
  <dimension ref="A1:M17"/>
  <sheetViews>
    <sheetView workbookViewId="0">
      <selection activeCell="A17" sqref="A17:D17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60</v>
      </c>
      <c r="B1" s="33" t="s">
        <v>72</v>
      </c>
      <c r="C1" s="33" t="s">
        <v>47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830</v>
      </c>
    </row>
    <row r="3" spans="1:13" ht="15.75" thickBot="1" x14ac:dyDescent="0.3">
      <c r="A3" s="76" t="s">
        <v>81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3"/>
      <c r="C6" s="13"/>
      <c r="D6" s="14">
        <v>11747328</v>
      </c>
      <c r="E6" s="15">
        <v>11892363</v>
      </c>
      <c r="F6" s="15">
        <v>1104300.2000000002</v>
      </c>
      <c r="G6" s="15">
        <v>900556.3</v>
      </c>
      <c r="H6" s="15">
        <v>110355.8</v>
      </c>
      <c r="I6" s="15">
        <v>93388.1</v>
      </c>
      <c r="J6" s="16">
        <v>7.5725598016138596E-2</v>
      </c>
      <c r="K6" s="16">
        <v>8.5005149943707572E-2</v>
      </c>
      <c r="L6" s="17">
        <v>9.2857929075996104E-2</v>
      </c>
      <c r="M6" s="5"/>
    </row>
    <row r="7" spans="1:13" x14ac:dyDescent="0.25">
      <c r="A7" s="40" t="s">
        <v>139</v>
      </c>
      <c r="B7" s="42"/>
      <c r="C7" s="42"/>
      <c r="D7" s="43">
        <f ca="1">SUM(D8:OFFSET(D6,MATCH("PROYECTOS",$A$8:$A$50,0),0))</f>
        <v>11747328</v>
      </c>
      <c r="E7" s="44">
        <f ca="1">SUM(E8:OFFSET(E6,MATCH("PROYECTOS",$A$8:$A$50,0),0))</f>
        <v>11892363</v>
      </c>
      <c r="F7" s="44">
        <f ca="1">SUM(F8:OFFSET(F6,MATCH("PROYECTOS",$A$8:$A$50,0),0))</f>
        <v>1104300.2000000002</v>
      </c>
      <c r="G7" s="44">
        <f ca="1">SUM(G8:OFFSET(G6,MATCH("PROYECTOS",$A$8:$A$50,0),0))</f>
        <v>900556.3</v>
      </c>
      <c r="H7" s="44">
        <f ca="1">SUM(H8:OFFSET(H6,MATCH("PROYECTOS",$A$8:$A$50,0),0))</f>
        <v>110355.8</v>
      </c>
      <c r="I7" s="44">
        <f ca="1">SUM(I8:OFFSET(I6,MATCH("PROYECTOS",$A$8:$A$50,0),0))</f>
        <v>93388.1</v>
      </c>
      <c r="J7" s="45">
        <f ca="1">IFERROR(G7/E7,0)</f>
        <v>7.5725598016138596E-2</v>
      </c>
      <c r="K7" s="45">
        <f ca="1">IFERROR(SUM(G7,H7)/E7,0)</f>
        <v>8.5005149943707572E-2</v>
      </c>
      <c r="L7" s="46">
        <f ca="1">IFERROR(SUM(G7,H7,I7)/E7,0)</f>
        <v>9.2857929075996104E-2</v>
      </c>
      <c r="M7" s="5"/>
    </row>
    <row r="8" spans="1:13" x14ac:dyDescent="0.25">
      <c r="A8" s="18"/>
      <c r="B8" s="20">
        <v>3000001</v>
      </c>
      <c r="C8" s="20" t="s">
        <v>366</v>
      </c>
      <c r="D8" s="21">
        <v>0</v>
      </c>
      <c r="E8" s="22">
        <v>1884653</v>
      </c>
      <c r="F8" s="22">
        <f t="shared" ref="F8:F9" si="0">SUM(G8,H8,I8)</f>
        <v>1103787.2000000002</v>
      </c>
      <c r="G8" s="22">
        <v>900043.3</v>
      </c>
      <c r="H8" s="22">
        <v>110355.8</v>
      </c>
      <c r="I8" s="22">
        <v>93388.1</v>
      </c>
      <c r="J8" s="23">
        <f t="shared" ref="J8:J10" si="1">IFERROR(G8/E8,0)</f>
        <v>0.47756446412151204</v>
      </c>
      <c r="K8" s="23">
        <f t="shared" ref="K8:K10" si="2">IFERROR(SUM(G8,H8)/E8,0)</f>
        <v>0.53611943418761976</v>
      </c>
      <c r="L8" s="24">
        <f t="shared" ref="L8:L10" si="3">IFERROR(SUM(G8,H8,I8)/E8,0)</f>
        <v>0.5856713145602932</v>
      </c>
      <c r="M8" s="5"/>
    </row>
    <row r="9" spans="1:13" ht="38.25" x14ac:dyDescent="0.25">
      <c r="A9" s="18"/>
      <c r="B9" s="20">
        <v>3000130</v>
      </c>
      <c r="C9" s="20" t="s">
        <v>831</v>
      </c>
      <c r="D9" s="21">
        <v>11747328</v>
      </c>
      <c r="E9" s="22">
        <v>10007710</v>
      </c>
      <c r="F9" s="22">
        <f t="shared" si="0"/>
        <v>513</v>
      </c>
      <c r="G9" s="22">
        <v>513</v>
      </c>
      <c r="H9" s="22">
        <v>0</v>
      </c>
      <c r="I9" s="22">
        <v>0</v>
      </c>
      <c r="J9" s="23">
        <f t="shared" si="1"/>
        <v>5.1260478171329905E-5</v>
      </c>
      <c r="K9" s="23">
        <f t="shared" si="2"/>
        <v>5.1260478171329905E-5</v>
      </c>
      <c r="L9" s="24">
        <f t="shared" si="3"/>
        <v>5.1260478171329905E-5</v>
      </c>
      <c r="M9" s="5"/>
    </row>
    <row r="10" spans="1:13" ht="15.75" thickBot="1" x14ac:dyDescent="0.3">
      <c r="A10" s="47" t="s">
        <v>161</v>
      </c>
      <c r="B10" s="49"/>
      <c r="C10" s="49"/>
      <c r="D10" s="50">
        <f ca="1">OFFSET(D10,-MATCH("PROYECTOS",$A$8:$A$50,0)-1,0)-(OFFSET(D10,-MATCH("PROYECTOS",$A$8:$A$50,0),0))</f>
        <v>0</v>
      </c>
      <c r="E10" s="51">
        <f t="shared" ref="E10:I10" ca="1" si="4">OFFSET(E10,-MATCH("PROYECTOS",$A$8:$A$50,0)-1,0)-(OFFSET(E10,-MATCH("PROYECTOS",$A$8:$A$50,0),0))</f>
        <v>0</v>
      </c>
      <c r="F10" s="51">
        <f t="shared" ca="1" si="4"/>
        <v>0</v>
      </c>
      <c r="G10" s="51">
        <f t="shared" ca="1" si="4"/>
        <v>0</v>
      </c>
      <c r="H10" s="51">
        <f t="shared" ca="1" si="4"/>
        <v>0</v>
      </c>
      <c r="I10" s="51">
        <f t="shared" ca="1" si="4"/>
        <v>0</v>
      </c>
      <c r="J10" s="52">
        <f t="shared" ca="1" si="1"/>
        <v>0</v>
      </c>
      <c r="K10" s="52">
        <f t="shared" ca="1" si="2"/>
        <v>0</v>
      </c>
      <c r="L10" s="53">
        <f t="shared" ca="1" si="3"/>
        <v>0</v>
      </c>
      <c r="M10" s="5"/>
    </row>
    <row r="11" spans="1:13" ht="15.75" thickBot="1" x14ac:dyDescent="0.3"/>
    <row r="12" spans="1:13" ht="15.75" thickBot="1" x14ac:dyDescent="0.3">
      <c r="A12" s="82" t="s">
        <v>209</v>
      </c>
      <c r="B12" s="83"/>
      <c r="C12" s="83"/>
      <c r="D12" s="84"/>
    </row>
    <row r="13" spans="1:13" ht="15.75" thickBot="1" x14ac:dyDescent="0.3">
      <c r="A13" s="2" t="s">
        <v>835</v>
      </c>
    </row>
    <row r="14" spans="1:13" ht="45" customHeight="1" x14ac:dyDescent="0.25">
      <c r="A14" s="76" t="s">
        <v>211</v>
      </c>
      <c r="B14" s="77"/>
      <c r="C14" s="77"/>
      <c r="D14" s="87" t="s">
        <v>212</v>
      </c>
    </row>
    <row r="15" spans="1:13" ht="15.75" thickBot="1" x14ac:dyDescent="0.3">
      <c r="A15" s="85"/>
      <c r="B15" s="86"/>
      <c r="C15" s="86"/>
      <c r="D15" s="88"/>
    </row>
    <row r="16" spans="1:13" x14ac:dyDescent="0.25">
      <c r="A16" s="18"/>
      <c r="B16" s="20">
        <v>3000001</v>
      </c>
      <c r="C16" s="20" t="s">
        <v>366</v>
      </c>
      <c r="D16" s="24">
        <v>0.5856713145602932</v>
      </c>
    </row>
    <row r="17" spans="1:4" ht="39" thickBot="1" x14ac:dyDescent="0.3">
      <c r="A17" s="25"/>
      <c r="B17" s="27">
        <v>3000130</v>
      </c>
      <c r="C17" s="27" t="s">
        <v>831</v>
      </c>
      <c r="D17" s="31">
        <v>5.1260478171329905E-5</v>
      </c>
    </row>
  </sheetData>
  <mergeCells count="10">
    <mergeCell ref="A12:D12"/>
    <mergeCell ref="A14:C15"/>
    <mergeCell ref="D14:D15"/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8"/>
  <dimension ref="A1:S10"/>
  <sheetViews>
    <sheetView workbookViewId="0">
      <selection activeCell="A9" sqref="A9:S9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4" width="7.7109375" customWidth="1"/>
    <col min="5" max="5" width="31.42578125" customWidth="1"/>
    <col min="6" max="6" width="4.28515625" style="4" customWidth="1"/>
    <col min="7" max="7" width="11.42578125" customWidth="1"/>
    <col min="8" max="10" width="13.5703125" customWidth="1"/>
    <col min="11" max="13" width="0" hidden="1" customWidth="1"/>
    <col min="17" max="18" width="14" hidden="1" customWidth="1"/>
    <col min="19" max="19" width="0" hidden="1" customWidth="1"/>
  </cols>
  <sheetData>
    <row r="1" spans="1:19" ht="15.75" x14ac:dyDescent="0.25">
      <c r="A1" s="32">
        <v>60</v>
      </c>
      <c r="B1" s="33" t="s">
        <v>72</v>
      </c>
      <c r="C1" s="33" t="s">
        <v>47</v>
      </c>
      <c r="D1" s="33"/>
      <c r="E1" s="33"/>
      <c r="F1" s="36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15.75" thickBot="1" x14ac:dyDescent="0.3">
      <c r="A2" s="2" t="s">
        <v>832</v>
      </c>
    </row>
    <row r="3" spans="1:19" ht="15.75" thickBot="1" x14ac:dyDescent="0.3">
      <c r="A3" s="76" t="s">
        <v>163</v>
      </c>
      <c r="B3" s="77"/>
      <c r="C3" s="77"/>
      <c r="D3" s="77"/>
      <c r="E3" s="77"/>
      <c r="F3" s="77"/>
      <c r="G3" s="77"/>
      <c r="H3" s="76" t="s">
        <v>1</v>
      </c>
      <c r="I3" s="77"/>
      <c r="J3" s="77"/>
      <c r="K3" s="77"/>
      <c r="L3" s="77"/>
      <c r="M3" s="77"/>
      <c r="N3" s="77"/>
      <c r="O3" s="77"/>
      <c r="P3" s="78"/>
      <c r="Q3" s="77" t="s">
        <v>167</v>
      </c>
      <c r="R3" s="77"/>
      <c r="S3" s="78"/>
    </row>
    <row r="4" spans="1:19" ht="45" customHeight="1" x14ac:dyDescent="0.25">
      <c r="A4" s="96" t="s">
        <v>164</v>
      </c>
      <c r="B4" s="92"/>
      <c r="C4" s="92"/>
      <c r="D4" s="92" t="s">
        <v>165</v>
      </c>
      <c r="E4" s="92"/>
      <c r="F4" s="92" t="s">
        <v>166</v>
      </c>
      <c r="G4" s="93"/>
      <c r="H4" s="74" t="s">
        <v>2</v>
      </c>
      <c r="I4" s="72" t="s">
        <v>3</v>
      </c>
      <c r="J4" s="72" t="s">
        <v>76</v>
      </c>
      <c r="K4" s="72" t="s">
        <v>5</v>
      </c>
      <c r="L4" s="72"/>
      <c r="M4" s="72"/>
      <c r="N4" s="72" t="s">
        <v>9</v>
      </c>
      <c r="O4" s="72"/>
      <c r="P4" s="81"/>
      <c r="Q4" s="90" t="s">
        <v>168</v>
      </c>
      <c r="R4" s="72" t="s">
        <v>169</v>
      </c>
      <c r="S4" s="81" t="s">
        <v>170</v>
      </c>
    </row>
    <row r="5" spans="1:19" ht="15.75" thickBot="1" x14ac:dyDescent="0.3">
      <c r="A5" s="97"/>
      <c r="B5" s="94"/>
      <c r="C5" s="94"/>
      <c r="D5" s="94"/>
      <c r="E5" s="94"/>
      <c r="F5" s="94"/>
      <c r="G5" s="95"/>
      <c r="H5" s="75"/>
      <c r="I5" s="73"/>
      <c r="J5" s="73"/>
      <c r="K5" s="9" t="s">
        <v>6</v>
      </c>
      <c r="L5" s="9" t="s">
        <v>7</v>
      </c>
      <c r="M5" s="9" t="s">
        <v>77</v>
      </c>
      <c r="N5" s="9" t="s">
        <v>10</v>
      </c>
      <c r="O5" s="9" t="s">
        <v>7</v>
      </c>
      <c r="P5" s="10" t="s">
        <v>77</v>
      </c>
      <c r="Q5" s="91"/>
      <c r="R5" s="73"/>
      <c r="S5" s="89"/>
    </row>
    <row r="6" spans="1:19" x14ac:dyDescent="0.25">
      <c r="A6" s="11" t="s">
        <v>11</v>
      </c>
      <c r="B6" s="13"/>
      <c r="C6" s="13"/>
      <c r="D6" s="54"/>
      <c r="E6" s="13"/>
      <c r="F6" s="55"/>
      <c r="G6" s="13"/>
      <c r="H6" s="14">
        <v>11747328</v>
      </c>
      <c r="I6" s="15">
        <v>11892363</v>
      </c>
      <c r="J6" s="15">
        <v>1104300.2000000002</v>
      </c>
      <c r="K6" s="15">
        <v>900556.3</v>
      </c>
      <c r="L6" s="15">
        <v>110355.8</v>
      </c>
      <c r="M6" s="15">
        <v>93388.1</v>
      </c>
      <c r="N6" s="16">
        <v>7.5725598016138596E-2</v>
      </c>
      <c r="O6" s="16">
        <v>8.5005149943707572E-2</v>
      </c>
      <c r="P6" s="17">
        <v>9.2857929075996104E-2</v>
      </c>
      <c r="Q6" s="56"/>
      <c r="R6" s="15"/>
      <c r="S6" s="17"/>
    </row>
    <row r="7" spans="1:19" x14ac:dyDescent="0.25">
      <c r="A7" s="40" t="s">
        <v>171</v>
      </c>
      <c r="B7" s="42"/>
      <c r="C7" s="42"/>
      <c r="D7" s="57"/>
      <c r="E7" s="42"/>
      <c r="F7" s="58"/>
      <c r="G7" s="42"/>
      <c r="H7" s="43">
        <f ca="1">SUM(H8:OFFSET(H6,MATCH("PROYECTOS",$A$8:$A$50,0),0))</f>
        <v>11747328</v>
      </c>
      <c r="I7" s="44">
        <f ca="1">SUM(I8:OFFSET(I6,MATCH("PROYECTOS",$A$8:$A$50,0),0))</f>
        <v>11892363</v>
      </c>
      <c r="J7" s="44">
        <f ca="1">SUM(J8:OFFSET(J6,MATCH("PROYECTOS",$A$8:$A$50,0),0))</f>
        <v>1104300.2000000002</v>
      </c>
      <c r="K7" s="44">
        <f ca="1">SUM(K8:OFFSET(K6,MATCH("PROYECTOS",$A$8:$A$50,0),0))</f>
        <v>900556.3</v>
      </c>
      <c r="L7" s="44">
        <f ca="1">SUM(L8:OFFSET(L6,MATCH("PROYECTOS",$A$8:$A$50,0),0))</f>
        <v>110355.8</v>
      </c>
      <c r="M7" s="44">
        <f ca="1">SUM(M8:OFFSET(M6,MATCH("PROYECTOS",$A$8:$A$50,0),0))</f>
        <v>93388.1</v>
      </c>
      <c r="N7" s="45">
        <f ca="1">IFERROR(K7/I7,0)</f>
        <v>7.5725598016138596E-2</v>
      </c>
      <c r="O7" s="45">
        <f ca="1">IFERROR(SUM(K7,L7)/I7,0)</f>
        <v>8.5005149943707572E-2</v>
      </c>
      <c r="P7" s="46">
        <f ca="1">IFERROR(SUM(K7,L7,M7)/I7,0)</f>
        <v>9.2857929075996104E-2</v>
      </c>
      <c r="Q7" s="59"/>
      <c r="R7" s="44"/>
      <c r="S7" s="46"/>
    </row>
    <row r="8" spans="1:19" x14ac:dyDescent="0.25">
      <c r="A8" s="18"/>
      <c r="B8" s="20">
        <v>5000276</v>
      </c>
      <c r="C8" s="20" t="s">
        <v>510</v>
      </c>
      <c r="D8" s="63">
        <v>3000001</v>
      </c>
      <c r="E8" s="20" t="s">
        <v>366</v>
      </c>
      <c r="F8" s="64">
        <v>1</v>
      </c>
      <c r="G8" s="20" t="s">
        <v>413</v>
      </c>
      <c r="H8" s="21">
        <v>0</v>
      </c>
      <c r="I8" s="22">
        <v>1884653</v>
      </c>
      <c r="J8" s="22">
        <f t="shared" ref="J8:J9" si="0">SUM(K8,L8,M8)</f>
        <v>1103787.2000000002</v>
      </c>
      <c r="K8" s="22">
        <v>900043.3</v>
      </c>
      <c r="L8" s="22">
        <v>110355.8</v>
      </c>
      <c r="M8" s="22">
        <v>93388.1</v>
      </c>
      <c r="N8" s="23">
        <f t="shared" ref="N8:N10" si="1">IFERROR(K8/I8,0)</f>
        <v>0.47756446412151204</v>
      </c>
      <c r="O8" s="23">
        <f t="shared" ref="O8:O10" si="2">IFERROR(SUM(K8,L8)/I8,0)</f>
        <v>0.53611943418761976</v>
      </c>
      <c r="P8" s="24">
        <f t="shared" ref="P8:P10" si="3">IFERROR(SUM(K8,L8,M8)/I8,0)</f>
        <v>0.5856713145602932</v>
      </c>
      <c r="Q8" s="65">
        <v>0</v>
      </c>
      <c r="R8" s="22">
        <v>0</v>
      </c>
      <c r="S8" s="24">
        <f>IFERROR(R8/Q8,0)</f>
        <v>0</v>
      </c>
    </row>
    <row r="9" spans="1:19" ht="38.25" x14ac:dyDescent="0.25">
      <c r="A9" s="18"/>
      <c r="B9" s="20">
        <v>5001787</v>
      </c>
      <c r="C9" s="20" t="s">
        <v>833</v>
      </c>
      <c r="D9" s="63">
        <v>3000130</v>
      </c>
      <c r="E9" s="20" t="s">
        <v>831</v>
      </c>
      <c r="F9" s="64">
        <v>46</v>
      </c>
      <c r="G9" s="20" t="s">
        <v>551</v>
      </c>
      <c r="H9" s="21">
        <v>11747328</v>
      </c>
      <c r="I9" s="22">
        <v>10007710</v>
      </c>
      <c r="J9" s="22">
        <f t="shared" si="0"/>
        <v>513</v>
      </c>
      <c r="K9" s="22">
        <v>513</v>
      </c>
      <c r="L9" s="22">
        <v>0</v>
      </c>
      <c r="M9" s="22">
        <v>0</v>
      </c>
      <c r="N9" s="23">
        <f t="shared" si="1"/>
        <v>5.1260478171329905E-5</v>
      </c>
      <c r="O9" s="23">
        <f t="shared" si="2"/>
        <v>5.1260478171329905E-5</v>
      </c>
      <c r="P9" s="24">
        <f t="shared" si="3"/>
        <v>5.1260478171329905E-5</v>
      </c>
      <c r="Q9" s="65">
        <v>0</v>
      </c>
      <c r="R9" s="22">
        <v>0</v>
      </c>
      <c r="S9" s="24">
        <f>IFERROR(R9/Q9,0)</f>
        <v>0</v>
      </c>
    </row>
    <row r="10" spans="1:19" ht="15.75" thickBot="1" x14ac:dyDescent="0.3">
      <c r="A10" s="47" t="s">
        <v>161</v>
      </c>
      <c r="B10" s="49"/>
      <c r="C10" s="49"/>
      <c r="D10" s="60"/>
      <c r="E10" s="49"/>
      <c r="F10" s="61"/>
      <c r="G10" s="49"/>
      <c r="H10" s="50">
        <f ca="1">OFFSET(H10,-MATCH("PROYECTOS",$A$8:$A$50,0)-1,0)-(OFFSET(H10,-MATCH("PROYECTOS",$A$8:$A$50,0),0))</f>
        <v>0</v>
      </c>
      <c r="I10" s="51">
        <f t="shared" ref="I10:M10" ca="1" si="4">OFFSET(I10,-MATCH("PROYECTOS",$A$8:$A$50,0)-1,0)-(OFFSET(I10,-MATCH("PROYECTOS",$A$8:$A$50,0),0))</f>
        <v>0</v>
      </c>
      <c r="J10" s="51">
        <f t="shared" ca="1" si="4"/>
        <v>0</v>
      </c>
      <c r="K10" s="51">
        <f t="shared" ca="1" si="4"/>
        <v>0</v>
      </c>
      <c r="L10" s="51">
        <f t="shared" ca="1" si="4"/>
        <v>0</v>
      </c>
      <c r="M10" s="51">
        <f t="shared" ca="1" si="4"/>
        <v>0</v>
      </c>
      <c r="N10" s="52">
        <f t="shared" ca="1" si="1"/>
        <v>0</v>
      </c>
      <c r="O10" s="52">
        <f t="shared" ca="1" si="2"/>
        <v>0</v>
      </c>
      <c r="P10" s="53">
        <f t="shared" ca="1" si="3"/>
        <v>0</v>
      </c>
      <c r="Q10" s="62"/>
      <c r="R10" s="51"/>
      <c r="S10" s="53"/>
    </row>
  </sheetData>
  <mergeCells count="14">
    <mergeCell ref="F4:G5"/>
    <mergeCell ref="D4:E5"/>
    <mergeCell ref="A4:C5"/>
    <mergeCell ref="A3:G3"/>
    <mergeCell ref="H3:P3"/>
    <mergeCell ref="J4:J5"/>
    <mergeCell ref="I4:I5"/>
    <mergeCell ref="H4:H5"/>
    <mergeCell ref="Q3:S3"/>
    <mergeCell ref="K4:M4"/>
    <mergeCell ref="N4:P4"/>
    <mergeCell ref="S4:S5"/>
    <mergeCell ref="R4:R5"/>
    <mergeCell ref="Q4:Q5"/>
  </mergeCell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9"/>
  <dimension ref="A1:M36"/>
  <sheetViews>
    <sheetView topLeftCell="A10" workbookViewId="0">
      <selection activeCell="A34" sqref="A34:L34"/>
    </sheetView>
  </sheetViews>
  <sheetFormatPr baseColWidth="10" defaultColWidth="11.7109375" defaultRowHeight="15" x14ac:dyDescent="0.25"/>
  <cols>
    <col min="1" max="1" width="4.28515625" customWidth="1"/>
    <col min="2" max="2" width="4.28515625" style="4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61</v>
      </c>
      <c r="B1" s="36" t="s">
        <v>72</v>
      </c>
      <c r="C1" s="33" t="s">
        <v>48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836</v>
      </c>
    </row>
    <row r="3" spans="1:13" ht="15.75" thickBot="1" x14ac:dyDescent="0.3">
      <c r="A3" s="76" t="s">
        <v>75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2"/>
      <c r="C6" s="13"/>
      <c r="D6" s="14">
        <v>6859338504</v>
      </c>
      <c r="E6" s="15">
        <v>8033392394</v>
      </c>
      <c r="F6" s="15">
        <v>4650461369.3000011</v>
      </c>
      <c r="G6" s="15">
        <v>3360889838.3000002</v>
      </c>
      <c r="H6" s="15">
        <v>787062977.10000014</v>
      </c>
      <c r="I6" s="15">
        <v>502508553.89999998</v>
      </c>
      <c r="J6" s="16">
        <v>0.41836495386559108</v>
      </c>
      <c r="K6" s="16">
        <v>0.51633887801846123</v>
      </c>
      <c r="L6" s="17">
        <v>0.57889135015654758</v>
      </c>
      <c r="M6" s="5"/>
    </row>
    <row r="7" spans="1:13" x14ac:dyDescent="0.25">
      <c r="A7" s="40" t="s">
        <v>107</v>
      </c>
      <c r="B7" s="41"/>
      <c r="C7" s="42"/>
      <c r="D7" s="43">
        <f ca="1">SUM(D8:OFFSET(D6,MATCH("GOBIERNOS REGIONALES",$A$8:$A$50,0),0))</f>
        <v>5143627487</v>
      </c>
      <c r="E7" s="44">
        <f ca="1">SUM(E8:OFFSET(E6,MATCH("GOBIERNOS REGIONALES",$A$8:$A$50,0),0))</f>
        <v>5396825220</v>
      </c>
      <c r="F7" s="44">
        <f ca="1">SUM(F8:OFFSET(F6,MATCH("GOBIERNOS REGIONALES",$A$8:$A$50,0),0))</f>
        <v>3735732885.6000004</v>
      </c>
      <c r="G7" s="44">
        <f ca="1">SUM(G8:OFFSET(G6,MATCH("GOBIERNOS REGIONALES",$A$8:$A$50,0),0))</f>
        <v>2688397317.3000002</v>
      </c>
      <c r="H7" s="44">
        <f ca="1">SUM(H8:OFFSET(H6,MATCH("GOBIERNOS REGIONALES",$A$8:$A$50,0),0))</f>
        <v>651315971.69999993</v>
      </c>
      <c r="I7" s="44">
        <f ca="1">SUM(I8:OFFSET(I6,MATCH("GOBIERNOS REGIONALES",$A$8:$A$50,0),0))</f>
        <v>396019596.60000002</v>
      </c>
      <c r="J7" s="45">
        <f ca="1">IFERROR(G7/E7,0)</f>
        <v>0.4981442251153726</v>
      </c>
      <c r="K7" s="45">
        <f ca="1">IFERROR(SUM(G7,H7)/E7,0)</f>
        <v>0.61882924735517009</v>
      </c>
      <c r="L7" s="46">
        <f ca="1">IFERROR(SUM(G7,H7,I7)/E7,0)</f>
        <v>0.69220935148238871</v>
      </c>
      <c r="M7" s="5"/>
    </row>
    <row r="8" spans="1:13" ht="25.5" x14ac:dyDescent="0.25">
      <c r="A8" s="18"/>
      <c r="B8" s="19">
        <v>36</v>
      </c>
      <c r="C8" s="20" t="s">
        <v>650</v>
      </c>
      <c r="D8" s="21">
        <v>5139127487</v>
      </c>
      <c r="E8" s="22">
        <v>5370812363</v>
      </c>
      <c r="F8" s="22">
        <f t="shared" ref="F8:F35" si="0">SUM(G8,H8,I8)</f>
        <v>3718551550.2000003</v>
      </c>
      <c r="G8" s="22">
        <v>2674369830.5</v>
      </c>
      <c r="H8" s="22">
        <v>649513212.39999998</v>
      </c>
      <c r="I8" s="22">
        <v>394668507.30000001</v>
      </c>
      <c r="J8" s="23">
        <f t="shared" ref="J8:J35" si="1">IFERROR(G8/E8,0)</f>
        <v>0.49794512445155775</v>
      </c>
      <c r="K8" s="23">
        <f t="shared" ref="K8:K35" si="2">IFERROR(SUM(G8,H8)/E8,0)</f>
        <v>0.61887901089200648</v>
      </c>
      <c r="L8" s="24">
        <f t="shared" ref="L8:L35" si="3">IFERROR(SUM(G8,H8,I8)/E8,0)</f>
        <v>0.69236296092141103</v>
      </c>
      <c r="M8" s="5"/>
    </row>
    <row r="9" spans="1:13" ht="38.25" x14ac:dyDescent="0.25">
      <c r="A9" s="18"/>
      <c r="B9" s="19">
        <v>202</v>
      </c>
      <c r="C9" s="20" t="s">
        <v>839</v>
      </c>
      <c r="D9" s="21">
        <v>4500000</v>
      </c>
      <c r="E9" s="22">
        <v>26012857</v>
      </c>
      <c r="F9" s="22">
        <f t="shared" si="0"/>
        <v>17181335.400000002</v>
      </c>
      <c r="G9" s="22">
        <v>14027486.800000001</v>
      </c>
      <c r="H9" s="22">
        <v>1802759.3</v>
      </c>
      <c r="I9" s="22">
        <v>1351089.3</v>
      </c>
      <c r="J9" s="23">
        <f t="shared" si="1"/>
        <v>0.53925206293180328</v>
      </c>
      <c r="K9" s="23">
        <f t="shared" si="2"/>
        <v>0.60855468893708986</v>
      </c>
      <c r="L9" s="24">
        <f t="shared" si="3"/>
        <v>0.66049397803555376</v>
      </c>
      <c r="M9" s="5"/>
    </row>
    <row r="10" spans="1:13" x14ac:dyDescent="0.25">
      <c r="A10" s="40" t="s">
        <v>112</v>
      </c>
      <c r="B10" s="41"/>
      <c r="C10" s="42"/>
      <c r="D10" s="43">
        <f ca="1">SUM(D11:OFFSET(D9,(MATCH("GOBIERNOS LOCALES",$A$8:$A$50,0)-MATCH("GOBIERNOS REGIONALES",$A$8:$A$50,0)),0))</f>
        <v>296724536</v>
      </c>
      <c r="E10" s="44">
        <f ca="1">SUM(E11:OFFSET(E9,(MATCH("GOBIERNOS LOCALES",$A$8:$A$50,0)-MATCH("GOBIERNOS REGIONALES",$A$8:$A$50,0)),0))</f>
        <v>1180480629</v>
      </c>
      <c r="F10" s="44">
        <f ca="1">SUM(F11:OFFSET(F9,(MATCH("GOBIERNOS LOCALES",$A$8:$A$50,0)-MATCH("GOBIERNOS REGIONALES",$A$8:$A$50,0)),0))</f>
        <v>347783490.30000007</v>
      </c>
      <c r="G10" s="44">
        <f ca="1">SUM(G11:OFFSET(G9,(MATCH("GOBIERNOS LOCALES",$A$8:$A$50,0)-MATCH("GOBIERNOS REGIONALES",$A$8:$A$50,0)),0))</f>
        <v>246174592.20000002</v>
      </c>
      <c r="H10" s="44">
        <f ca="1">SUM(H11:OFFSET(H9,(MATCH("GOBIERNOS LOCALES",$A$8:$A$50,0)-MATCH("GOBIERNOS REGIONALES",$A$8:$A$50,0)),0))</f>
        <v>44149199.100000009</v>
      </c>
      <c r="I10" s="44">
        <f ca="1">SUM(I11:OFFSET(I9,(MATCH("GOBIERNOS LOCALES",$A$8:$A$50,0)-MATCH("GOBIERNOS REGIONALES",$A$8:$A$50,0)),0))</f>
        <v>57459699</v>
      </c>
      <c r="J10" s="45">
        <f t="shared" ca="1" si="1"/>
        <v>0.20853759574906164</v>
      </c>
      <c r="K10" s="45">
        <f t="shared" ca="1" si="2"/>
        <v>0.24593693803000982</v>
      </c>
      <c r="L10" s="46">
        <f t="shared" ca="1" si="3"/>
        <v>0.29461177232074681</v>
      </c>
      <c r="M10" s="5"/>
    </row>
    <row r="11" spans="1:13" x14ac:dyDescent="0.25">
      <c r="A11" s="18"/>
      <c r="B11" s="19">
        <v>440</v>
      </c>
      <c r="C11" s="20" t="s">
        <v>113</v>
      </c>
      <c r="D11" s="21">
        <v>125000</v>
      </c>
      <c r="E11" s="22">
        <v>13187512</v>
      </c>
      <c r="F11" s="22">
        <f t="shared" si="0"/>
        <v>2187955.4</v>
      </c>
      <c r="G11" s="22">
        <v>372550.1</v>
      </c>
      <c r="H11" s="22">
        <v>1790449.3</v>
      </c>
      <c r="I11" s="22">
        <v>24956</v>
      </c>
      <c r="J11" s="23">
        <f t="shared" si="1"/>
        <v>2.8250218843402758E-2</v>
      </c>
      <c r="K11" s="23">
        <f t="shared" si="2"/>
        <v>0.16401876259904066</v>
      </c>
      <c r="L11" s="24">
        <f t="shared" si="3"/>
        <v>0.16591115898131503</v>
      </c>
      <c r="M11" s="5"/>
    </row>
    <row r="12" spans="1:13" x14ac:dyDescent="0.25">
      <c r="A12" s="18"/>
      <c r="B12" s="19">
        <v>441</v>
      </c>
      <c r="C12" s="20" t="s">
        <v>114</v>
      </c>
      <c r="D12" s="21">
        <v>0</v>
      </c>
      <c r="E12" s="22">
        <v>566330</v>
      </c>
      <c r="F12" s="22">
        <f t="shared" si="0"/>
        <v>0</v>
      </c>
      <c r="G12" s="22">
        <v>0</v>
      </c>
      <c r="H12" s="22">
        <v>0</v>
      </c>
      <c r="I12" s="22">
        <v>0</v>
      </c>
      <c r="J12" s="23">
        <f t="shared" si="1"/>
        <v>0</v>
      </c>
      <c r="K12" s="23">
        <f t="shared" si="2"/>
        <v>0</v>
      </c>
      <c r="L12" s="24">
        <f t="shared" si="3"/>
        <v>0</v>
      </c>
      <c r="M12" s="5"/>
    </row>
    <row r="13" spans="1:13" x14ac:dyDescent="0.25">
      <c r="A13" s="18"/>
      <c r="B13" s="19">
        <v>442</v>
      </c>
      <c r="C13" s="20" t="s">
        <v>115</v>
      </c>
      <c r="D13" s="21">
        <v>0</v>
      </c>
      <c r="E13" s="22">
        <v>50591024</v>
      </c>
      <c r="F13" s="22">
        <f t="shared" si="0"/>
        <v>24599533.800000001</v>
      </c>
      <c r="G13" s="22">
        <v>21747520</v>
      </c>
      <c r="H13" s="22">
        <v>3301397.6</v>
      </c>
      <c r="I13" s="22">
        <v>-449383.8</v>
      </c>
      <c r="J13" s="23">
        <f t="shared" si="1"/>
        <v>0.42986914042301261</v>
      </c>
      <c r="K13" s="23">
        <f t="shared" si="2"/>
        <v>0.49512572823194884</v>
      </c>
      <c r="L13" s="24">
        <f t="shared" si="3"/>
        <v>0.48624304975522931</v>
      </c>
      <c r="M13" s="5"/>
    </row>
    <row r="14" spans="1:13" x14ac:dyDescent="0.25">
      <c r="A14" s="18"/>
      <c r="B14" s="19">
        <v>443</v>
      </c>
      <c r="C14" s="20" t="s">
        <v>116</v>
      </c>
      <c r="D14" s="21">
        <v>19708288</v>
      </c>
      <c r="E14" s="22">
        <v>17909938</v>
      </c>
      <c r="F14" s="22">
        <f t="shared" si="0"/>
        <v>1345150.1</v>
      </c>
      <c r="G14" s="22">
        <v>1164607.8</v>
      </c>
      <c r="H14" s="22">
        <v>121994.3</v>
      </c>
      <c r="I14" s="22">
        <v>58548</v>
      </c>
      <c r="J14" s="23">
        <f t="shared" si="1"/>
        <v>6.5025786242252762E-2</v>
      </c>
      <c r="K14" s="23">
        <f t="shared" si="2"/>
        <v>7.1837328526765429E-2</v>
      </c>
      <c r="L14" s="24">
        <f t="shared" si="3"/>
        <v>7.5106351568609564E-2</v>
      </c>
      <c r="M14" s="5"/>
    </row>
    <row r="15" spans="1:13" x14ac:dyDescent="0.25">
      <c r="A15" s="18"/>
      <c r="B15" s="19">
        <v>444</v>
      </c>
      <c r="C15" s="20" t="s">
        <v>117</v>
      </c>
      <c r="D15" s="21">
        <v>29894509</v>
      </c>
      <c r="E15" s="22">
        <v>100070878</v>
      </c>
      <c r="F15" s="22">
        <f t="shared" si="0"/>
        <v>37531162.100000001</v>
      </c>
      <c r="G15" s="22">
        <v>31552639.300000001</v>
      </c>
      <c r="H15" s="22">
        <v>2775851.7</v>
      </c>
      <c r="I15" s="22">
        <v>3202671.1</v>
      </c>
      <c r="J15" s="23">
        <f t="shared" si="1"/>
        <v>0.31530291260160626</v>
      </c>
      <c r="K15" s="23">
        <f t="shared" si="2"/>
        <v>0.34304176885507093</v>
      </c>
      <c r="L15" s="24">
        <f t="shared" si="3"/>
        <v>0.37504579604068228</v>
      </c>
      <c r="M15" s="5"/>
    </row>
    <row r="16" spans="1:13" x14ac:dyDescent="0.25">
      <c r="A16" s="18"/>
      <c r="B16" s="19">
        <v>445</v>
      </c>
      <c r="C16" s="20" t="s">
        <v>118</v>
      </c>
      <c r="D16" s="21">
        <v>26517448</v>
      </c>
      <c r="E16" s="22">
        <v>18626518</v>
      </c>
      <c r="F16" s="22">
        <f t="shared" si="0"/>
        <v>4703728.4000000004</v>
      </c>
      <c r="G16" s="22">
        <v>3943606.5</v>
      </c>
      <c r="H16" s="22">
        <v>360066.7</v>
      </c>
      <c r="I16" s="22">
        <v>400055.2</v>
      </c>
      <c r="J16" s="23">
        <f t="shared" si="1"/>
        <v>0.21172000585401951</v>
      </c>
      <c r="K16" s="23">
        <f t="shared" si="2"/>
        <v>0.23105087059213109</v>
      </c>
      <c r="L16" s="24">
        <f t="shared" si="3"/>
        <v>0.25252859391111104</v>
      </c>
      <c r="M16" s="5"/>
    </row>
    <row r="17" spans="1:13" x14ac:dyDescent="0.25">
      <c r="A17" s="18"/>
      <c r="B17" s="19">
        <v>446</v>
      </c>
      <c r="C17" s="20" t="s">
        <v>119</v>
      </c>
      <c r="D17" s="21">
        <v>1063406</v>
      </c>
      <c r="E17" s="22">
        <v>46217669</v>
      </c>
      <c r="F17" s="22">
        <f t="shared" si="0"/>
        <v>17828997.100000001</v>
      </c>
      <c r="G17" s="22">
        <v>16010395.300000001</v>
      </c>
      <c r="H17" s="22">
        <v>1103710</v>
      </c>
      <c r="I17" s="22">
        <v>714891.8</v>
      </c>
      <c r="J17" s="23">
        <f t="shared" si="1"/>
        <v>0.34641286863688431</v>
      </c>
      <c r="K17" s="23">
        <f t="shared" si="2"/>
        <v>0.37029356240359074</v>
      </c>
      <c r="L17" s="24">
        <f t="shared" si="3"/>
        <v>0.38576149524113823</v>
      </c>
      <c r="M17" s="5"/>
    </row>
    <row r="18" spans="1:13" x14ac:dyDescent="0.25">
      <c r="A18" s="18"/>
      <c r="B18" s="19">
        <v>447</v>
      </c>
      <c r="C18" s="20" t="s">
        <v>120</v>
      </c>
      <c r="D18" s="21">
        <v>31589359</v>
      </c>
      <c r="E18" s="22">
        <v>129858847</v>
      </c>
      <c r="F18" s="22">
        <f t="shared" si="0"/>
        <v>39814430.899999999</v>
      </c>
      <c r="G18" s="22">
        <v>26299380.399999999</v>
      </c>
      <c r="H18" s="22">
        <v>9524940</v>
      </c>
      <c r="I18" s="22">
        <v>3990110.5</v>
      </c>
      <c r="J18" s="23">
        <f t="shared" si="1"/>
        <v>0.20252282387814516</v>
      </c>
      <c r="K18" s="23">
        <f t="shared" si="2"/>
        <v>0.27587123424867616</v>
      </c>
      <c r="L18" s="24">
        <f t="shared" si="3"/>
        <v>0.30659775456038046</v>
      </c>
      <c r="M18" s="5"/>
    </row>
    <row r="19" spans="1:13" x14ac:dyDescent="0.25">
      <c r="A19" s="18"/>
      <c r="B19" s="19">
        <v>448</v>
      </c>
      <c r="C19" s="20" t="s">
        <v>121</v>
      </c>
      <c r="D19" s="21">
        <v>12548458</v>
      </c>
      <c r="E19" s="22">
        <v>57680366</v>
      </c>
      <c r="F19" s="22">
        <f t="shared" si="0"/>
        <v>13617617.6</v>
      </c>
      <c r="G19" s="22">
        <v>11610279.199999999</v>
      </c>
      <c r="H19" s="22">
        <v>1846376.1</v>
      </c>
      <c r="I19" s="22">
        <v>160962.29999999999</v>
      </c>
      <c r="J19" s="23">
        <f t="shared" si="1"/>
        <v>0.20128650362586117</v>
      </c>
      <c r="K19" s="23">
        <f t="shared" si="2"/>
        <v>0.23329698185340916</v>
      </c>
      <c r="L19" s="24">
        <f t="shared" si="3"/>
        <v>0.23608757267594313</v>
      </c>
      <c r="M19" s="5"/>
    </row>
    <row r="20" spans="1:13" x14ac:dyDescent="0.25">
      <c r="A20" s="18"/>
      <c r="B20" s="19">
        <v>449</v>
      </c>
      <c r="C20" s="20" t="s">
        <v>122</v>
      </c>
      <c r="D20" s="21">
        <v>37876856</v>
      </c>
      <c r="E20" s="22">
        <v>54873797</v>
      </c>
      <c r="F20" s="22">
        <f t="shared" si="0"/>
        <v>22309567.200000003</v>
      </c>
      <c r="G20" s="22">
        <v>19550867.800000001</v>
      </c>
      <c r="H20" s="22">
        <v>2620849.7999999998</v>
      </c>
      <c r="I20" s="22">
        <v>137849.60000000001</v>
      </c>
      <c r="J20" s="23">
        <f t="shared" si="1"/>
        <v>0.35628786176396726</v>
      </c>
      <c r="K20" s="23">
        <f t="shared" si="2"/>
        <v>0.4040492696359248</v>
      </c>
      <c r="L20" s="24">
        <f t="shared" si="3"/>
        <v>0.40656139031166372</v>
      </c>
      <c r="M20" s="5"/>
    </row>
    <row r="21" spans="1:13" x14ac:dyDescent="0.25">
      <c r="A21" s="18"/>
      <c r="B21" s="19">
        <v>450</v>
      </c>
      <c r="C21" s="20" t="s">
        <v>123</v>
      </c>
      <c r="D21" s="21">
        <v>3797512</v>
      </c>
      <c r="E21" s="22">
        <v>23606993</v>
      </c>
      <c r="F21" s="22">
        <f t="shared" si="0"/>
        <v>5463917.4000000004</v>
      </c>
      <c r="G21" s="22">
        <v>4832839.7</v>
      </c>
      <c r="H21" s="22">
        <v>565145.80000000005</v>
      </c>
      <c r="I21" s="22">
        <v>65931.899999999994</v>
      </c>
      <c r="J21" s="23">
        <f t="shared" si="1"/>
        <v>0.2047206817064757</v>
      </c>
      <c r="K21" s="23">
        <f t="shared" si="2"/>
        <v>0.2286604439625157</v>
      </c>
      <c r="L21" s="24">
        <f t="shared" si="3"/>
        <v>0.2314533409655351</v>
      </c>
      <c r="M21" s="5"/>
    </row>
    <row r="22" spans="1:13" x14ac:dyDescent="0.25">
      <c r="A22" s="18"/>
      <c r="B22" s="19">
        <v>451</v>
      </c>
      <c r="C22" s="20" t="s">
        <v>124</v>
      </c>
      <c r="D22" s="21">
        <v>0</v>
      </c>
      <c r="E22" s="22">
        <v>38997654</v>
      </c>
      <c r="F22" s="22">
        <f t="shared" si="0"/>
        <v>10753613.300000001</v>
      </c>
      <c r="G22" s="22">
        <v>8376351.7000000002</v>
      </c>
      <c r="H22" s="22">
        <v>2184524.7999999998</v>
      </c>
      <c r="I22" s="22">
        <v>192736.8</v>
      </c>
      <c r="J22" s="23">
        <f t="shared" si="1"/>
        <v>0.21479116923289795</v>
      </c>
      <c r="K22" s="23">
        <f t="shared" si="2"/>
        <v>0.27080799527068988</v>
      </c>
      <c r="L22" s="24">
        <f t="shared" si="3"/>
        <v>0.27575026179779943</v>
      </c>
      <c r="M22" s="5"/>
    </row>
    <row r="23" spans="1:13" x14ac:dyDescent="0.25">
      <c r="A23" s="18"/>
      <c r="B23" s="19">
        <v>452</v>
      </c>
      <c r="C23" s="20" t="s">
        <v>125</v>
      </c>
      <c r="D23" s="21">
        <v>2171530</v>
      </c>
      <c r="E23" s="22">
        <v>33421127</v>
      </c>
      <c r="F23" s="22">
        <f t="shared" si="0"/>
        <v>14154816.300000001</v>
      </c>
      <c r="G23" s="22">
        <v>8350253.4000000004</v>
      </c>
      <c r="H23" s="22">
        <v>5627432</v>
      </c>
      <c r="I23" s="22">
        <v>177130.9</v>
      </c>
      <c r="J23" s="23">
        <f t="shared" si="1"/>
        <v>0.24984954576786117</v>
      </c>
      <c r="K23" s="23">
        <f t="shared" si="2"/>
        <v>0.41822902620848185</v>
      </c>
      <c r="L23" s="24">
        <f t="shared" si="3"/>
        <v>0.42352899410004935</v>
      </c>
      <c r="M23" s="5"/>
    </row>
    <row r="24" spans="1:13" x14ac:dyDescent="0.25">
      <c r="A24" s="18"/>
      <c r="B24" s="19">
        <v>453</v>
      </c>
      <c r="C24" s="20" t="s">
        <v>126</v>
      </c>
      <c r="D24" s="21">
        <v>3113500</v>
      </c>
      <c r="E24" s="22">
        <v>3451093</v>
      </c>
      <c r="F24" s="22">
        <f t="shared" si="0"/>
        <v>1304513.5</v>
      </c>
      <c r="G24" s="22">
        <v>952515.8</v>
      </c>
      <c r="H24" s="22">
        <v>342230.7</v>
      </c>
      <c r="I24" s="22">
        <v>9767</v>
      </c>
      <c r="J24" s="23">
        <f t="shared" si="1"/>
        <v>0.27600409493456135</v>
      </c>
      <c r="K24" s="23">
        <f t="shared" si="2"/>
        <v>0.37516998237949545</v>
      </c>
      <c r="L24" s="24">
        <f t="shared" si="3"/>
        <v>0.37800010025809216</v>
      </c>
      <c r="M24" s="5"/>
    </row>
    <row r="25" spans="1:13" x14ac:dyDescent="0.25">
      <c r="A25" s="18"/>
      <c r="B25" s="19">
        <v>454</v>
      </c>
      <c r="C25" s="20" t="s">
        <v>127</v>
      </c>
      <c r="D25" s="21">
        <v>1692883</v>
      </c>
      <c r="E25" s="22">
        <v>6980924</v>
      </c>
      <c r="F25" s="22">
        <f t="shared" si="0"/>
        <v>1042406.7000000001</v>
      </c>
      <c r="G25" s="22">
        <v>768837.9</v>
      </c>
      <c r="H25" s="22">
        <v>141019.70000000001</v>
      </c>
      <c r="I25" s="22">
        <v>132549.1</v>
      </c>
      <c r="J25" s="23">
        <f t="shared" si="1"/>
        <v>0.11013411691632799</v>
      </c>
      <c r="K25" s="23">
        <f t="shared" si="2"/>
        <v>0.13033483819620442</v>
      </c>
      <c r="L25" s="24">
        <f t="shared" si="3"/>
        <v>0.14932216709421275</v>
      </c>
      <c r="M25" s="5"/>
    </row>
    <row r="26" spans="1:13" x14ac:dyDescent="0.25">
      <c r="A26" s="18"/>
      <c r="B26" s="19">
        <v>455</v>
      </c>
      <c r="C26" s="20" t="s">
        <v>128</v>
      </c>
      <c r="D26" s="21">
        <v>14790888</v>
      </c>
      <c r="E26" s="22">
        <v>29959670</v>
      </c>
      <c r="F26" s="22">
        <f t="shared" si="0"/>
        <v>8183347.3999999994</v>
      </c>
      <c r="G26" s="22">
        <v>6693220.2999999998</v>
      </c>
      <c r="H26" s="22">
        <v>1235702.8</v>
      </c>
      <c r="I26" s="22">
        <v>254424.3</v>
      </c>
      <c r="J26" s="23">
        <f t="shared" si="1"/>
        <v>0.22340767772141681</v>
      </c>
      <c r="K26" s="23">
        <f t="shared" si="2"/>
        <v>0.26465321881048753</v>
      </c>
      <c r="L26" s="24">
        <f t="shared" si="3"/>
        <v>0.27314544519348843</v>
      </c>
      <c r="M26" s="5"/>
    </row>
    <row r="27" spans="1:13" x14ac:dyDescent="0.25">
      <c r="A27" s="18"/>
      <c r="B27" s="19">
        <v>456</v>
      </c>
      <c r="C27" s="20" t="s">
        <v>129</v>
      </c>
      <c r="D27" s="21">
        <v>2406402</v>
      </c>
      <c r="E27" s="22">
        <v>40555765</v>
      </c>
      <c r="F27" s="22">
        <f t="shared" si="0"/>
        <v>3997772.6999999997</v>
      </c>
      <c r="G27" s="22">
        <v>3180473.5</v>
      </c>
      <c r="H27" s="22">
        <v>577158.9</v>
      </c>
      <c r="I27" s="22">
        <v>240140.3</v>
      </c>
      <c r="J27" s="23">
        <f t="shared" si="1"/>
        <v>7.8422229244103761E-2</v>
      </c>
      <c r="K27" s="23">
        <f t="shared" si="2"/>
        <v>9.265347109097806E-2</v>
      </c>
      <c r="L27" s="24">
        <f t="shared" si="3"/>
        <v>9.8574708182671431E-2</v>
      </c>
      <c r="M27" s="5"/>
    </row>
    <row r="28" spans="1:13" x14ac:dyDescent="0.25">
      <c r="A28" s="18"/>
      <c r="B28" s="19">
        <v>457</v>
      </c>
      <c r="C28" s="20" t="s">
        <v>130</v>
      </c>
      <c r="D28" s="21">
        <v>4402222</v>
      </c>
      <c r="E28" s="22">
        <v>101671026</v>
      </c>
      <c r="F28" s="22">
        <f t="shared" si="0"/>
        <v>20323101.299999997</v>
      </c>
      <c r="G28" s="22">
        <v>16131980.699999999</v>
      </c>
      <c r="H28" s="22">
        <v>1833705.4</v>
      </c>
      <c r="I28" s="22">
        <v>2357415.2000000002</v>
      </c>
      <c r="J28" s="23">
        <f t="shared" si="1"/>
        <v>0.15866841650638994</v>
      </c>
      <c r="K28" s="23">
        <f t="shared" si="2"/>
        <v>0.176704089717753</v>
      </c>
      <c r="L28" s="24">
        <f t="shared" si="3"/>
        <v>0.19989078599442872</v>
      </c>
      <c r="M28" s="5"/>
    </row>
    <row r="29" spans="1:13" x14ac:dyDescent="0.25">
      <c r="A29" s="18"/>
      <c r="B29" s="19">
        <v>458</v>
      </c>
      <c r="C29" s="20" t="s">
        <v>131</v>
      </c>
      <c r="D29" s="21">
        <v>100583302</v>
      </c>
      <c r="E29" s="22">
        <v>230840476</v>
      </c>
      <c r="F29" s="22">
        <f t="shared" si="0"/>
        <v>66357544.200000003</v>
      </c>
      <c r="G29" s="22">
        <v>53733080.899999999</v>
      </c>
      <c r="H29" s="22">
        <v>3776165.6</v>
      </c>
      <c r="I29" s="22">
        <v>8848297.6999999993</v>
      </c>
      <c r="J29" s="23">
        <f t="shared" si="1"/>
        <v>0.23277148718061039</v>
      </c>
      <c r="K29" s="23">
        <f t="shared" si="2"/>
        <v>0.24912982114973634</v>
      </c>
      <c r="L29" s="24">
        <f t="shared" si="3"/>
        <v>0.28746061067730599</v>
      </c>
      <c r="M29" s="5"/>
    </row>
    <row r="30" spans="1:13" x14ac:dyDescent="0.25">
      <c r="A30" s="18"/>
      <c r="B30" s="19">
        <v>459</v>
      </c>
      <c r="C30" s="20" t="s">
        <v>132</v>
      </c>
      <c r="D30" s="21">
        <v>0</v>
      </c>
      <c r="E30" s="22">
        <v>64080996</v>
      </c>
      <c r="F30" s="22">
        <f t="shared" si="0"/>
        <v>37268510.5</v>
      </c>
      <c r="G30" s="22">
        <v>1116472.8999999999</v>
      </c>
      <c r="H30" s="22">
        <v>591297.5</v>
      </c>
      <c r="I30" s="22">
        <v>35560740.100000001</v>
      </c>
      <c r="J30" s="23">
        <f t="shared" si="1"/>
        <v>1.7422839370349361E-2</v>
      </c>
      <c r="K30" s="23">
        <f t="shared" si="2"/>
        <v>2.6650185025214025E-2</v>
      </c>
      <c r="L30" s="24">
        <f t="shared" si="3"/>
        <v>0.5815844450982004</v>
      </c>
      <c r="M30" s="5"/>
    </row>
    <row r="31" spans="1:13" x14ac:dyDescent="0.25">
      <c r="A31" s="18"/>
      <c r="B31" s="19">
        <v>460</v>
      </c>
      <c r="C31" s="20" t="s">
        <v>133</v>
      </c>
      <c r="D31" s="21">
        <v>2319971</v>
      </c>
      <c r="E31" s="22">
        <v>97186019</v>
      </c>
      <c r="F31" s="22">
        <f t="shared" si="0"/>
        <v>5820285</v>
      </c>
      <c r="G31" s="22">
        <v>1894402.7</v>
      </c>
      <c r="H31" s="22">
        <v>2835021.7</v>
      </c>
      <c r="I31" s="22">
        <v>1090860.6000000001</v>
      </c>
      <c r="J31" s="23">
        <f t="shared" si="1"/>
        <v>1.9492543469652769E-2</v>
      </c>
      <c r="K31" s="23">
        <f t="shared" si="2"/>
        <v>4.8663629281903195E-2</v>
      </c>
      <c r="L31" s="24">
        <f t="shared" si="3"/>
        <v>5.9888089458628821E-2</v>
      </c>
      <c r="M31" s="5"/>
    </row>
    <row r="32" spans="1:13" x14ac:dyDescent="0.25">
      <c r="A32" s="18"/>
      <c r="B32" s="19">
        <v>461</v>
      </c>
      <c r="C32" s="20" t="s">
        <v>134</v>
      </c>
      <c r="D32" s="21">
        <v>742724</v>
      </c>
      <c r="E32" s="22">
        <v>12132249</v>
      </c>
      <c r="F32" s="22">
        <f t="shared" si="0"/>
        <v>7702473.2000000002</v>
      </c>
      <c r="G32" s="22">
        <v>6936616.7999999998</v>
      </c>
      <c r="H32" s="22">
        <v>765856.4</v>
      </c>
      <c r="I32" s="22">
        <v>0</v>
      </c>
      <c r="J32" s="23">
        <f t="shared" si="1"/>
        <v>0.57175028306787967</v>
      </c>
      <c r="K32" s="23">
        <f t="shared" si="2"/>
        <v>0.63487595745850589</v>
      </c>
      <c r="L32" s="24">
        <f t="shared" si="3"/>
        <v>0.63487595745850589</v>
      </c>
      <c r="M32" s="5"/>
    </row>
    <row r="33" spans="1:13" x14ac:dyDescent="0.25">
      <c r="A33" s="18"/>
      <c r="B33" s="19">
        <v>462</v>
      </c>
      <c r="C33" s="20" t="s">
        <v>135</v>
      </c>
      <c r="D33" s="21">
        <v>1380278</v>
      </c>
      <c r="E33" s="22">
        <v>4627358</v>
      </c>
      <c r="F33" s="22">
        <f t="shared" si="0"/>
        <v>1359819.6</v>
      </c>
      <c r="G33" s="22">
        <v>955699.5</v>
      </c>
      <c r="H33" s="22">
        <v>166579.1</v>
      </c>
      <c r="I33" s="22">
        <v>237541</v>
      </c>
      <c r="J33" s="23">
        <f t="shared" si="1"/>
        <v>0.20653243168131794</v>
      </c>
      <c r="K33" s="23">
        <f t="shared" si="2"/>
        <v>0.24253118085957476</v>
      </c>
      <c r="L33" s="24">
        <f t="shared" si="3"/>
        <v>0.29386522503769974</v>
      </c>
      <c r="M33" s="5"/>
    </row>
    <row r="34" spans="1:13" x14ac:dyDescent="0.25">
      <c r="A34" s="18"/>
      <c r="B34" s="19">
        <v>463</v>
      </c>
      <c r="C34" s="20" t="s">
        <v>136</v>
      </c>
      <c r="D34" s="21">
        <v>0</v>
      </c>
      <c r="E34" s="22">
        <v>3386400</v>
      </c>
      <c r="F34" s="22">
        <f t="shared" si="0"/>
        <v>113226.6</v>
      </c>
      <c r="G34" s="22">
        <v>0</v>
      </c>
      <c r="H34" s="22">
        <v>61723.199999999997</v>
      </c>
      <c r="I34" s="22">
        <v>51503.4</v>
      </c>
      <c r="J34" s="23">
        <f t="shared" si="1"/>
        <v>0</v>
      </c>
      <c r="K34" s="23">
        <f t="shared" si="2"/>
        <v>1.8226789510985116E-2</v>
      </c>
      <c r="L34" s="24">
        <f t="shared" si="3"/>
        <v>3.3435683912119069E-2</v>
      </c>
      <c r="M34" s="5"/>
    </row>
    <row r="35" spans="1:13" ht="15.75" thickBot="1" x14ac:dyDescent="0.3">
      <c r="A35" s="47" t="s">
        <v>138</v>
      </c>
      <c r="B35" s="48"/>
      <c r="C35" s="49"/>
      <c r="D35" s="50">
        <v>1418986481</v>
      </c>
      <c r="E35" s="51">
        <v>1456086545</v>
      </c>
      <c r="F35" s="51">
        <f t="shared" si="0"/>
        <v>566944993.79999995</v>
      </c>
      <c r="G35" s="51">
        <v>426317929.10000002</v>
      </c>
      <c r="H35" s="51">
        <v>91597806.400000006</v>
      </c>
      <c r="I35" s="51">
        <v>49029258.299999997</v>
      </c>
      <c r="J35" s="52">
        <f t="shared" si="1"/>
        <v>0.2927833723647244</v>
      </c>
      <c r="K35" s="52">
        <f t="shared" si="2"/>
        <v>0.35569021448515614</v>
      </c>
      <c r="L35" s="53">
        <f t="shared" si="3"/>
        <v>0.38936215415684644</v>
      </c>
      <c r="M35" s="5"/>
    </row>
    <row r="36" spans="1:13" x14ac:dyDescent="0.25">
      <c r="D36" s="6"/>
      <c r="E36" s="6"/>
      <c r="F36" s="6"/>
      <c r="G36" s="6"/>
      <c r="H36" s="6"/>
      <c r="I36" s="6"/>
      <c r="J36" s="5"/>
      <c r="K36" s="5"/>
      <c r="L36" s="5"/>
      <c r="M36" s="5"/>
    </row>
  </sheetData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0"/>
  <dimension ref="A1:P100"/>
  <sheetViews>
    <sheetView workbookViewId="0">
      <selection activeCell="N2" sqref="N2"/>
    </sheetView>
  </sheetViews>
  <sheetFormatPr baseColWidth="10" defaultColWidth="11.7109375" defaultRowHeight="15" x14ac:dyDescent="0.25"/>
  <cols>
    <col min="1" max="1" width="4.28515625" customWidth="1"/>
    <col min="2" max="2" width="4.28515625" style="35" customWidth="1"/>
    <col min="3" max="3" width="31.42578125" customWidth="1"/>
    <col min="4" max="6" width="13.5703125" customWidth="1"/>
    <col min="7" max="9" width="0" hidden="1" customWidth="1"/>
  </cols>
  <sheetData>
    <row r="1" spans="1:16" ht="15.75" x14ac:dyDescent="0.25">
      <c r="A1" s="32">
        <v>61</v>
      </c>
      <c r="B1" s="34" t="s">
        <v>72</v>
      </c>
      <c r="C1" s="33" t="s">
        <v>48</v>
      </c>
      <c r="D1" s="33"/>
      <c r="E1" s="33"/>
      <c r="F1" s="33"/>
      <c r="G1" s="33"/>
      <c r="H1" s="33"/>
      <c r="I1" s="33"/>
      <c r="J1" s="33"/>
      <c r="K1" s="33"/>
      <c r="L1" s="33"/>
    </row>
    <row r="2" spans="1:16" ht="15.75" thickBot="1" x14ac:dyDescent="0.3">
      <c r="A2" s="2" t="s">
        <v>837</v>
      </c>
      <c r="N2" s="1" t="s">
        <v>876</v>
      </c>
    </row>
    <row r="3" spans="1:16" ht="15.75" thickBot="1" x14ac:dyDescent="0.3">
      <c r="A3" s="76" t="s">
        <v>79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6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6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  <c r="O5" s="6"/>
      <c r="P5" s="66"/>
    </row>
    <row r="6" spans="1:16" x14ac:dyDescent="0.25">
      <c r="A6" s="11" t="s">
        <v>11</v>
      </c>
      <c r="B6" s="37"/>
      <c r="C6" s="13"/>
      <c r="D6" s="14">
        <f ca="1">SUM(D7:OFFSET(D7,50,0))</f>
        <v>6859338504</v>
      </c>
      <c r="E6" s="15">
        <f ca="1">SUM(E7:OFFSET(E7,50,0))</f>
        <v>8033392394</v>
      </c>
      <c r="F6" s="15">
        <f ca="1">SUM(F7:OFFSET(F7,50,0))</f>
        <v>4650461369.3000011</v>
      </c>
      <c r="G6" s="15">
        <f ca="1">SUM(G7:OFFSET(G7,50,0))</f>
        <v>3360889838.3000002</v>
      </c>
      <c r="H6" s="15">
        <f ca="1">SUM(H7:OFFSET(H7,50,0))</f>
        <v>787062977.10000014</v>
      </c>
      <c r="I6" s="15">
        <f ca="1">SUM(I7:OFFSET(I7,50,0))</f>
        <v>502508553.89999998</v>
      </c>
      <c r="J6" s="16">
        <f ca="1">IFERROR(G6/E6,0)</f>
        <v>0.41836495386559108</v>
      </c>
      <c r="K6" s="16">
        <f ca="1">IFERROR(SUM(G6,H6)/E6,0)</f>
        <v>0.51633887801846123</v>
      </c>
      <c r="L6" s="17">
        <f ca="1">IFERROR(SUM(G6,H6,I6)/E6,0)</f>
        <v>0.57889135015654758</v>
      </c>
      <c r="M6" s="5"/>
      <c r="O6" s="6" t="s">
        <v>206</v>
      </c>
      <c r="P6" s="66" t="s">
        <v>207</v>
      </c>
    </row>
    <row r="7" spans="1:16" x14ac:dyDescent="0.25">
      <c r="A7" s="18"/>
      <c r="B7" s="38">
        <v>1</v>
      </c>
      <c r="C7" s="20" t="s">
        <v>82</v>
      </c>
      <c r="D7" s="21">
        <v>410152279</v>
      </c>
      <c r="E7" s="22">
        <v>297204227</v>
      </c>
      <c r="F7" s="22">
        <f t="shared" ref="F7:F31" si="0">SUM(G7,H7,I7)</f>
        <v>222147488.80000001</v>
      </c>
      <c r="G7" s="22">
        <v>121920655.59999999</v>
      </c>
      <c r="H7" s="22">
        <v>47152742.899999999</v>
      </c>
      <c r="I7" s="22">
        <v>53074090.299999997</v>
      </c>
      <c r="J7" s="23">
        <f t="shared" ref="J7:J31" si="1">IFERROR(G7/E7,0)</f>
        <v>0.41022517354707744</v>
      </c>
      <c r="K7" s="23">
        <f t="shared" ref="K7:K31" si="2">IFERROR(SUM(G7,H7)/E7,0)</f>
        <v>0.56887952168997924</v>
      </c>
      <c r="L7" s="24">
        <f t="shared" ref="L7:L31" si="3">IFERROR(SUM(G7,H7,I7)/E7,0)</f>
        <v>0.74745736641222138</v>
      </c>
      <c r="M7" s="5"/>
      <c r="N7" t="s">
        <v>98</v>
      </c>
      <c r="O7" s="6">
        <v>247996421.89999998</v>
      </c>
      <c r="P7" s="66">
        <v>0.88673039589854663</v>
      </c>
    </row>
    <row r="8" spans="1:16" x14ac:dyDescent="0.25">
      <c r="A8" s="18"/>
      <c r="B8" s="38">
        <v>2</v>
      </c>
      <c r="C8" s="20" t="s">
        <v>83</v>
      </c>
      <c r="D8" s="21">
        <v>151167948</v>
      </c>
      <c r="E8" s="22">
        <v>128353191</v>
      </c>
      <c r="F8" s="22">
        <f t="shared" si="0"/>
        <v>71341259.5</v>
      </c>
      <c r="G8" s="22">
        <v>62452558.600000001</v>
      </c>
      <c r="H8" s="22">
        <v>6817812.9000000004</v>
      </c>
      <c r="I8" s="22">
        <v>2070888</v>
      </c>
      <c r="J8" s="23">
        <f t="shared" si="1"/>
        <v>0.48656802463134713</v>
      </c>
      <c r="K8" s="23">
        <f t="shared" si="2"/>
        <v>0.53968562028192968</v>
      </c>
      <c r="L8" s="24">
        <f t="shared" si="3"/>
        <v>0.55581991335143355</v>
      </c>
      <c r="M8" s="5"/>
      <c r="N8" t="s">
        <v>82</v>
      </c>
      <c r="O8" s="6">
        <v>222147488.80000001</v>
      </c>
      <c r="P8" s="66">
        <v>0.74745736641222138</v>
      </c>
    </row>
    <row r="9" spans="1:16" x14ac:dyDescent="0.25">
      <c r="A9" s="18"/>
      <c r="B9" s="38">
        <v>3</v>
      </c>
      <c r="C9" s="20" t="s">
        <v>84</v>
      </c>
      <c r="D9" s="21">
        <v>165017386</v>
      </c>
      <c r="E9" s="22">
        <v>321532900</v>
      </c>
      <c r="F9" s="22">
        <f t="shared" si="0"/>
        <v>212046922.60000002</v>
      </c>
      <c r="G9" s="22">
        <v>170707530.90000001</v>
      </c>
      <c r="H9" s="22">
        <v>41115867.899999999</v>
      </c>
      <c r="I9" s="22">
        <v>223523.8</v>
      </c>
      <c r="J9" s="23">
        <f t="shared" si="1"/>
        <v>0.53091777202270751</v>
      </c>
      <c r="K9" s="23">
        <f t="shared" si="2"/>
        <v>0.6587923002591648</v>
      </c>
      <c r="L9" s="24">
        <f t="shared" si="3"/>
        <v>0.65948748199639917</v>
      </c>
      <c r="M9" s="5"/>
      <c r="N9" t="s">
        <v>86</v>
      </c>
      <c r="O9" s="6">
        <v>519002632.5</v>
      </c>
      <c r="P9" s="66">
        <v>0.69101610786991652</v>
      </c>
    </row>
    <row r="10" spans="1:16" x14ac:dyDescent="0.25">
      <c r="A10" s="18"/>
      <c r="B10" s="38">
        <v>4</v>
      </c>
      <c r="C10" s="20" t="s">
        <v>85</v>
      </c>
      <c r="D10" s="21">
        <v>276100545</v>
      </c>
      <c r="E10" s="22">
        <v>217501206</v>
      </c>
      <c r="F10" s="22">
        <f t="shared" si="0"/>
        <v>116183425.30000001</v>
      </c>
      <c r="G10" s="22">
        <v>107781179.7</v>
      </c>
      <c r="H10" s="22">
        <v>6432684.7000000002</v>
      </c>
      <c r="I10" s="22">
        <v>1969560.9</v>
      </c>
      <c r="J10" s="23">
        <f t="shared" si="1"/>
        <v>0.49554290609312762</v>
      </c>
      <c r="K10" s="23">
        <f t="shared" si="2"/>
        <v>0.52511830394172621</v>
      </c>
      <c r="L10" s="24">
        <f t="shared" si="3"/>
        <v>0.53417370614487536</v>
      </c>
      <c r="M10" s="5"/>
      <c r="N10" t="s">
        <v>84</v>
      </c>
      <c r="O10" s="6">
        <v>212046922.60000002</v>
      </c>
      <c r="P10" s="66">
        <v>0.65948748199639917</v>
      </c>
    </row>
    <row r="11" spans="1:16" x14ac:dyDescent="0.25">
      <c r="A11" s="18"/>
      <c r="B11" s="38">
        <v>5</v>
      </c>
      <c r="C11" s="20" t="s">
        <v>86</v>
      </c>
      <c r="D11" s="21">
        <v>500723015</v>
      </c>
      <c r="E11" s="22">
        <v>751071685</v>
      </c>
      <c r="F11" s="22">
        <f t="shared" si="0"/>
        <v>519002632.5</v>
      </c>
      <c r="G11" s="22">
        <v>277431619.30000001</v>
      </c>
      <c r="H11" s="22">
        <v>183932961.30000001</v>
      </c>
      <c r="I11" s="22">
        <v>57638051.899999999</v>
      </c>
      <c r="J11" s="23">
        <f t="shared" si="1"/>
        <v>0.36938101227980658</v>
      </c>
      <c r="K11" s="23">
        <f t="shared" si="2"/>
        <v>0.61427502835498327</v>
      </c>
      <c r="L11" s="24">
        <f t="shared" si="3"/>
        <v>0.69101610786991652</v>
      </c>
      <c r="M11" s="5"/>
      <c r="N11" t="s">
        <v>89</v>
      </c>
      <c r="O11" s="6">
        <v>607647807.10000002</v>
      </c>
      <c r="P11" s="66">
        <v>0.65855926628154449</v>
      </c>
    </row>
    <row r="12" spans="1:16" x14ac:dyDescent="0.25">
      <c r="A12" s="18"/>
      <c r="B12" s="38">
        <v>6</v>
      </c>
      <c r="C12" s="20" t="s">
        <v>87</v>
      </c>
      <c r="D12" s="21">
        <v>771573123</v>
      </c>
      <c r="E12" s="22">
        <v>909957949</v>
      </c>
      <c r="F12" s="22">
        <f t="shared" si="0"/>
        <v>587272689.5</v>
      </c>
      <c r="G12" s="22">
        <v>461617065.69999999</v>
      </c>
      <c r="H12" s="22">
        <v>91106731.599999994</v>
      </c>
      <c r="I12" s="22">
        <v>34548892.200000003</v>
      </c>
      <c r="J12" s="23">
        <f t="shared" si="1"/>
        <v>0.50729494281279142</v>
      </c>
      <c r="K12" s="23">
        <f t="shared" si="2"/>
        <v>0.60741685690796676</v>
      </c>
      <c r="L12" s="24">
        <f t="shared" si="3"/>
        <v>0.64538442698960363</v>
      </c>
      <c r="M12" s="5"/>
      <c r="N12" t="s">
        <v>87</v>
      </c>
      <c r="O12" s="6">
        <v>587272689.5</v>
      </c>
      <c r="P12" s="66">
        <v>0.64538442698960363</v>
      </c>
    </row>
    <row r="13" spans="1:16" x14ac:dyDescent="0.25">
      <c r="A13" s="18"/>
      <c r="B13" s="38">
        <v>7</v>
      </c>
      <c r="C13" s="20" t="s">
        <v>88</v>
      </c>
      <c r="D13" s="21">
        <v>11020030</v>
      </c>
      <c r="E13" s="22">
        <v>3820157</v>
      </c>
      <c r="F13" s="22">
        <f t="shared" si="0"/>
        <v>803093.00000000012</v>
      </c>
      <c r="G13" s="22">
        <v>343476.9</v>
      </c>
      <c r="H13" s="22">
        <v>233795.20000000001</v>
      </c>
      <c r="I13" s="22">
        <v>225820.9</v>
      </c>
      <c r="J13" s="23">
        <f t="shared" si="1"/>
        <v>8.9911723523404929E-2</v>
      </c>
      <c r="K13" s="23">
        <f t="shared" si="2"/>
        <v>0.15111214015549626</v>
      </c>
      <c r="L13" s="24">
        <f t="shared" si="3"/>
        <v>0.21022512949075134</v>
      </c>
      <c r="M13" s="5"/>
      <c r="N13" t="s">
        <v>93</v>
      </c>
      <c r="O13" s="6">
        <v>173870120.39999998</v>
      </c>
      <c r="P13" s="66">
        <v>0.62198346465240928</v>
      </c>
    </row>
    <row r="14" spans="1:16" x14ac:dyDescent="0.25">
      <c r="A14" s="18"/>
      <c r="B14" s="38">
        <v>8</v>
      </c>
      <c r="C14" s="20" t="s">
        <v>89</v>
      </c>
      <c r="D14" s="21">
        <v>1014584257</v>
      </c>
      <c r="E14" s="22">
        <v>922692669</v>
      </c>
      <c r="F14" s="22">
        <f t="shared" si="0"/>
        <v>607647807.10000002</v>
      </c>
      <c r="G14" s="22">
        <v>487074418.60000002</v>
      </c>
      <c r="H14" s="22">
        <v>51099260.100000001</v>
      </c>
      <c r="I14" s="22">
        <v>69474128.400000006</v>
      </c>
      <c r="J14" s="23">
        <f t="shared" si="1"/>
        <v>0.52788369840185656</v>
      </c>
      <c r="K14" s="23">
        <f t="shared" si="2"/>
        <v>0.58326428374386496</v>
      </c>
      <c r="L14" s="24">
        <f t="shared" si="3"/>
        <v>0.65855926628154449</v>
      </c>
      <c r="M14" s="5"/>
      <c r="N14" t="s">
        <v>95</v>
      </c>
      <c r="O14" s="6">
        <v>73166614.600000009</v>
      </c>
      <c r="P14" s="66">
        <v>0.60317547464241639</v>
      </c>
    </row>
    <row r="15" spans="1:16" x14ac:dyDescent="0.25">
      <c r="A15" s="18"/>
      <c r="B15" s="38">
        <v>9</v>
      </c>
      <c r="C15" s="20" t="s">
        <v>90</v>
      </c>
      <c r="D15" s="21">
        <v>81629227</v>
      </c>
      <c r="E15" s="22">
        <v>287934235</v>
      </c>
      <c r="F15" s="22">
        <f t="shared" si="0"/>
        <v>143287195</v>
      </c>
      <c r="G15" s="22">
        <v>96571827.200000003</v>
      </c>
      <c r="H15" s="22">
        <v>41597321.299999997</v>
      </c>
      <c r="I15" s="22">
        <v>5118046.5</v>
      </c>
      <c r="J15" s="23">
        <f t="shared" si="1"/>
        <v>0.33539543222430634</v>
      </c>
      <c r="K15" s="23">
        <f t="shared" si="2"/>
        <v>0.4798635650255344</v>
      </c>
      <c r="L15" s="24">
        <f t="shared" si="3"/>
        <v>0.49763861876306581</v>
      </c>
      <c r="M15" s="5"/>
      <c r="N15" t="s">
        <v>102</v>
      </c>
      <c r="O15" s="6">
        <v>393663980.5</v>
      </c>
      <c r="P15" s="66">
        <v>0.58857739912792029</v>
      </c>
    </row>
    <row r="16" spans="1:16" x14ac:dyDescent="0.25">
      <c r="A16" s="18"/>
      <c r="B16" s="38">
        <v>10</v>
      </c>
      <c r="C16" s="20" t="s">
        <v>91</v>
      </c>
      <c r="D16" s="21">
        <v>70005586</v>
      </c>
      <c r="E16" s="22">
        <v>189211816</v>
      </c>
      <c r="F16" s="22">
        <f t="shared" si="0"/>
        <v>81659365.400000006</v>
      </c>
      <c r="G16" s="22">
        <v>61515710.200000003</v>
      </c>
      <c r="H16" s="22">
        <v>17299177.199999999</v>
      </c>
      <c r="I16" s="22">
        <v>2844478</v>
      </c>
      <c r="J16" s="23">
        <f t="shared" si="1"/>
        <v>0.32511558474762486</v>
      </c>
      <c r="K16" s="23">
        <f t="shared" si="2"/>
        <v>0.41654315817147491</v>
      </c>
      <c r="L16" s="24">
        <f t="shared" si="3"/>
        <v>0.43157645820597168</v>
      </c>
      <c r="M16" s="5"/>
      <c r="N16" t="s">
        <v>83</v>
      </c>
      <c r="O16" s="6">
        <v>71341259.5</v>
      </c>
      <c r="P16" s="66">
        <v>0.55581991335143355</v>
      </c>
    </row>
    <row r="17" spans="1:16" x14ac:dyDescent="0.25">
      <c r="A17" s="18"/>
      <c r="B17" s="38">
        <v>11</v>
      </c>
      <c r="C17" s="20" t="s">
        <v>92</v>
      </c>
      <c r="D17" s="21">
        <v>141675574</v>
      </c>
      <c r="E17" s="22">
        <v>182302930</v>
      </c>
      <c r="F17" s="22">
        <f t="shared" si="0"/>
        <v>90811977.800000012</v>
      </c>
      <c r="G17" s="22">
        <v>73493097.400000006</v>
      </c>
      <c r="H17" s="22">
        <v>11605860</v>
      </c>
      <c r="I17" s="22">
        <v>5713020.4000000004</v>
      </c>
      <c r="J17" s="23">
        <f t="shared" si="1"/>
        <v>0.40313722549604664</v>
      </c>
      <c r="K17" s="23">
        <f t="shared" si="2"/>
        <v>0.46679972395397051</v>
      </c>
      <c r="L17" s="24">
        <f t="shared" si="3"/>
        <v>0.49813778527860203</v>
      </c>
      <c r="M17" s="5"/>
      <c r="N17" t="s">
        <v>105</v>
      </c>
      <c r="O17" s="6">
        <v>26375386.799999997</v>
      </c>
      <c r="P17" s="66">
        <v>0.54866234545500492</v>
      </c>
    </row>
    <row r="18" spans="1:16" x14ac:dyDescent="0.25">
      <c r="A18" s="18"/>
      <c r="B18" s="38">
        <v>12</v>
      </c>
      <c r="C18" s="20" t="s">
        <v>93</v>
      </c>
      <c r="D18" s="21">
        <v>165166081</v>
      </c>
      <c r="E18" s="22">
        <v>279541387</v>
      </c>
      <c r="F18" s="22">
        <f t="shared" si="0"/>
        <v>173870120.39999998</v>
      </c>
      <c r="G18" s="22">
        <v>133115617.8</v>
      </c>
      <c r="H18" s="22">
        <v>35310704.399999999</v>
      </c>
      <c r="I18" s="22">
        <v>5443798.2000000002</v>
      </c>
      <c r="J18" s="23">
        <f t="shared" si="1"/>
        <v>0.47619287873104815</v>
      </c>
      <c r="K18" s="23">
        <f t="shared" si="2"/>
        <v>0.60250943163560966</v>
      </c>
      <c r="L18" s="24">
        <f t="shared" si="3"/>
        <v>0.62198346465240928</v>
      </c>
      <c r="M18" s="5"/>
      <c r="N18" t="s">
        <v>103</v>
      </c>
      <c r="O18" s="6">
        <v>155978842.5</v>
      </c>
      <c r="P18" s="66">
        <v>0.54238157168887391</v>
      </c>
    </row>
    <row r="19" spans="1:16" x14ac:dyDescent="0.25">
      <c r="A19" s="18"/>
      <c r="B19" s="38">
        <v>13</v>
      </c>
      <c r="C19" s="20" t="s">
        <v>94</v>
      </c>
      <c r="D19" s="21">
        <v>251565224</v>
      </c>
      <c r="E19" s="22">
        <v>280208148</v>
      </c>
      <c r="F19" s="22">
        <f t="shared" si="0"/>
        <v>131154639.8</v>
      </c>
      <c r="G19" s="22">
        <v>103622451.8</v>
      </c>
      <c r="H19" s="22">
        <v>20203989.5</v>
      </c>
      <c r="I19" s="22">
        <v>7328198.5</v>
      </c>
      <c r="J19" s="23">
        <f t="shared" si="1"/>
        <v>0.36980527703998101</v>
      </c>
      <c r="K19" s="23">
        <f t="shared" si="2"/>
        <v>0.44190878168182318</v>
      </c>
      <c r="L19" s="24">
        <f t="shared" si="3"/>
        <v>0.46806147764125688</v>
      </c>
      <c r="M19" s="5"/>
      <c r="N19" t="s">
        <v>85</v>
      </c>
      <c r="O19" s="6">
        <v>116183425.30000001</v>
      </c>
      <c r="P19" s="66">
        <v>0.53417370614487536</v>
      </c>
    </row>
    <row r="20" spans="1:16" x14ac:dyDescent="0.25">
      <c r="A20" s="18"/>
      <c r="B20" s="38">
        <v>14</v>
      </c>
      <c r="C20" s="20" t="s">
        <v>95</v>
      </c>
      <c r="D20" s="21">
        <v>59893208</v>
      </c>
      <c r="E20" s="22">
        <v>121302370</v>
      </c>
      <c r="F20" s="22">
        <f t="shared" si="0"/>
        <v>73166614.600000009</v>
      </c>
      <c r="G20" s="22">
        <v>51767744.200000003</v>
      </c>
      <c r="H20" s="22">
        <v>18019870.699999999</v>
      </c>
      <c r="I20" s="22">
        <v>3378999.7</v>
      </c>
      <c r="J20" s="23">
        <f t="shared" si="1"/>
        <v>0.42676613985365663</v>
      </c>
      <c r="K20" s="23">
        <f t="shared" si="2"/>
        <v>0.57531946737726569</v>
      </c>
      <c r="L20" s="24">
        <f t="shared" si="3"/>
        <v>0.60317547464241639</v>
      </c>
      <c r="M20" s="5"/>
      <c r="N20" t="s">
        <v>101</v>
      </c>
      <c r="O20" s="6">
        <v>202940203.80000001</v>
      </c>
      <c r="P20" s="66">
        <v>0.5278978278217572</v>
      </c>
    </row>
    <row r="21" spans="1:16" x14ac:dyDescent="0.25">
      <c r="A21" s="18"/>
      <c r="B21" s="38">
        <v>15</v>
      </c>
      <c r="C21" s="20" t="s">
        <v>96</v>
      </c>
      <c r="D21" s="21">
        <v>866086488</v>
      </c>
      <c r="E21" s="22">
        <v>1034949418</v>
      </c>
      <c r="F21" s="22">
        <f t="shared" si="0"/>
        <v>456178407.89999998</v>
      </c>
      <c r="G21" s="22">
        <v>394781110.89999998</v>
      </c>
      <c r="H21" s="22">
        <v>51482459.299999997</v>
      </c>
      <c r="I21" s="22">
        <v>9914837.6999999993</v>
      </c>
      <c r="J21" s="23">
        <f t="shared" si="1"/>
        <v>0.38144966704063599</v>
      </c>
      <c r="K21" s="23">
        <f t="shared" si="2"/>
        <v>0.43119360467141205</v>
      </c>
      <c r="L21" s="24">
        <f t="shared" si="3"/>
        <v>0.44077362619474414</v>
      </c>
      <c r="M21" s="5"/>
      <c r="N21" t="s">
        <v>97</v>
      </c>
      <c r="O21" s="6">
        <v>53211526.600000001</v>
      </c>
      <c r="P21" s="66">
        <v>0.51474825691951365</v>
      </c>
    </row>
    <row r="22" spans="1:16" x14ac:dyDescent="0.25">
      <c r="A22" s="18"/>
      <c r="B22" s="38">
        <v>16</v>
      </c>
      <c r="C22" s="20" t="s">
        <v>97</v>
      </c>
      <c r="D22" s="21">
        <v>37063232</v>
      </c>
      <c r="E22" s="22">
        <v>103373884</v>
      </c>
      <c r="F22" s="22">
        <f t="shared" si="0"/>
        <v>53211526.600000001</v>
      </c>
      <c r="G22" s="22">
        <v>48169302.399999999</v>
      </c>
      <c r="H22" s="22">
        <v>1435013.1</v>
      </c>
      <c r="I22" s="22">
        <v>3607211.1</v>
      </c>
      <c r="J22" s="23">
        <f t="shared" si="1"/>
        <v>0.46597168004251438</v>
      </c>
      <c r="K22" s="23">
        <f t="shared" si="2"/>
        <v>0.47985345602376711</v>
      </c>
      <c r="L22" s="24">
        <f t="shared" si="3"/>
        <v>0.51474825691951365</v>
      </c>
      <c r="M22" s="5"/>
      <c r="N22" t="s">
        <v>92</v>
      </c>
      <c r="O22" s="6">
        <v>90811977.800000012</v>
      </c>
      <c r="P22" s="66">
        <v>0.49813778527860203</v>
      </c>
    </row>
    <row r="23" spans="1:16" x14ac:dyDescent="0.25">
      <c r="A23" s="18"/>
      <c r="B23" s="38">
        <v>17</v>
      </c>
      <c r="C23" s="20" t="s">
        <v>98</v>
      </c>
      <c r="D23" s="21">
        <v>201726158</v>
      </c>
      <c r="E23" s="22">
        <v>279675111</v>
      </c>
      <c r="F23" s="22">
        <f t="shared" si="0"/>
        <v>247996421.89999998</v>
      </c>
      <c r="G23" s="22">
        <v>146510934.90000001</v>
      </c>
      <c r="H23" s="22">
        <v>22892206.699999999</v>
      </c>
      <c r="I23" s="22">
        <v>78593280.299999997</v>
      </c>
      <c r="J23" s="23">
        <f t="shared" si="1"/>
        <v>0.52386118441551277</v>
      </c>
      <c r="K23" s="23">
        <f t="shared" si="2"/>
        <v>0.60571404081788316</v>
      </c>
      <c r="L23" s="24">
        <f t="shared" si="3"/>
        <v>0.88673039589854663</v>
      </c>
      <c r="M23" s="5"/>
      <c r="N23" t="s">
        <v>90</v>
      </c>
      <c r="O23" s="6">
        <v>143287195</v>
      </c>
      <c r="P23" s="66">
        <v>0.49763861876306581</v>
      </c>
    </row>
    <row r="24" spans="1:16" x14ac:dyDescent="0.25">
      <c r="A24" s="18"/>
      <c r="B24" s="38">
        <v>18</v>
      </c>
      <c r="C24" s="20" t="s">
        <v>99</v>
      </c>
      <c r="D24" s="21">
        <v>44392220</v>
      </c>
      <c r="E24" s="22">
        <v>55143398</v>
      </c>
      <c r="F24" s="22">
        <f t="shared" si="0"/>
        <v>15390760.9</v>
      </c>
      <c r="G24" s="22">
        <v>11049987.6</v>
      </c>
      <c r="H24" s="22">
        <v>3611168.5</v>
      </c>
      <c r="I24" s="22">
        <v>729604.8</v>
      </c>
      <c r="J24" s="23">
        <f t="shared" si="1"/>
        <v>0.20038641071774357</v>
      </c>
      <c r="K24" s="23">
        <f t="shared" si="2"/>
        <v>0.26587328006155875</v>
      </c>
      <c r="L24" s="24">
        <f t="shared" si="3"/>
        <v>0.27910432541716057</v>
      </c>
      <c r="M24" s="5"/>
      <c r="N24" t="s">
        <v>94</v>
      </c>
      <c r="O24" s="6">
        <v>131154639.8</v>
      </c>
      <c r="P24" s="66">
        <v>0.46806147764125688</v>
      </c>
    </row>
    <row r="25" spans="1:16" x14ac:dyDescent="0.25">
      <c r="A25" s="18"/>
      <c r="B25" s="38">
        <v>19</v>
      </c>
      <c r="C25" s="20" t="s">
        <v>100</v>
      </c>
      <c r="D25" s="21">
        <v>49555584</v>
      </c>
      <c r="E25" s="22">
        <v>117177893</v>
      </c>
      <c r="F25" s="22">
        <f t="shared" si="0"/>
        <v>37099622.900000006</v>
      </c>
      <c r="G25" s="22">
        <v>30059272.199999999</v>
      </c>
      <c r="H25" s="22">
        <v>5680821</v>
      </c>
      <c r="I25" s="22">
        <v>1359529.7</v>
      </c>
      <c r="J25" s="23">
        <f t="shared" si="1"/>
        <v>0.25652681944025058</v>
      </c>
      <c r="K25" s="23">
        <f t="shared" si="2"/>
        <v>0.30500713304343169</v>
      </c>
      <c r="L25" s="24">
        <f t="shared" si="3"/>
        <v>0.31660940430120216</v>
      </c>
      <c r="M25" s="5"/>
      <c r="N25" t="s">
        <v>96</v>
      </c>
      <c r="O25" s="6">
        <v>456178407.89999998</v>
      </c>
      <c r="P25" s="66">
        <v>0.44077362619474414</v>
      </c>
    </row>
    <row r="26" spans="1:16" x14ac:dyDescent="0.25">
      <c r="A26" s="18"/>
      <c r="B26" s="38">
        <v>20</v>
      </c>
      <c r="C26" s="20" t="s">
        <v>101</v>
      </c>
      <c r="D26" s="21">
        <v>430185969</v>
      </c>
      <c r="E26" s="22">
        <v>384430837</v>
      </c>
      <c r="F26" s="22">
        <f t="shared" si="0"/>
        <v>202940203.80000001</v>
      </c>
      <c r="G26" s="22">
        <v>104972932</v>
      </c>
      <c r="H26" s="22">
        <v>87019015.299999997</v>
      </c>
      <c r="I26" s="22">
        <v>10948256.5</v>
      </c>
      <c r="J26" s="23">
        <f t="shared" si="1"/>
        <v>0.27306064419592851</v>
      </c>
      <c r="K26" s="23">
        <f t="shared" si="2"/>
        <v>0.49941869595648491</v>
      </c>
      <c r="L26" s="24">
        <f t="shared" si="3"/>
        <v>0.5278978278217572</v>
      </c>
      <c r="M26" s="5"/>
      <c r="N26" t="s">
        <v>91</v>
      </c>
      <c r="O26" s="6">
        <v>81659365.400000006</v>
      </c>
      <c r="P26" s="66">
        <v>0.43157645820597168</v>
      </c>
    </row>
    <row r="27" spans="1:16" x14ac:dyDescent="0.25">
      <c r="A27" s="18"/>
      <c r="B27" s="38">
        <v>21</v>
      </c>
      <c r="C27" s="20" t="s">
        <v>102</v>
      </c>
      <c r="D27" s="21">
        <v>770868254</v>
      </c>
      <c r="E27" s="22">
        <v>668839784</v>
      </c>
      <c r="F27" s="22">
        <f t="shared" si="0"/>
        <v>393663980.5</v>
      </c>
      <c r="G27" s="22">
        <v>263962908.59999999</v>
      </c>
      <c r="H27" s="22">
        <v>21786349.199999999</v>
      </c>
      <c r="I27" s="22">
        <v>107914722.7</v>
      </c>
      <c r="J27" s="23">
        <f t="shared" si="1"/>
        <v>0.39465790599561584</v>
      </c>
      <c r="K27" s="23">
        <f t="shared" si="2"/>
        <v>0.4272312512438704</v>
      </c>
      <c r="L27" s="24">
        <f t="shared" si="3"/>
        <v>0.58857739912792029</v>
      </c>
      <c r="M27" s="5"/>
      <c r="N27" t="s">
        <v>106</v>
      </c>
      <c r="O27" s="6">
        <v>15793936.699999999</v>
      </c>
      <c r="P27" s="66">
        <v>0.34977509574948912</v>
      </c>
    </row>
    <row r="28" spans="1:16" x14ac:dyDescent="0.25">
      <c r="A28" s="18"/>
      <c r="B28" s="38">
        <v>22</v>
      </c>
      <c r="C28" s="20" t="s">
        <v>103</v>
      </c>
      <c r="D28" s="21">
        <v>238266758</v>
      </c>
      <c r="E28" s="22">
        <v>287581383</v>
      </c>
      <c r="F28" s="22">
        <f t="shared" si="0"/>
        <v>155978842.5</v>
      </c>
      <c r="G28" s="22">
        <v>105212524.90000001</v>
      </c>
      <c r="H28" s="22">
        <v>13368340</v>
      </c>
      <c r="I28" s="22">
        <v>37397977.600000001</v>
      </c>
      <c r="J28" s="23">
        <f t="shared" si="1"/>
        <v>0.36585304584893802</v>
      </c>
      <c r="K28" s="23">
        <f t="shared" si="2"/>
        <v>0.41233846107486033</v>
      </c>
      <c r="L28" s="24">
        <f t="shared" si="3"/>
        <v>0.54238157168887391</v>
      </c>
      <c r="M28" s="5"/>
      <c r="N28" t="s">
        <v>100</v>
      </c>
      <c r="O28" s="6">
        <v>37099622.900000006</v>
      </c>
      <c r="P28" s="66">
        <v>0.31660940430120216</v>
      </c>
    </row>
    <row r="29" spans="1:16" x14ac:dyDescent="0.25">
      <c r="A29" s="18"/>
      <c r="B29" s="38">
        <v>23</v>
      </c>
      <c r="C29" s="20" t="s">
        <v>104</v>
      </c>
      <c r="D29" s="21">
        <v>66157762</v>
      </c>
      <c r="E29" s="22">
        <v>116359102</v>
      </c>
      <c r="F29" s="22">
        <f t="shared" si="0"/>
        <v>15437047.5</v>
      </c>
      <c r="G29" s="22">
        <v>10282339</v>
      </c>
      <c r="H29" s="22">
        <v>3877257.4</v>
      </c>
      <c r="I29" s="22">
        <v>1277451.1000000001</v>
      </c>
      <c r="J29" s="23">
        <f t="shared" si="1"/>
        <v>8.8367294206172203E-2</v>
      </c>
      <c r="K29" s="23">
        <f t="shared" si="2"/>
        <v>0.12168877343175097</v>
      </c>
      <c r="L29" s="24">
        <f t="shared" si="3"/>
        <v>0.13266729662454768</v>
      </c>
      <c r="M29" s="5"/>
      <c r="N29" t="s">
        <v>99</v>
      </c>
      <c r="O29" s="6">
        <v>15390760.9</v>
      </c>
      <c r="P29" s="66">
        <v>0.27910432541716057</v>
      </c>
    </row>
    <row r="30" spans="1:16" x14ac:dyDescent="0.25">
      <c r="A30" s="18"/>
      <c r="B30" s="38">
        <v>24</v>
      </c>
      <c r="C30" s="20" t="s">
        <v>105</v>
      </c>
      <c r="D30" s="21">
        <v>48824583</v>
      </c>
      <c r="E30" s="22">
        <v>48072165</v>
      </c>
      <c r="F30" s="22">
        <f t="shared" si="0"/>
        <v>26375386.799999997</v>
      </c>
      <c r="G30" s="22">
        <v>23178929.899999999</v>
      </c>
      <c r="H30" s="22">
        <v>2135552.2000000002</v>
      </c>
      <c r="I30" s="22">
        <v>1060904.7</v>
      </c>
      <c r="J30" s="23">
        <f t="shared" si="1"/>
        <v>0.48216946126724264</v>
      </c>
      <c r="K30" s="23">
        <f t="shared" si="2"/>
        <v>0.52659334357002641</v>
      </c>
      <c r="L30" s="24">
        <f t="shared" si="3"/>
        <v>0.54866234545500492</v>
      </c>
      <c r="M30" s="5"/>
      <c r="N30" t="s">
        <v>88</v>
      </c>
      <c r="O30" s="6">
        <v>803093.00000000012</v>
      </c>
      <c r="P30" s="66">
        <v>0.21022512949075134</v>
      </c>
    </row>
    <row r="31" spans="1:16" ht="15.75" thickBot="1" x14ac:dyDescent="0.3">
      <c r="A31" s="25"/>
      <c r="B31" s="39">
        <v>25</v>
      </c>
      <c r="C31" s="27" t="s">
        <v>106</v>
      </c>
      <c r="D31" s="28">
        <v>35938013</v>
      </c>
      <c r="E31" s="29">
        <v>45154549</v>
      </c>
      <c r="F31" s="29">
        <f t="shared" si="0"/>
        <v>15793936.699999999</v>
      </c>
      <c r="G31" s="29">
        <v>13294642</v>
      </c>
      <c r="H31" s="29">
        <v>1846014.7</v>
      </c>
      <c r="I31" s="29">
        <v>653280</v>
      </c>
      <c r="J31" s="30">
        <f t="shared" si="1"/>
        <v>0.29442530806807526</v>
      </c>
      <c r="K31" s="30">
        <f t="shared" si="2"/>
        <v>0.33530745041878279</v>
      </c>
      <c r="L31" s="31">
        <f t="shared" si="3"/>
        <v>0.34977509574948912</v>
      </c>
      <c r="M31" s="5"/>
      <c r="N31" t="s">
        <v>104</v>
      </c>
      <c r="O31" s="6">
        <v>15437047.5</v>
      </c>
      <c r="P31" s="66">
        <v>0.13266729662454768</v>
      </c>
    </row>
    <row r="32" spans="1:16" x14ac:dyDescent="0.25">
      <c r="O32" s="6"/>
      <c r="P32" s="66"/>
    </row>
    <row r="33" spans="15:16" x14ac:dyDescent="0.25">
      <c r="O33" s="6"/>
      <c r="P33" s="66"/>
    </row>
    <row r="34" spans="15:16" x14ac:dyDescent="0.25">
      <c r="O34" s="6"/>
      <c r="P34" s="66"/>
    </row>
    <row r="35" spans="15:16" x14ac:dyDescent="0.25">
      <c r="O35" s="6"/>
      <c r="P35" s="66"/>
    </row>
    <row r="36" spans="15:16" x14ac:dyDescent="0.25">
      <c r="O36" s="6"/>
      <c r="P36" s="66"/>
    </row>
    <row r="37" spans="15:16" x14ac:dyDescent="0.25">
      <c r="O37" s="6"/>
      <c r="P37" s="66"/>
    </row>
    <row r="38" spans="15:16" x14ac:dyDescent="0.25">
      <c r="O38" s="6"/>
      <c r="P38" s="66"/>
    </row>
    <row r="39" spans="15:16" x14ac:dyDescent="0.25">
      <c r="O39" s="6"/>
      <c r="P39" s="66"/>
    </row>
    <row r="40" spans="15:16" x14ac:dyDescent="0.25">
      <c r="O40" s="6"/>
      <c r="P40" s="66"/>
    </row>
    <row r="41" spans="15:16" x14ac:dyDescent="0.25">
      <c r="O41" s="6"/>
      <c r="P41" s="66"/>
    </row>
    <row r="42" spans="15:16" x14ac:dyDescent="0.25">
      <c r="O42" s="6"/>
      <c r="P42" s="66"/>
    </row>
    <row r="43" spans="15:16" x14ac:dyDescent="0.25">
      <c r="O43" s="6"/>
      <c r="P43" s="66"/>
    </row>
    <row r="44" spans="15:16" x14ac:dyDescent="0.25">
      <c r="O44" s="6"/>
      <c r="P44" s="66"/>
    </row>
    <row r="45" spans="15:16" x14ac:dyDescent="0.25">
      <c r="O45" s="6"/>
      <c r="P45" s="66"/>
    </row>
    <row r="46" spans="15:16" x14ac:dyDescent="0.25">
      <c r="O46" s="6"/>
      <c r="P46" s="66"/>
    </row>
    <row r="47" spans="15:16" x14ac:dyDescent="0.25">
      <c r="O47" s="6"/>
      <c r="P47" s="66"/>
    </row>
    <row r="48" spans="15:16" x14ac:dyDescent="0.25">
      <c r="O48" s="6"/>
      <c r="P48" s="66"/>
    </row>
    <row r="49" spans="15:16" x14ac:dyDescent="0.25">
      <c r="O49" s="6"/>
      <c r="P49" s="66"/>
    </row>
    <row r="50" spans="15:16" x14ac:dyDescent="0.25">
      <c r="O50" s="6"/>
      <c r="P50" s="66"/>
    </row>
    <row r="51" spans="15:16" x14ac:dyDescent="0.25">
      <c r="O51" s="6"/>
      <c r="P51" s="66"/>
    </row>
    <row r="52" spans="15:16" x14ac:dyDescent="0.25">
      <c r="O52" s="6"/>
      <c r="P52" s="66"/>
    </row>
    <row r="53" spans="15:16" x14ac:dyDescent="0.25">
      <c r="O53" s="6"/>
      <c r="P53" s="66"/>
    </row>
    <row r="54" spans="15:16" x14ac:dyDescent="0.25">
      <c r="O54" s="6"/>
      <c r="P54" s="66"/>
    </row>
    <row r="55" spans="15:16" x14ac:dyDescent="0.25">
      <c r="O55" s="6"/>
      <c r="P55" s="66"/>
    </row>
    <row r="56" spans="15:16" x14ac:dyDescent="0.25">
      <c r="O56" s="6"/>
      <c r="P56" s="66"/>
    </row>
    <row r="57" spans="15:16" x14ac:dyDescent="0.25">
      <c r="O57" s="6"/>
      <c r="P57" s="66"/>
    </row>
    <row r="58" spans="15:16" x14ac:dyDescent="0.25">
      <c r="O58" s="6"/>
      <c r="P58" s="66"/>
    </row>
    <row r="59" spans="15:16" x14ac:dyDescent="0.25">
      <c r="O59" s="6"/>
      <c r="P59" s="66"/>
    </row>
    <row r="60" spans="15:16" x14ac:dyDescent="0.25">
      <c r="O60" s="6"/>
      <c r="P60" s="66"/>
    </row>
    <row r="61" spans="15:16" x14ac:dyDescent="0.25">
      <c r="O61" s="6"/>
      <c r="P61" s="66"/>
    </row>
    <row r="62" spans="15:16" x14ac:dyDescent="0.25">
      <c r="O62" s="6"/>
      <c r="P62" s="66"/>
    </row>
    <row r="63" spans="15:16" x14ac:dyDescent="0.25">
      <c r="O63" s="6"/>
      <c r="P63" s="66"/>
    </row>
    <row r="64" spans="15:16" x14ac:dyDescent="0.25">
      <c r="O64" s="6"/>
      <c r="P64" s="66"/>
    </row>
    <row r="65" spans="15:16" x14ac:dyDescent="0.25">
      <c r="O65" s="6"/>
      <c r="P65" s="66"/>
    </row>
    <row r="66" spans="15:16" x14ac:dyDescent="0.25">
      <c r="O66" s="6"/>
      <c r="P66" s="66"/>
    </row>
    <row r="67" spans="15:16" x14ac:dyDescent="0.25">
      <c r="O67" s="6"/>
      <c r="P67" s="66"/>
    </row>
    <row r="68" spans="15:16" x14ac:dyDescent="0.25">
      <c r="O68" s="6"/>
      <c r="P68" s="66"/>
    </row>
    <row r="69" spans="15:16" x14ac:dyDescent="0.25">
      <c r="O69" s="6"/>
      <c r="P69" s="66"/>
    </row>
    <row r="70" spans="15:16" x14ac:dyDescent="0.25">
      <c r="O70" s="6"/>
      <c r="P70" s="66"/>
    </row>
    <row r="71" spans="15:16" x14ac:dyDescent="0.25">
      <c r="O71" s="6"/>
      <c r="P71" s="66"/>
    </row>
    <row r="72" spans="15:16" x14ac:dyDescent="0.25">
      <c r="O72" s="6"/>
      <c r="P72" s="66"/>
    </row>
    <row r="73" spans="15:16" x14ac:dyDescent="0.25">
      <c r="O73" s="6"/>
      <c r="P73" s="66"/>
    </row>
    <row r="74" spans="15:16" x14ac:dyDescent="0.25">
      <c r="O74" s="6"/>
      <c r="P74" s="66"/>
    </row>
    <row r="75" spans="15:16" x14ac:dyDescent="0.25">
      <c r="O75" s="6"/>
      <c r="P75" s="66"/>
    </row>
    <row r="76" spans="15:16" x14ac:dyDescent="0.25">
      <c r="O76" s="6"/>
      <c r="P76" s="66"/>
    </row>
    <row r="77" spans="15:16" x14ac:dyDescent="0.25">
      <c r="O77" s="6"/>
      <c r="P77" s="66"/>
    </row>
    <row r="78" spans="15:16" x14ac:dyDescent="0.25">
      <c r="O78" s="6"/>
      <c r="P78" s="66"/>
    </row>
    <row r="79" spans="15:16" x14ac:dyDescent="0.25">
      <c r="O79" s="6"/>
      <c r="P79" s="66"/>
    </row>
    <row r="80" spans="15:16" x14ac:dyDescent="0.25">
      <c r="O80" s="6"/>
      <c r="P80" s="66"/>
    </row>
    <row r="81" spans="15:16" x14ac:dyDescent="0.25">
      <c r="O81" s="6"/>
      <c r="P81" s="66"/>
    </row>
    <row r="82" spans="15:16" x14ac:dyDescent="0.25">
      <c r="O82" s="6"/>
      <c r="P82" s="66"/>
    </row>
    <row r="83" spans="15:16" x14ac:dyDescent="0.25">
      <c r="O83" s="6"/>
      <c r="P83" s="66"/>
    </row>
    <row r="84" spans="15:16" x14ac:dyDescent="0.25">
      <c r="O84" s="6"/>
      <c r="P84" s="66"/>
    </row>
    <row r="85" spans="15:16" x14ac:dyDescent="0.25">
      <c r="O85" s="6"/>
      <c r="P85" s="66"/>
    </row>
    <row r="86" spans="15:16" x14ac:dyDescent="0.25">
      <c r="O86" s="6"/>
      <c r="P86" s="66"/>
    </row>
    <row r="87" spans="15:16" x14ac:dyDescent="0.25">
      <c r="O87" s="6"/>
      <c r="P87" s="66"/>
    </row>
    <row r="88" spans="15:16" x14ac:dyDescent="0.25">
      <c r="O88" s="6"/>
      <c r="P88" s="66"/>
    </row>
    <row r="89" spans="15:16" x14ac:dyDescent="0.25">
      <c r="O89" s="6"/>
      <c r="P89" s="66"/>
    </row>
    <row r="90" spans="15:16" x14ac:dyDescent="0.25">
      <c r="O90" s="6"/>
      <c r="P90" s="66"/>
    </row>
    <row r="91" spans="15:16" x14ac:dyDescent="0.25">
      <c r="O91" s="6"/>
      <c r="P91" s="66"/>
    </row>
    <row r="92" spans="15:16" x14ac:dyDescent="0.25">
      <c r="O92" s="6"/>
      <c r="P92" s="66"/>
    </row>
    <row r="93" spans="15:16" x14ac:dyDescent="0.25">
      <c r="O93" s="6"/>
      <c r="P93" s="66"/>
    </row>
    <row r="94" spans="15:16" x14ac:dyDescent="0.25">
      <c r="O94" s="6"/>
      <c r="P94" s="66"/>
    </row>
    <row r="95" spans="15:16" x14ac:dyDescent="0.25">
      <c r="O95" s="6"/>
      <c r="P95" s="66"/>
    </row>
    <row r="96" spans="15:16" x14ac:dyDescent="0.25">
      <c r="O96" s="6"/>
      <c r="P96" s="66"/>
    </row>
    <row r="97" spans="15:16" x14ac:dyDescent="0.25">
      <c r="O97" s="6"/>
      <c r="P97" s="66"/>
    </row>
    <row r="98" spans="15:16" x14ac:dyDescent="0.25">
      <c r="O98" s="6"/>
      <c r="P98" s="66"/>
    </row>
    <row r="99" spans="15:16" x14ac:dyDescent="0.25">
      <c r="O99" s="6"/>
      <c r="P99" s="66"/>
    </row>
    <row r="100" spans="15:16" x14ac:dyDescent="0.25">
      <c r="O100" s="6"/>
      <c r="P100" s="66"/>
    </row>
  </sheetData>
  <sortState ref="N6:P100">
    <sortCondition descending="1" ref="P5:P100"/>
  </sortState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  <drawing r:id="rId1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1"/>
  <dimension ref="A1:M26"/>
  <sheetViews>
    <sheetView topLeftCell="A18" workbookViewId="0">
      <selection activeCell="A26" sqref="A26:D26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61</v>
      </c>
      <c r="B1" s="33" t="s">
        <v>72</v>
      </c>
      <c r="C1" s="33" t="s">
        <v>48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838</v>
      </c>
    </row>
    <row r="3" spans="1:13" ht="15.75" thickBot="1" x14ac:dyDescent="0.3">
      <c r="A3" s="76" t="s">
        <v>81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3"/>
      <c r="C6" s="13"/>
      <c r="D6" s="14">
        <v>6859338504</v>
      </c>
      <c r="E6" s="15">
        <v>8033392394</v>
      </c>
      <c r="F6" s="15">
        <v>4650461369.3000011</v>
      </c>
      <c r="G6" s="15">
        <v>3360889838.3000002</v>
      </c>
      <c r="H6" s="15">
        <v>787062977.10000014</v>
      </c>
      <c r="I6" s="15">
        <v>502508553.89999998</v>
      </c>
      <c r="J6" s="16">
        <v>0.41836495386559108</v>
      </c>
      <c r="K6" s="16">
        <v>0.51633887801846123</v>
      </c>
      <c r="L6" s="17">
        <v>0.57889135015654758</v>
      </c>
      <c r="M6" s="5"/>
    </row>
    <row r="7" spans="1:13" x14ac:dyDescent="0.25">
      <c r="A7" s="40" t="s">
        <v>139</v>
      </c>
      <c r="B7" s="42"/>
      <c r="C7" s="42"/>
      <c r="D7" s="43">
        <f ca="1">SUM(D8:OFFSET(D6,MATCH("PROYECTOS",$A$8:$A$50,0),0))</f>
        <v>1160053839</v>
      </c>
      <c r="E7" s="44">
        <f ca="1">SUM(E8:OFFSET(E6,MATCH("PROYECTOS",$A$8:$A$50,0),0))</f>
        <v>2057137866</v>
      </c>
      <c r="F7" s="44">
        <f ca="1">SUM(F8:OFFSET(F6,MATCH("PROYECTOS",$A$8:$A$50,0),0))</f>
        <v>1181266772.9000001</v>
      </c>
      <c r="G7" s="44">
        <f ca="1">SUM(G8:OFFSET(G6,MATCH("PROYECTOS",$A$8:$A$50,0),0))</f>
        <v>857721951.70000005</v>
      </c>
      <c r="H7" s="44">
        <f ca="1">SUM(H8:OFFSET(H6,MATCH("PROYECTOS",$A$8:$A$50,0),0))</f>
        <v>308930297.40000004</v>
      </c>
      <c r="I7" s="44">
        <f ca="1">SUM(I8:OFFSET(I6,MATCH("PROYECTOS",$A$8:$A$50,0),0))</f>
        <v>14614523.800000001</v>
      </c>
      <c r="J7" s="45">
        <f ca="1">IFERROR(G7/E7,0)</f>
        <v>0.41694918258823205</v>
      </c>
      <c r="K7" s="45">
        <f ca="1">IFERROR(SUM(G7,H7)/E7,0)</f>
        <v>0.56712399707487571</v>
      </c>
      <c r="L7" s="46">
        <f ca="1">IFERROR(SUM(G7,H7,I7)/E7,0)</f>
        <v>0.57422829671446052</v>
      </c>
      <c r="M7" s="5"/>
    </row>
    <row r="8" spans="1:13" x14ac:dyDescent="0.25">
      <c r="A8" s="18"/>
      <c r="B8" s="20">
        <v>3000001</v>
      </c>
      <c r="C8" s="20" t="s">
        <v>366</v>
      </c>
      <c r="D8" s="21">
        <v>164628955</v>
      </c>
      <c r="E8" s="22">
        <v>149329575</v>
      </c>
      <c r="F8" s="22">
        <f t="shared" ref="F8:F15" si="0">SUM(G8,H8,I8)</f>
        <v>49505518.600000001</v>
      </c>
      <c r="G8" s="22">
        <v>38527716.700000003</v>
      </c>
      <c r="H8" s="22">
        <v>9000823.0999999996</v>
      </c>
      <c r="I8" s="22">
        <v>1976978.8</v>
      </c>
      <c r="J8" s="23">
        <f t="shared" ref="J8:J16" si="1">IFERROR(G8/E8,0)</f>
        <v>0.25800459620942473</v>
      </c>
      <c r="K8" s="23">
        <f t="shared" ref="K8:K16" si="2">IFERROR(SUM(G8,H8)/E8,0)</f>
        <v>0.3182794821454491</v>
      </c>
      <c r="L8" s="24">
        <f t="shared" ref="L8:L16" si="3">IFERROR(SUM(G8,H8,I8)/E8,0)</f>
        <v>0.33151851265899607</v>
      </c>
      <c r="M8" s="5"/>
    </row>
    <row r="9" spans="1:13" ht="25.5" x14ac:dyDescent="0.25">
      <c r="A9" s="18"/>
      <c r="B9" s="20">
        <v>3000131</v>
      </c>
      <c r="C9" s="20" t="s">
        <v>840</v>
      </c>
      <c r="D9" s="21">
        <v>904385171</v>
      </c>
      <c r="E9" s="22">
        <v>1467830015</v>
      </c>
      <c r="F9" s="22">
        <f t="shared" si="0"/>
        <v>1047514548.9</v>
      </c>
      <c r="G9" s="22">
        <v>756319710.60000002</v>
      </c>
      <c r="H9" s="22">
        <v>286156062</v>
      </c>
      <c r="I9" s="22">
        <v>5038776.3</v>
      </c>
      <c r="J9" s="23">
        <f t="shared" si="1"/>
        <v>0.51526382678582849</v>
      </c>
      <c r="K9" s="23">
        <f t="shared" si="2"/>
        <v>0.71021559850034821</v>
      </c>
      <c r="L9" s="24">
        <f t="shared" si="3"/>
        <v>0.71364840492105619</v>
      </c>
      <c r="M9" s="5"/>
    </row>
    <row r="10" spans="1:13" ht="25.5" x14ac:dyDescent="0.25">
      <c r="A10" s="18"/>
      <c r="B10" s="20">
        <v>3000132</v>
      </c>
      <c r="C10" s="20" t="s">
        <v>841</v>
      </c>
      <c r="D10" s="21">
        <v>30685928</v>
      </c>
      <c r="E10" s="22">
        <v>302054321</v>
      </c>
      <c r="F10" s="22">
        <f t="shared" si="0"/>
        <v>30403932.199999999</v>
      </c>
      <c r="G10" s="22">
        <v>20803925.300000001</v>
      </c>
      <c r="H10" s="22">
        <v>5848766.5</v>
      </c>
      <c r="I10" s="22">
        <v>3751240.4</v>
      </c>
      <c r="J10" s="23">
        <f t="shared" si="1"/>
        <v>6.8874781301340823E-2</v>
      </c>
      <c r="K10" s="23">
        <f t="shared" si="2"/>
        <v>8.8238074899117239E-2</v>
      </c>
      <c r="L10" s="24">
        <f t="shared" si="3"/>
        <v>0.10065716689416272</v>
      </c>
      <c r="M10" s="5"/>
    </row>
    <row r="11" spans="1:13" ht="25.5" x14ac:dyDescent="0.25">
      <c r="A11" s="18"/>
      <c r="B11" s="20">
        <v>3000133</v>
      </c>
      <c r="C11" s="20" t="s">
        <v>842</v>
      </c>
      <c r="D11" s="21">
        <v>2269135</v>
      </c>
      <c r="E11" s="22">
        <v>2225935</v>
      </c>
      <c r="F11" s="22">
        <f t="shared" si="0"/>
        <v>1864371.2</v>
      </c>
      <c r="G11" s="22">
        <v>1832898.3</v>
      </c>
      <c r="H11" s="22">
        <v>31472.9</v>
      </c>
      <c r="I11" s="22">
        <v>0</v>
      </c>
      <c r="J11" s="23">
        <f t="shared" si="1"/>
        <v>0.8234284918472462</v>
      </c>
      <c r="K11" s="23">
        <f t="shared" si="2"/>
        <v>0.83756767380898367</v>
      </c>
      <c r="L11" s="24">
        <f t="shared" si="3"/>
        <v>0.83756767380898367</v>
      </c>
      <c r="M11" s="5"/>
    </row>
    <row r="12" spans="1:13" ht="51" x14ac:dyDescent="0.25">
      <c r="A12" s="18"/>
      <c r="B12" s="20">
        <v>3000137</v>
      </c>
      <c r="C12" s="20" t="s">
        <v>843</v>
      </c>
      <c r="D12" s="21">
        <v>130000</v>
      </c>
      <c r="E12" s="22">
        <v>15951616</v>
      </c>
      <c r="F12" s="22">
        <f t="shared" si="0"/>
        <v>11590815.4</v>
      </c>
      <c r="G12" s="22">
        <v>9491959.5999999996</v>
      </c>
      <c r="H12" s="22">
        <v>1292644.5</v>
      </c>
      <c r="I12" s="22">
        <v>806211.3</v>
      </c>
      <c r="J12" s="23">
        <f t="shared" si="1"/>
        <v>0.59504689681597145</v>
      </c>
      <c r="K12" s="23">
        <f t="shared" si="2"/>
        <v>0.67608222891022451</v>
      </c>
      <c r="L12" s="24">
        <f t="shared" si="3"/>
        <v>0.72662327127232751</v>
      </c>
      <c r="M12" s="5"/>
    </row>
    <row r="13" spans="1:13" ht="25.5" x14ac:dyDescent="0.25">
      <c r="A13" s="18"/>
      <c r="B13" s="20">
        <v>3000141</v>
      </c>
      <c r="C13" s="20" t="s">
        <v>844</v>
      </c>
      <c r="D13" s="21">
        <v>10578185</v>
      </c>
      <c r="E13" s="22">
        <v>13438554</v>
      </c>
      <c r="F13" s="22">
        <f t="shared" si="0"/>
        <v>6041612.5999999996</v>
      </c>
      <c r="G13" s="22">
        <v>4835449.8</v>
      </c>
      <c r="H13" s="22">
        <v>653706.30000000005</v>
      </c>
      <c r="I13" s="22">
        <v>552456.5</v>
      </c>
      <c r="J13" s="23">
        <f t="shared" si="1"/>
        <v>0.35981920376254767</v>
      </c>
      <c r="K13" s="23">
        <f t="shared" si="2"/>
        <v>0.40846329895314626</v>
      </c>
      <c r="L13" s="24">
        <f t="shared" si="3"/>
        <v>0.44957311627426577</v>
      </c>
      <c r="M13" s="5"/>
    </row>
    <row r="14" spans="1:13" ht="25.5" x14ac:dyDescent="0.25">
      <c r="A14" s="18"/>
      <c r="B14" s="20">
        <v>3000143</v>
      </c>
      <c r="C14" s="20" t="s">
        <v>845</v>
      </c>
      <c r="D14" s="21">
        <v>5591485</v>
      </c>
      <c r="E14" s="22">
        <v>4626571</v>
      </c>
      <c r="F14" s="22">
        <f t="shared" si="0"/>
        <v>1174898.5999999999</v>
      </c>
      <c r="G14" s="22">
        <v>967663.7</v>
      </c>
      <c r="H14" s="22">
        <v>134089.5</v>
      </c>
      <c r="I14" s="22">
        <v>73145.399999999994</v>
      </c>
      <c r="J14" s="23">
        <f t="shared" si="1"/>
        <v>0.20915353941396336</v>
      </c>
      <c r="K14" s="23">
        <f t="shared" si="2"/>
        <v>0.23813601909491933</v>
      </c>
      <c r="L14" s="24">
        <f t="shared" si="3"/>
        <v>0.25394587049458439</v>
      </c>
      <c r="M14" s="5"/>
    </row>
    <row r="15" spans="1:13" x14ac:dyDescent="0.25">
      <c r="A15" s="18"/>
      <c r="B15" s="20">
        <v>9000000</v>
      </c>
      <c r="C15" s="20" t="s">
        <v>160</v>
      </c>
      <c r="D15" s="21">
        <v>41784980</v>
      </c>
      <c r="E15" s="22">
        <v>101681279</v>
      </c>
      <c r="F15" s="22">
        <f t="shared" si="0"/>
        <v>33171075.399999999</v>
      </c>
      <c r="G15" s="22">
        <v>24942627.699999999</v>
      </c>
      <c r="H15" s="22">
        <v>5812732.5999999996</v>
      </c>
      <c r="I15" s="22">
        <v>2415715.1</v>
      </c>
      <c r="J15" s="23">
        <f t="shared" si="1"/>
        <v>0.24530206489633161</v>
      </c>
      <c r="K15" s="23">
        <f t="shared" si="2"/>
        <v>0.30246826753624917</v>
      </c>
      <c r="L15" s="24">
        <f t="shared" si="3"/>
        <v>0.32622598502129385</v>
      </c>
      <c r="M15" s="5"/>
    </row>
    <row r="16" spans="1:13" ht="15.75" thickBot="1" x14ac:dyDescent="0.3">
      <c r="A16" s="47" t="s">
        <v>161</v>
      </c>
      <c r="B16" s="49"/>
      <c r="C16" s="49"/>
      <c r="D16" s="50">
        <f ca="1">OFFSET(D16,-MATCH("PROYECTOS",$A$8:$A$50,0)-1,0)-(OFFSET(D16,-MATCH("PROYECTOS",$A$8:$A$50,0),0))</f>
        <v>5699284665</v>
      </c>
      <c r="E16" s="51">
        <f t="shared" ref="E16:I16" ca="1" si="4">OFFSET(E16,-MATCH("PROYECTOS",$A$8:$A$50,0)-1,0)-(OFFSET(E16,-MATCH("PROYECTOS",$A$8:$A$50,0),0))</f>
        <v>5976254528</v>
      </c>
      <c r="F16" s="51">
        <f t="shared" ca="1" si="4"/>
        <v>3469194596.400001</v>
      </c>
      <c r="G16" s="51">
        <f t="shared" ca="1" si="4"/>
        <v>2503167886.6000004</v>
      </c>
      <c r="H16" s="51">
        <f t="shared" ca="1" si="4"/>
        <v>478132679.70000011</v>
      </c>
      <c r="I16" s="51">
        <f t="shared" ca="1" si="4"/>
        <v>487894030.09999996</v>
      </c>
      <c r="J16" s="52">
        <f t="shared" ca="1" si="1"/>
        <v>0.41885228864870738</v>
      </c>
      <c r="K16" s="52">
        <f t="shared" ca="1" si="2"/>
        <v>0.4988576962932193</v>
      </c>
      <c r="L16" s="53">
        <f t="shared" ca="1" si="3"/>
        <v>0.58049645980540143</v>
      </c>
      <c r="M16" s="5"/>
    </row>
    <row r="17" spans="1:4" ht="15.75" thickBot="1" x14ac:dyDescent="0.3"/>
    <row r="18" spans="1:4" ht="15.75" thickBot="1" x14ac:dyDescent="0.3">
      <c r="A18" s="82" t="s">
        <v>209</v>
      </c>
      <c r="B18" s="83"/>
      <c r="C18" s="83"/>
      <c r="D18" s="84"/>
    </row>
    <row r="19" spans="1:4" ht="15.75" thickBot="1" x14ac:dyDescent="0.3">
      <c r="A19" s="2" t="s">
        <v>877</v>
      </c>
    </row>
    <row r="20" spans="1:4" ht="45" customHeight="1" x14ac:dyDescent="0.25">
      <c r="A20" s="76" t="s">
        <v>211</v>
      </c>
      <c r="B20" s="77"/>
      <c r="C20" s="77"/>
      <c r="D20" s="87" t="s">
        <v>212</v>
      </c>
    </row>
    <row r="21" spans="1:4" ht="15.75" thickBot="1" x14ac:dyDescent="0.3">
      <c r="A21" s="85"/>
      <c r="B21" s="86"/>
      <c r="C21" s="86"/>
      <c r="D21" s="88"/>
    </row>
    <row r="22" spans="1:4" x14ac:dyDescent="0.25">
      <c r="A22" s="18"/>
      <c r="B22" s="20">
        <v>3000001</v>
      </c>
      <c r="C22" s="20" t="s">
        <v>366</v>
      </c>
      <c r="D22" s="24">
        <v>0.33151851265899607</v>
      </c>
    </row>
    <row r="23" spans="1:4" ht="25.5" x14ac:dyDescent="0.25">
      <c r="A23" s="18"/>
      <c r="B23" s="20">
        <v>3000132</v>
      </c>
      <c r="C23" s="20" t="s">
        <v>841</v>
      </c>
      <c r="D23" s="24">
        <v>0.10065716689416272</v>
      </c>
    </row>
    <row r="24" spans="1:4" ht="25.5" x14ac:dyDescent="0.25">
      <c r="A24" s="18"/>
      <c r="B24" s="20">
        <v>3000141</v>
      </c>
      <c r="C24" s="20" t="s">
        <v>844</v>
      </c>
      <c r="D24" s="24">
        <v>0.44957311627426577</v>
      </c>
    </row>
    <row r="25" spans="1:4" ht="25.5" x14ac:dyDescent="0.25">
      <c r="A25" s="18"/>
      <c r="B25" s="20">
        <v>3000143</v>
      </c>
      <c r="C25" s="20" t="s">
        <v>845</v>
      </c>
      <c r="D25" s="24">
        <v>0.25394587049458439</v>
      </c>
    </row>
    <row r="26" spans="1:4" ht="15.75" thickBot="1" x14ac:dyDescent="0.3">
      <c r="A26" s="25"/>
      <c r="B26" s="27">
        <v>9000000</v>
      </c>
      <c r="C26" s="27" t="s">
        <v>160</v>
      </c>
      <c r="D26" s="31">
        <v>0.32622598502129385</v>
      </c>
    </row>
  </sheetData>
  <mergeCells count="10">
    <mergeCell ref="A18:D18"/>
    <mergeCell ref="A20:C21"/>
    <mergeCell ref="D20:D21"/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2"/>
  <dimension ref="A1:S33"/>
  <sheetViews>
    <sheetView topLeftCell="A23" workbookViewId="0">
      <selection activeCell="A32" sqref="A32:S32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4" width="7.7109375" customWidth="1"/>
    <col min="5" max="5" width="31.42578125" customWidth="1"/>
    <col min="6" max="6" width="4.28515625" style="4" customWidth="1"/>
    <col min="7" max="7" width="11.42578125" customWidth="1"/>
    <col min="8" max="10" width="13.5703125" customWidth="1"/>
    <col min="11" max="13" width="0" hidden="1" customWidth="1"/>
    <col min="17" max="18" width="14" hidden="1" customWidth="1"/>
    <col min="19" max="19" width="0" hidden="1" customWidth="1"/>
  </cols>
  <sheetData>
    <row r="1" spans="1:19" ht="15.75" x14ac:dyDescent="0.25">
      <c r="A1" s="32">
        <v>61</v>
      </c>
      <c r="B1" s="33" t="s">
        <v>72</v>
      </c>
      <c r="C1" s="33" t="s">
        <v>48</v>
      </c>
      <c r="D1" s="33"/>
      <c r="E1" s="33"/>
      <c r="F1" s="36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15.75" thickBot="1" x14ac:dyDescent="0.3">
      <c r="A2" s="2" t="s">
        <v>846</v>
      </c>
    </row>
    <row r="3" spans="1:19" ht="15.75" thickBot="1" x14ac:dyDescent="0.3">
      <c r="A3" s="76" t="s">
        <v>163</v>
      </c>
      <c r="B3" s="77"/>
      <c r="C3" s="77"/>
      <c r="D3" s="77"/>
      <c r="E3" s="77"/>
      <c r="F3" s="77"/>
      <c r="G3" s="77"/>
      <c r="H3" s="76" t="s">
        <v>1</v>
      </c>
      <c r="I3" s="77"/>
      <c r="J3" s="77"/>
      <c r="K3" s="77"/>
      <c r="L3" s="77"/>
      <c r="M3" s="77"/>
      <c r="N3" s="77"/>
      <c r="O3" s="77"/>
      <c r="P3" s="78"/>
      <c r="Q3" s="77" t="s">
        <v>167</v>
      </c>
      <c r="R3" s="77"/>
      <c r="S3" s="78"/>
    </row>
    <row r="4" spans="1:19" ht="45" customHeight="1" x14ac:dyDescent="0.25">
      <c r="A4" s="96" t="s">
        <v>164</v>
      </c>
      <c r="B4" s="92"/>
      <c r="C4" s="92"/>
      <c r="D4" s="92" t="s">
        <v>165</v>
      </c>
      <c r="E4" s="92"/>
      <c r="F4" s="92" t="s">
        <v>166</v>
      </c>
      <c r="G4" s="93"/>
      <c r="H4" s="74" t="s">
        <v>2</v>
      </c>
      <c r="I4" s="72" t="s">
        <v>3</v>
      </c>
      <c r="J4" s="72" t="s">
        <v>76</v>
      </c>
      <c r="K4" s="72" t="s">
        <v>5</v>
      </c>
      <c r="L4" s="72"/>
      <c r="M4" s="72"/>
      <c r="N4" s="72" t="s">
        <v>9</v>
      </c>
      <c r="O4" s="72"/>
      <c r="P4" s="81"/>
      <c r="Q4" s="90" t="s">
        <v>168</v>
      </c>
      <c r="R4" s="72" t="s">
        <v>169</v>
      </c>
      <c r="S4" s="81" t="s">
        <v>170</v>
      </c>
    </row>
    <row r="5" spans="1:19" ht="15.75" thickBot="1" x14ac:dyDescent="0.3">
      <c r="A5" s="97"/>
      <c r="B5" s="94"/>
      <c r="C5" s="94"/>
      <c r="D5" s="94"/>
      <c r="E5" s="94"/>
      <c r="F5" s="94"/>
      <c r="G5" s="95"/>
      <c r="H5" s="75"/>
      <c r="I5" s="73"/>
      <c r="J5" s="73"/>
      <c r="K5" s="9" t="s">
        <v>6</v>
      </c>
      <c r="L5" s="9" t="s">
        <v>7</v>
      </c>
      <c r="M5" s="9" t="s">
        <v>77</v>
      </c>
      <c r="N5" s="9" t="s">
        <v>10</v>
      </c>
      <c r="O5" s="9" t="s">
        <v>7</v>
      </c>
      <c r="P5" s="10" t="s">
        <v>77</v>
      </c>
      <c r="Q5" s="91"/>
      <c r="R5" s="73"/>
      <c r="S5" s="89"/>
    </row>
    <row r="6" spans="1:19" x14ac:dyDescent="0.25">
      <c r="A6" s="11" t="s">
        <v>11</v>
      </c>
      <c r="B6" s="13"/>
      <c r="C6" s="13"/>
      <c r="D6" s="54"/>
      <c r="E6" s="13"/>
      <c r="F6" s="55"/>
      <c r="G6" s="13"/>
      <c r="H6" s="14">
        <v>6859338504</v>
      </c>
      <c r="I6" s="15">
        <v>8033392394</v>
      </c>
      <c r="J6" s="15">
        <v>4650461369.3000011</v>
      </c>
      <c r="K6" s="15">
        <v>3360889838.3000002</v>
      </c>
      <c r="L6" s="15">
        <v>787062977.10000014</v>
      </c>
      <c r="M6" s="15">
        <v>502508553.89999998</v>
      </c>
      <c r="N6" s="16">
        <v>0.41836495386559108</v>
      </c>
      <c r="O6" s="16">
        <v>0.51633887801846123</v>
      </c>
      <c r="P6" s="17">
        <v>0.57889135015654758</v>
      </c>
      <c r="Q6" s="56"/>
      <c r="R6" s="15"/>
      <c r="S6" s="17"/>
    </row>
    <row r="7" spans="1:19" x14ac:dyDescent="0.25">
      <c r="A7" s="40" t="s">
        <v>171</v>
      </c>
      <c r="B7" s="42"/>
      <c r="C7" s="42"/>
      <c r="D7" s="57"/>
      <c r="E7" s="42"/>
      <c r="F7" s="58"/>
      <c r="G7" s="42"/>
      <c r="H7" s="43">
        <f ca="1">SUM(H8:OFFSET(H6,MATCH("PROYECTOS",$A$8:$A$50,0),0))</f>
        <v>1160053839</v>
      </c>
      <c r="I7" s="44">
        <f ca="1">SUM(I8:OFFSET(I6,MATCH("PROYECTOS",$A$8:$A$50,0),0))</f>
        <v>2057137866</v>
      </c>
      <c r="J7" s="44">
        <f ca="1">SUM(J8:OFFSET(J6,MATCH("PROYECTOS",$A$8:$A$50,0),0))</f>
        <v>1181266772.9000003</v>
      </c>
      <c r="K7" s="44">
        <f ca="1">SUM(K8:OFFSET(K6,MATCH("PROYECTOS",$A$8:$A$50,0),0))</f>
        <v>857721951.89999998</v>
      </c>
      <c r="L7" s="44">
        <f ca="1">SUM(L8:OFFSET(L6,MATCH("PROYECTOS",$A$8:$A$50,0),0))</f>
        <v>308930297.19999993</v>
      </c>
      <c r="M7" s="44">
        <f ca="1">SUM(M8:OFFSET(M6,MATCH("PROYECTOS",$A$8:$A$50,0),0))</f>
        <v>14614523.800000001</v>
      </c>
      <c r="N7" s="45">
        <f ca="1">IFERROR(K7/I7,0)</f>
        <v>0.4169491826854545</v>
      </c>
      <c r="O7" s="45">
        <f ca="1">IFERROR(SUM(K7,L7)/I7,0)</f>
        <v>0.5671239970748756</v>
      </c>
      <c r="P7" s="46">
        <f ca="1">IFERROR(SUM(K7,L7,M7)/I7,0)</f>
        <v>0.57422829671446041</v>
      </c>
      <c r="Q7" s="59"/>
      <c r="R7" s="44"/>
      <c r="S7" s="46"/>
    </row>
    <row r="8" spans="1:19" ht="38.25" x14ac:dyDescent="0.25">
      <c r="A8" s="18"/>
      <c r="B8" s="20">
        <v>5001433</v>
      </c>
      <c r="C8" s="20" t="s">
        <v>847</v>
      </c>
      <c r="D8" s="63">
        <v>3000131</v>
      </c>
      <c r="E8" s="20" t="s">
        <v>840</v>
      </c>
      <c r="F8" s="64">
        <v>67</v>
      </c>
      <c r="G8" s="20" t="s">
        <v>870</v>
      </c>
      <c r="H8" s="21">
        <v>315303130</v>
      </c>
      <c r="I8" s="22">
        <v>1086263836</v>
      </c>
      <c r="J8" s="22">
        <f t="shared" ref="J8:J32" si="0">SUM(K8,L8,M8)</f>
        <v>851907296.30000007</v>
      </c>
      <c r="K8" s="22">
        <v>571618803.5</v>
      </c>
      <c r="L8" s="22">
        <v>278667594.69999999</v>
      </c>
      <c r="M8" s="22">
        <v>1620898.1</v>
      </c>
      <c r="N8" s="23">
        <f t="shared" ref="N8:N33" si="1">IFERROR(K8/I8,0)</f>
        <v>0.52622464686378456</v>
      </c>
      <c r="O8" s="23">
        <f t="shared" ref="O8:O33" si="2">IFERROR(SUM(K8,L8)/I8,0)</f>
        <v>0.7827623179752069</v>
      </c>
      <c r="P8" s="24">
        <f t="shared" ref="P8:P33" si="3">IFERROR(SUM(K8,L8,M8)/I8,0)</f>
        <v>0.78425449514826717</v>
      </c>
      <c r="Q8" s="65">
        <v>0</v>
      </c>
      <c r="R8" s="22">
        <v>0</v>
      </c>
      <c r="S8" s="24">
        <f>IFERROR(R8/Q8,0)</f>
        <v>0</v>
      </c>
    </row>
    <row r="9" spans="1:19" ht="38.25" x14ac:dyDescent="0.25">
      <c r="A9" s="18"/>
      <c r="B9" s="20">
        <v>5001433</v>
      </c>
      <c r="C9" s="20" t="s">
        <v>847</v>
      </c>
      <c r="D9" s="63">
        <v>3000132</v>
      </c>
      <c r="E9" s="20" t="s">
        <v>841</v>
      </c>
      <c r="F9" s="64">
        <v>67</v>
      </c>
      <c r="G9" s="20" t="s">
        <v>870</v>
      </c>
      <c r="H9" s="21">
        <v>4611266</v>
      </c>
      <c r="I9" s="22">
        <v>2065700</v>
      </c>
      <c r="J9" s="22">
        <f t="shared" si="0"/>
        <v>1510612.9</v>
      </c>
      <c r="K9" s="22">
        <v>1184603.8</v>
      </c>
      <c r="L9" s="22">
        <v>267145.59999999998</v>
      </c>
      <c r="M9" s="22">
        <v>58863.5</v>
      </c>
      <c r="N9" s="23">
        <f t="shared" si="1"/>
        <v>0.57346362008036023</v>
      </c>
      <c r="O9" s="23">
        <f t="shared" si="2"/>
        <v>0.70278811056784618</v>
      </c>
      <c r="P9" s="24">
        <f t="shared" si="3"/>
        <v>0.73128377789611265</v>
      </c>
      <c r="Q9" s="65">
        <v>0</v>
      </c>
      <c r="R9" s="22">
        <v>0</v>
      </c>
      <c r="S9" s="24">
        <f t="shared" ref="S9:S32" si="4">IFERROR(R9/Q9,0)</f>
        <v>0</v>
      </c>
    </row>
    <row r="10" spans="1:19" ht="25.5" x14ac:dyDescent="0.25">
      <c r="A10" s="18"/>
      <c r="B10" s="20">
        <v>5001434</v>
      </c>
      <c r="C10" s="20" t="s">
        <v>848</v>
      </c>
      <c r="D10" s="63">
        <v>3000131</v>
      </c>
      <c r="E10" s="20" t="s">
        <v>840</v>
      </c>
      <c r="F10" s="64">
        <v>67</v>
      </c>
      <c r="G10" s="20" t="s">
        <v>870</v>
      </c>
      <c r="H10" s="21">
        <v>282826561</v>
      </c>
      <c r="I10" s="22">
        <v>28979419</v>
      </c>
      <c r="J10" s="22">
        <f t="shared" si="0"/>
        <v>18935201.899999999</v>
      </c>
      <c r="K10" s="22">
        <v>18360890.5</v>
      </c>
      <c r="L10" s="22">
        <v>317811.40000000002</v>
      </c>
      <c r="M10" s="22">
        <v>256500</v>
      </c>
      <c r="N10" s="23">
        <f t="shared" si="1"/>
        <v>0.63358380304311834</v>
      </c>
      <c r="O10" s="23">
        <f t="shared" si="2"/>
        <v>0.64455059985847196</v>
      </c>
      <c r="P10" s="24">
        <f t="shared" si="3"/>
        <v>0.65340170898526295</v>
      </c>
      <c r="Q10" s="65">
        <v>0</v>
      </c>
      <c r="R10" s="22">
        <v>0</v>
      </c>
      <c r="S10" s="24">
        <f t="shared" si="4"/>
        <v>0</v>
      </c>
    </row>
    <row r="11" spans="1:19" ht="25.5" x14ac:dyDescent="0.25">
      <c r="A11" s="18"/>
      <c r="B11" s="20">
        <v>5001435</v>
      </c>
      <c r="C11" s="20" t="s">
        <v>849</v>
      </c>
      <c r="D11" s="63">
        <v>3000131</v>
      </c>
      <c r="E11" s="20" t="s">
        <v>840</v>
      </c>
      <c r="F11" s="64">
        <v>67</v>
      </c>
      <c r="G11" s="20" t="s">
        <v>870</v>
      </c>
      <c r="H11" s="21">
        <v>4587940</v>
      </c>
      <c r="I11" s="22">
        <v>7417859</v>
      </c>
      <c r="J11" s="22">
        <f t="shared" si="0"/>
        <v>3934858.1</v>
      </c>
      <c r="K11" s="22">
        <v>3297215.6</v>
      </c>
      <c r="L11" s="22">
        <v>504745.6</v>
      </c>
      <c r="M11" s="22">
        <v>132896.9</v>
      </c>
      <c r="N11" s="23">
        <f t="shared" si="1"/>
        <v>0.44449693638016036</v>
      </c>
      <c r="O11" s="23">
        <f t="shared" si="2"/>
        <v>0.51254158376426406</v>
      </c>
      <c r="P11" s="24">
        <f t="shared" si="3"/>
        <v>0.53045738669338416</v>
      </c>
      <c r="Q11" s="65">
        <v>0</v>
      </c>
      <c r="R11" s="22">
        <v>0</v>
      </c>
      <c r="S11" s="24">
        <f t="shared" si="4"/>
        <v>0</v>
      </c>
    </row>
    <row r="12" spans="1:19" ht="25.5" x14ac:dyDescent="0.25">
      <c r="A12" s="18"/>
      <c r="B12" s="20">
        <v>5001436</v>
      </c>
      <c r="C12" s="20" t="s">
        <v>850</v>
      </c>
      <c r="D12" s="63">
        <v>3000131</v>
      </c>
      <c r="E12" s="20" t="s">
        <v>840</v>
      </c>
      <c r="F12" s="64">
        <v>67</v>
      </c>
      <c r="G12" s="20" t="s">
        <v>870</v>
      </c>
      <c r="H12" s="21">
        <v>6612060</v>
      </c>
      <c r="I12" s="22">
        <v>13415831</v>
      </c>
      <c r="J12" s="22">
        <f t="shared" si="0"/>
        <v>7077768.8000000007</v>
      </c>
      <c r="K12" s="22">
        <v>5915024.9000000004</v>
      </c>
      <c r="L12" s="22">
        <v>828876.5</v>
      </c>
      <c r="M12" s="22">
        <v>333867.40000000002</v>
      </c>
      <c r="N12" s="23">
        <f t="shared" si="1"/>
        <v>0.44089888281985667</v>
      </c>
      <c r="O12" s="23">
        <f t="shared" si="2"/>
        <v>0.50268234595382133</v>
      </c>
      <c r="P12" s="24">
        <f t="shared" si="3"/>
        <v>0.52756842270896231</v>
      </c>
      <c r="Q12" s="65">
        <v>0</v>
      </c>
      <c r="R12" s="22">
        <v>0</v>
      </c>
      <c r="S12" s="24">
        <f t="shared" si="4"/>
        <v>0</v>
      </c>
    </row>
    <row r="13" spans="1:19" ht="25.5" x14ac:dyDescent="0.25">
      <c r="A13" s="18"/>
      <c r="B13" s="20">
        <v>5001437</v>
      </c>
      <c r="C13" s="20" t="s">
        <v>851</v>
      </c>
      <c r="D13" s="63">
        <v>3000131</v>
      </c>
      <c r="E13" s="20" t="s">
        <v>840</v>
      </c>
      <c r="F13" s="64">
        <v>65</v>
      </c>
      <c r="G13" s="20" t="s">
        <v>871</v>
      </c>
      <c r="H13" s="21">
        <v>15651592</v>
      </c>
      <c r="I13" s="22">
        <v>80077452</v>
      </c>
      <c r="J13" s="22">
        <f t="shared" si="0"/>
        <v>3509275.1</v>
      </c>
      <c r="K13" s="22">
        <v>2427046.2000000002</v>
      </c>
      <c r="L13" s="22">
        <v>848784.4</v>
      </c>
      <c r="M13" s="22">
        <v>233444.5</v>
      </c>
      <c r="N13" s="23">
        <f t="shared" si="1"/>
        <v>3.0308734099081976E-2</v>
      </c>
      <c r="O13" s="23">
        <f t="shared" si="2"/>
        <v>4.0908277151475797E-2</v>
      </c>
      <c r="P13" s="24">
        <f t="shared" si="3"/>
        <v>4.3823511017808112E-2</v>
      </c>
      <c r="Q13" s="65">
        <v>0</v>
      </c>
      <c r="R13" s="22">
        <v>0</v>
      </c>
      <c r="S13" s="24">
        <f t="shared" si="4"/>
        <v>0</v>
      </c>
    </row>
    <row r="14" spans="1:19" ht="38.25" x14ac:dyDescent="0.25">
      <c r="A14" s="18"/>
      <c r="B14" s="20">
        <v>5001438</v>
      </c>
      <c r="C14" s="20" t="s">
        <v>852</v>
      </c>
      <c r="D14" s="63">
        <v>3000131</v>
      </c>
      <c r="E14" s="20" t="s">
        <v>840</v>
      </c>
      <c r="F14" s="64">
        <v>281</v>
      </c>
      <c r="G14" s="20" t="s">
        <v>872</v>
      </c>
      <c r="H14" s="21">
        <v>20725122</v>
      </c>
      <c r="I14" s="22">
        <v>20471138</v>
      </c>
      <c r="J14" s="22">
        <f t="shared" si="0"/>
        <v>13618638.700000001</v>
      </c>
      <c r="K14" s="22">
        <v>11192370.800000001</v>
      </c>
      <c r="L14" s="22">
        <v>1362153.9</v>
      </c>
      <c r="M14" s="22">
        <v>1064114</v>
      </c>
      <c r="N14" s="23">
        <f t="shared" si="1"/>
        <v>0.54673906257678495</v>
      </c>
      <c r="O14" s="23">
        <f t="shared" si="2"/>
        <v>0.61327927641345592</v>
      </c>
      <c r="P14" s="24">
        <f t="shared" si="3"/>
        <v>0.66526046084980728</v>
      </c>
      <c r="Q14" s="65">
        <v>0</v>
      </c>
      <c r="R14" s="22">
        <v>0</v>
      </c>
      <c r="S14" s="24">
        <f t="shared" si="4"/>
        <v>0</v>
      </c>
    </row>
    <row r="15" spans="1:19" ht="25.5" x14ac:dyDescent="0.25">
      <c r="A15" s="18"/>
      <c r="B15" s="20">
        <v>5001439</v>
      </c>
      <c r="C15" s="20" t="s">
        <v>853</v>
      </c>
      <c r="D15" s="63">
        <v>3000131</v>
      </c>
      <c r="E15" s="20" t="s">
        <v>840</v>
      </c>
      <c r="F15" s="64">
        <v>67</v>
      </c>
      <c r="G15" s="20" t="s">
        <v>870</v>
      </c>
      <c r="H15" s="21">
        <v>224200000</v>
      </c>
      <c r="I15" s="22">
        <v>195673387</v>
      </c>
      <c r="J15" s="22">
        <f t="shared" si="0"/>
        <v>133905328.7</v>
      </c>
      <c r="K15" s="22">
        <v>131540335.40000001</v>
      </c>
      <c r="L15" s="22">
        <v>2200651.7999999998</v>
      </c>
      <c r="M15" s="22">
        <v>164341.5</v>
      </c>
      <c r="N15" s="23">
        <f t="shared" si="1"/>
        <v>0.67224438344290538</v>
      </c>
      <c r="O15" s="23">
        <f t="shared" si="2"/>
        <v>0.68349093993042598</v>
      </c>
      <c r="P15" s="24">
        <f t="shared" si="3"/>
        <v>0.68433081653561811</v>
      </c>
      <c r="Q15" s="65">
        <v>0</v>
      </c>
      <c r="R15" s="22">
        <v>0</v>
      </c>
      <c r="S15" s="24">
        <f t="shared" si="4"/>
        <v>0</v>
      </c>
    </row>
    <row r="16" spans="1:19" ht="25.5" x14ac:dyDescent="0.25">
      <c r="A16" s="18"/>
      <c r="B16" s="20">
        <v>5001447</v>
      </c>
      <c r="C16" s="20" t="s">
        <v>854</v>
      </c>
      <c r="D16" s="63">
        <v>3000132</v>
      </c>
      <c r="E16" s="20" t="s">
        <v>841</v>
      </c>
      <c r="F16" s="64">
        <v>67</v>
      </c>
      <c r="G16" s="20" t="s">
        <v>870</v>
      </c>
      <c r="H16" s="21">
        <v>6850213</v>
      </c>
      <c r="I16" s="22">
        <v>7592997</v>
      </c>
      <c r="J16" s="22">
        <f t="shared" si="0"/>
        <v>4198769.8000000007</v>
      </c>
      <c r="K16" s="22">
        <v>3550284.7</v>
      </c>
      <c r="L16" s="22">
        <v>525730.69999999995</v>
      </c>
      <c r="M16" s="22">
        <v>122754.4</v>
      </c>
      <c r="N16" s="23">
        <f t="shared" si="1"/>
        <v>0.46757356811809619</v>
      </c>
      <c r="O16" s="23">
        <f t="shared" si="2"/>
        <v>0.53681246021827744</v>
      </c>
      <c r="P16" s="24">
        <f t="shared" si="3"/>
        <v>0.55297925180268093</v>
      </c>
      <c r="Q16" s="65">
        <v>0</v>
      </c>
      <c r="R16" s="22">
        <v>0</v>
      </c>
      <c r="S16" s="24">
        <f t="shared" si="4"/>
        <v>0</v>
      </c>
    </row>
    <row r="17" spans="1:19" ht="25.5" x14ac:dyDescent="0.25">
      <c r="A17" s="18"/>
      <c r="B17" s="20">
        <v>5001448</v>
      </c>
      <c r="C17" s="20" t="s">
        <v>855</v>
      </c>
      <c r="D17" s="63">
        <v>3000132</v>
      </c>
      <c r="E17" s="20" t="s">
        <v>841</v>
      </c>
      <c r="F17" s="64">
        <v>67</v>
      </c>
      <c r="G17" s="20" t="s">
        <v>870</v>
      </c>
      <c r="H17" s="21">
        <v>3463920</v>
      </c>
      <c r="I17" s="22">
        <v>4100865</v>
      </c>
      <c r="J17" s="22">
        <f t="shared" si="0"/>
        <v>1787899.0000000002</v>
      </c>
      <c r="K17" s="22">
        <v>1371122.8</v>
      </c>
      <c r="L17" s="22">
        <v>392104.9</v>
      </c>
      <c r="M17" s="22">
        <v>24671.3</v>
      </c>
      <c r="N17" s="23">
        <f t="shared" si="1"/>
        <v>0.33434965549951046</v>
      </c>
      <c r="O17" s="23">
        <f t="shared" si="2"/>
        <v>0.42996482449434453</v>
      </c>
      <c r="P17" s="24">
        <f t="shared" si="3"/>
        <v>0.43598094548345295</v>
      </c>
      <c r="Q17" s="65">
        <v>0</v>
      </c>
      <c r="R17" s="22">
        <v>0</v>
      </c>
      <c r="S17" s="24">
        <f t="shared" si="4"/>
        <v>0</v>
      </c>
    </row>
    <row r="18" spans="1:19" ht="25.5" x14ac:dyDescent="0.25">
      <c r="A18" s="18"/>
      <c r="B18" s="20">
        <v>5001449</v>
      </c>
      <c r="C18" s="20" t="s">
        <v>856</v>
      </c>
      <c r="D18" s="63">
        <v>3000132</v>
      </c>
      <c r="E18" s="20" t="s">
        <v>841</v>
      </c>
      <c r="F18" s="64">
        <v>67</v>
      </c>
      <c r="G18" s="20" t="s">
        <v>870</v>
      </c>
      <c r="H18" s="21">
        <v>11203664</v>
      </c>
      <c r="I18" s="22">
        <v>10893733</v>
      </c>
      <c r="J18" s="22">
        <f t="shared" si="0"/>
        <v>5490185</v>
      </c>
      <c r="K18" s="22">
        <v>4224635</v>
      </c>
      <c r="L18" s="22">
        <v>947444</v>
      </c>
      <c r="M18" s="22">
        <v>318106</v>
      </c>
      <c r="N18" s="23">
        <f t="shared" si="1"/>
        <v>0.3878041622646709</v>
      </c>
      <c r="O18" s="23">
        <f t="shared" si="2"/>
        <v>0.47477563476174789</v>
      </c>
      <c r="P18" s="24">
        <f t="shared" si="3"/>
        <v>0.50397646059436196</v>
      </c>
      <c r="Q18" s="65">
        <v>0</v>
      </c>
      <c r="R18" s="22">
        <v>0</v>
      </c>
      <c r="S18" s="24">
        <f t="shared" si="4"/>
        <v>0</v>
      </c>
    </row>
    <row r="19" spans="1:19" ht="25.5" x14ac:dyDescent="0.25">
      <c r="A19" s="18"/>
      <c r="B19" s="20">
        <v>5001453</v>
      </c>
      <c r="C19" s="20" t="s">
        <v>857</v>
      </c>
      <c r="D19" s="63">
        <v>3000133</v>
      </c>
      <c r="E19" s="20" t="s">
        <v>842</v>
      </c>
      <c r="F19" s="64">
        <v>67</v>
      </c>
      <c r="G19" s="20" t="s">
        <v>870</v>
      </c>
      <c r="H19" s="21">
        <v>0</v>
      </c>
      <c r="I19" s="22">
        <v>156800</v>
      </c>
      <c r="J19" s="22">
        <f t="shared" si="0"/>
        <v>0</v>
      </c>
      <c r="K19" s="22">
        <v>0</v>
      </c>
      <c r="L19" s="22">
        <v>0</v>
      </c>
      <c r="M19" s="22">
        <v>0</v>
      </c>
      <c r="N19" s="23">
        <f t="shared" si="1"/>
        <v>0</v>
      </c>
      <c r="O19" s="23">
        <f t="shared" si="2"/>
        <v>0</v>
      </c>
      <c r="P19" s="24">
        <f t="shared" si="3"/>
        <v>0</v>
      </c>
      <c r="Q19" s="65">
        <v>0</v>
      </c>
      <c r="R19" s="22">
        <v>0</v>
      </c>
      <c r="S19" s="24">
        <f t="shared" si="4"/>
        <v>0</v>
      </c>
    </row>
    <row r="20" spans="1:19" ht="63.75" x14ac:dyDescent="0.25">
      <c r="A20" s="18"/>
      <c r="B20" s="20">
        <v>5001465</v>
      </c>
      <c r="C20" s="20" t="s">
        <v>858</v>
      </c>
      <c r="D20" s="63">
        <v>3000137</v>
      </c>
      <c r="E20" s="20" t="s">
        <v>843</v>
      </c>
      <c r="F20" s="64">
        <v>491</v>
      </c>
      <c r="G20" s="20" t="s">
        <v>873</v>
      </c>
      <c r="H20" s="21">
        <v>0</v>
      </c>
      <c r="I20" s="22">
        <v>6204646</v>
      </c>
      <c r="J20" s="22">
        <f t="shared" si="0"/>
        <v>4431033.3</v>
      </c>
      <c r="K20" s="22">
        <v>3484749</v>
      </c>
      <c r="L20" s="22">
        <v>522202.1</v>
      </c>
      <c r="M20" s="22">
        <v>424082.2</v>
      </c>
      <c r="N20" s="23">
        <f t="shared" si="1"/>
        <v>0.56163542609844297</v>
      </c>
      <c r="O20" s="23">
        <f t="shared" si="2"/>
        <v>0.64579850325062871</v>
      </c>
      <c r="P20" s="24">
        <f t="shared" si="3"/>
        <v>0.71414764033274414</v>
      </c>
      <c r="Q20" s="65">
        <v>0</v>
      </c>
      <c r="R20" s="22">
        <v>0</v>
      </c>
      <c r="S20" s="24">
        <f t="shared" si="4"/>
        <v>0</v>
      </c>
    </row>
    <row r="21" spans="1:19" ht="63.75" x14ac:dyDescent="0.25">
      <c r="A21" s="18"/>
      <c r="B21" s="20">
        <v>5001466</v>
      </c>
      <c r="C21" s="20" t="s">
        <v>859</v>
      </c>
      <c r="D21" s="63">
        <v>3000137</v>
      </c>
      <c r="E21" s="20" t="s">
        <v>843</v>
      </c>
      <c r="F21" s="64">
        <v>491</v>
      </c>
      <c r="G21" s="20" t="s">
        <v>873</v>
      </c>
      <c r="H21" s="21">
        <v>0</v>
      </c>
      <c r="I21" s="22">
        <v>3743460</v>
      </c>
      <c r="J21" s="22">
        <f t="shared" si="0"/>
        <v>2831254.4</v>
      </c>
      <c r="K21" s="22">
        <v>2342661.5</v>
      </c>
      <c r="L21" s="22">
        <v>284690.40000000002</v>
      </c>
      <c r="M21" s="22">
        <v>203902.5</v>
      </c>
      <c r="N21" s="23">
        <f t="shared" si="1"/>
        <v>0.62580113050493391</v>
      </c>
      <c r="O21" s="23">
        <f t="shared" si="2"/>
        <v>0.7018512018293237</v>
      </c>
      <c r="P21" s="24">
        <f t="shared" si="3"/>
        <v>0.75632019575472953</v>
      </c>
      <c r="Q21" s="65">
        <v>0</v>
      </c>
      <c r="R21" s="22">
        <v>0</v>
      </c>
      <c r="S21" s="24">
        <f t="shared" si="4"/>
        <v>0</v>
      </c>
    </row>
    <row r="22" spans="1:19" ht="63.75" x14ac:dyDescent="0.25">
      <c r="A22" s="18"/>
      <c r="B22" s="20">
        <v>5001467</v>
      </c>
      <c r="C22" s="20" t="s">
        <v>860</v>
      </c>
      <c r="D22" s="63">
        <v>3000137</v>
      </c>
      <c r="E22" s="20" t="s">
        <v>843</v>
      </c>
      <c r="F22" s="64">
        <v>491</v>
      </c>
      <c r="G22" s="20" t="s">
        <v>873</v>
      </c>
      <c r="H22" s="21">
        <v>0</v>
      </c>
      <c r="I22" s="22">
        <v>2648113</v>
      </c>
      <c r="J22" s="22">
        <f t="shared" si="0"/>
        <v>1937573</v>
      </c>
      <c r="K22" s="22">
        <v>1669253</v>
      </c>
      <c r="L22" s="22">
        <v>241165.4</v>
      </c>
      <c r="M22" s="22">
        <v>27154.6</v>
      </c>
      <c r="N22" s="23">
        <f t="shared" si="1"/>
        <v>0.63035565325195719</v>
      </c>
      <c r="O22" s="23">
        <f t="shared" si="2"/>
        <v>0.72142631375624833</v>
      </c>
      <c r="P22" s="24">
        <f t="shared" si="3"/>
        <v>0.73168063447443521</v>
      </c>
      <c r="Q22" s="65">
        <v>0</v>
      </c>
      <c r="R22" s="22">
        <v>0</v>
      </c>
      <c r="S22" s="24">
        <f t="shared" si="4"/>
        <v>0</v>
      </c>
    </row>
    <row r="23" spans="1:19" ht="25.5" x14ac:dyDescent="0.25">
      <c r="A23" s="18"/>
      <c r="B23" s="20">
        <v>5001482</v>
      </c>
      <c r="C23" s="20" t="s">
        <v>861</v>
      </c>
      <c r="D23" s="63">
        <v>3000141</v>
      </c>
      <c r="E23" s="20" t="s">
        <v>844</v>
      </c>
      <c r="F23" s="64">
        <v>302</v>
      </c>
      <c r="G23" s="20" t="s">
        <v>874</v>
      </c>
      <c r="H23" s="21">
        <v>10578185</v>
      </c>
      <c r="I23" s="22">
        <v>13438554</v>
      </c>
      <c r="J23" s="22">
        <f t="shared" si="0"/>
        <v>6041612.5999999996</v>
      </c>
      <c r="K23" s="22">
        <v>4835449.8</v>
      </c>
      <c r="L23" s="22">
        <v>653706.30000000005</v>
      </c>
      <c r="M23" s="22">
        <v>552456.5</v>
      </c>
      <c r="N23" s="23">
        <f t="shared" si="1"/>
        <v>0.35981920376254767</v>
      </c>
      <c r="O23" s="23">
        <f t="shared" si="2"/>
        <v>0.40846329895314626</v>
      </c>
      <c r="P23" s="24">
        <f t="shared" si="3"/>
        <v>0.44957311627426577</v>
      </c>
      <c r="Q23" s="65">
        <v>0</v>
      </c>
      <c r="R23" s="22">
        <v>0</v>
      </c>
      <c r="S23" s="24">
        <f t="shared" si="4"/>
        <v>0</v>
      </c>
    </row>
    <row r="24" spans="1:19" ht="38.25" x14ac:dyDescent="0.25">
      <c r="A24" s="18"/>
      <c r="B24" s="20">
        <v>5001488</v>
      </c>
      <c r="C24" s="20" t="s">
        <v>862</v>
      </c>
      <c r="D24" s="63">
        <v>3000143</v>
      </c>
      <c r="E24" s="20" t="s">
        <v>845</v>
      </c>
      <c r="F24" s="64">
        <v>14</v>
      </c>
      <c r="G24" s="20" t="s">
        <v>728</v>
      </c>
      <c r="H24" s="21">
        <v>3500000</v>
      </c>
      <c r="I24" s="22">
        <v>3185732</v>
      </c>
      <c r="J24" s="22">
        <f t="shared" si="0"/>
        <v>161810.69999999998</v>
      </c>
      <c r="K24" s="22">
        <v>130746.1</v>
      </c>
      <c r="L24" s="22">
        <v>20465.3</v>
      </c>
      <c r="M24" s="22">
        <v>10599.3</v>
      </c>
      <c r="N24" s="23">
        <f t="shared" si="1"/>
        <v>4.1041148470743929E-2</v>
      </c>
      <c r="O24" s="23">
        <f t="shared" si="2"/>
        <v>4.7465197951365647E-2</v>
      </c>
      <c r="P24" s="24">
        <f t="shared" si="3"/>
        <v>5.0792313979958134E-2</v>
      </c>
      <c r="Q24" s="65">
        <v>0</v>
      </c>
      <c r="R24" s="22">
        <v>0</v>
      </c>
      <c r="S24" s="24">
        <f t="shared" si="4"/>
        <v>0</v>
      </c>
    </row>
    <row r="25" spans="1:19" ht="25.5" x14ac:dyDescent="0.25">
      <c r="A25" s="18"/>
      <c r="B25" s="20">
        <v>5001499</v>
      </c>
      <c r="C25" s="20" t="s">
        <v>863</v>
      </c>
      <c r="D25" s="63">
        <v>3000001</v>
      </c>
      <c r="E25" s="20" t="s">
        <v>366</v>
      </c>
      <c r="F25" s="64">
        <v>60</v>
      </c>
      <c r="G25" s="20" t="s">
        <v>194</v>
      </c>
      <c r="H25" s="21">
        <v>25544744</v>
      </c>
      <c r="I25" s="22">
        <v>29198155</v>
      </c>
      <c r="J25" s="22">
        <f t="shared" si="0"/>
        <v>17018736.399999999</v>
      </c>
      <c r="K25" s="22">
        <v>14418785.199999999</v>
      </c>
      <c r="L25" s="22">
        <v>1548324.5</v>
      </c>
      <c r="M25" s="22">
        <v>1051626.7</v>
      </c>
      <c r="N25" s="23">
        <f t="shared" si="1"/>
        <v>0.49382521601108015</v>
      </c>
      <c r="O25" s="23">
        <f t="shared" si="2"/>
        <v>0.54685337823571389</v>
      </c>
      <c r="P25" s="24">
        <f t="shared" si="3"/>
        <v>0.58287026697406041</v>
      </c>
      <c r="Q25" s="65">
        <v>0</v>
      </c>
      <c r="R25" s="22">
        <v>0</v>
      </c>
      <c r="S25" s="24">
        <f t="shared" si="4"/>
        <v>0</v>
      </c>
    </row>
    <row r="26" spans="1:19" ht="25.5" x14ac:dyDescent="0.25">
      <c r="A26" s="18"/>
      <c r="B26" s="20">
        <v>5001674</v>
      </c>
      <c r="C26" s="20" t="s">
        <v>864</v>
      </c>
      <c r="D26" s="63">
        <v>3000131</v>
      </c>
      <c r="E26" s="20" t="s">
        <v>840</v>
      </c>
      <c r="F26" s="64">
        <v>60</v>
      </c>
      <c r="G26" s="20" t="s">
        <v>194</v>
      </c>
      <c r="H26" s="21">
        <v>23702388</v>
      </c>
      <c r="I26" s="22">
        <v>18855460</v>
      </c>
      <c r="J26" s="22">
        <f t="shared" si="0"/>
        <v>12108914.399999999</v>
      </c>
      <c r="K26" s="22">
        <v>9909336.0999999996</v>
      </c>
      <c r="L26" s="22">
        <v>1108026.2</v>
      </c>
      <c r="M26" s="22">
        <v>1091552.1000000001</v>
      </c>
      <c r="N26" s="23">
        <f t="shared" si="1"/>
        <v>0.52554199685396163</v>
      </c>
      <c r="O26" s="23">
        <f t="shared" si="2"/>
        <v>0.5843062062659834</v>
      </c>
      <c r="P26" s="24">
        <f t="shared" si="3"/>
        <v>0.64219671119134714</v>
      </c>
      <c r="Q26" s="65">
        <v>0</v>
      </c>
      <c r="R26" s="22">
        <v>0</v>
      </c>
      <c r="S26" s="24">
        <f t="shared" si="4"/>
        <v>0</v>
      </c>
    </row>
    <row r="27" spans="1:19" ht="25.5" x14ac:dyDescent="0.25">
      <c r="A27" s="18"/>
      <c r="B27" s="20">
        <v>5001773</v>
      </c>
      <c r="C27" s="20" t="s">
        <v>865</v>
      </c>
      <c r="D27" s="63">
        <v>3000001</v>
      </c>
      <c r="E27" s="20" t="s">
        <v>366</v>
      </c>
      <c r="F27" s="64">
        <v>162</v>
      </c>
      <c r="G27" s="20" t="s">
        <v>875</v>
      </c>
      <c r="H27" s="21">
        <v>93926092</v>
      </c>
      <c r="I27" s="22">
        <v>88725040</v>
      </c>
      <c r="J27" s="22">
        <f t="shared" si="0"/>
        <v>21939258</v>
      </c>
      <c r="K27" s="22">
        <v>16023372.6</v>
      </c>
      <c r="L27" s="22">
        <v>5712705.7999999998</v>
      </c>
      <c r="M27" s="22">
        <v>203179.6</v>
      </c>
      <c r="N27" s="23">
        <f t="shared" si="1"/>
        <v>0.18059583405090604</v>
      </c>
      <c r="O27" s="23">
        <f t="shared" si="2"/>
        <v>0.24498245816513578</v>
      </c>
      <c r="P27" s="24">
        <f t="shared" si="3"/>
        <v>0.24727244980672874</v>
      </c>
      <c r="Q27" s="65">
        <v>0</v>
      </c>
      <c r="R27" s="22">
        <v>0</v>
      </c>
      <c r="S27" s="24">
        <f t="shared" si="4"/>
        <v>0</v>
      </c>
    </row>
    <row r="28" spans="1:19" ht="25.5" x14ac:dyDescent="0.25">
      <c r="A28" s="18"/>
      <c r="B28" s="20">
        <v>5001774</v>
      </c>
      <c r="C28" s="20" t="s">
        <v>866</v>
      </c>
      <c r="D28" s="63">
        <v>3000001</v>
      </c>
      <c r="E28" s="20" t="s">
        <v>366</v>
      </c>
      <c r="F28" s="64">
        <v>162</v>
      </c>
      <c r="G28" s="20" t="s">
        <v>875</v>
      </c>
      <c r="H28" s="21">
        <v>32988087</v>
      </c>
      <c r="I28" s="22">
        <v>22430629</v>
      </c>
      <c r="J28" s="22">
        <f t="shared" si="0"/>
        <v>8266019.2000000002</v>
      </c>
      <c r="K28" s="22">
        <v>6216763.2000000002</v>
      </c>
      <c r="L28" s="22">
        <v>1514337</v>
      </c>
      <c r="M28" s="22">
        <v>534919</v>
      </c>
      <c r="N28" s="23">
        <f t="shared" si="1"/>
        <v>0.27715509894974411</v>
      </c>
      <c r="O28" s="23">
        <f t="shared" si="2"/>
        <v>0.3446671156658157</v>
      </c>
      <c r="P28" s="24">
        <f t="shared" si="3"/>
        <v>0.36851481962454108</v>
      </c>
      <c r="Q28" s="65">
        <v>0</v>
      </c>
      <c r="R28" s="22">
        <v>0</v>
      </c>
      <c r="S28" s="24">
        <f t="shared" si="4"/>
        <v>0</v>
      </c>
    </row>
    <row r="29" spans="1:19" ht="25.5" x14ac:dyDescent="0.25">
      <c r="A29" s="18"/>
      <c r="B29" s="20">
        <v>5002376</v>
      </c>
      <c r="C29" s="20" t="s">
        <v>867</v>
      </c>
      <c r="D29" s="63">
        <v>3000132</v>
      </c>
      <c r="E29" s="20" t="s">
        <v>841</v>
      </c>
      <c r="F29" s="64">
        <v>67</v>
      </c>
      <c r="G29" s="20" t="s">
        <v>870</v>
      </c>
      <c r="H29" s="21">
        <v>0</v>
      </c>
      <c r="I29" s="22">
        <v>5041544</v>
      </c>
      <c r="J29" s="22">
        <f t="shared" si="0"/>
        <v>2122445.2000000002</v>
      </c>
      <c r="K29" s="22">
        <v>1161626.8999999999</v>
      </c>
      <c r="L29" s="22">
        <v>859445.3</v>
      </c>
      <c r="M29" s="22">
        <v>101373</v>
      </c>
      <c r="N29" s="23">
        <f t="shared" si="1"/>
        <v>0.23041094156869402</v>
      </c>
      <c r="O29" s="23">
        <f t="shared" si="2"/>
        <v>0.40088357852277001</v>
      </c>
      <c r="P29" s="24">
        <f t="shared" si="3"/>
        <v>0.42099110907293485</v>
      </c>
      <c r="Q29" s="65">
        <v>0</v>
      </c>
      <c r="R29" s="22">
        <v>0</v>
      </c>
      <c r="S29" s="24">
        <f t="shared" si="4"/>
        <v>0</v>
      </c>
    </row>
    <row r="30" spans="1:19" ht="51" x14ac:dyDescent="0.25">
      <c r="A30" s="18"/>
      <c r="B30" s="20">
        <v>5002382</v>
      </c>
      <c r="C30" s="20" t="s">
        <v>868</v>
      </c>
      <c r="D30" s="63">
        <v>3000137</v>
      </c>
      <c r="E30" s="20" t="s">
        <v>843</v>
      </c>
      <c r="F30" s="64">
        <v>491</v>
      </c>
      <c r="G30" s="20" t="s">
        <v>873</v>
      </c>
      <c r="H30" s="21">
        <v>0</v>
      </c>
      <c r="I30" s="22">
        <v>1823830</v>
      </c>
      <c r="J30" s="22">
        <f t="shared" si="0"/>
        <v>1286262.0000000002</v>
      </c>
      <c r="K30" s="22">
        <v>1085878.1000000001</v>
      </c>
      <c r="L30" s="22">
        <v>162534.1</v>
      </c>
      <c r="M30" s="22">
        <v>37849.800000000003</v>
      </c>
      <c r="N30" s="23">
        <f t="shared" si="1"/>
        <v>0.59538339647883853</v>
      </c>
      <c r="O30" s="23">
        <f t="shared" si="2"/>
        <v>0.68450030978764476</v>
      </c>
      <c r="P30" s="24">
        <f t="shared" si="3"/>
        <v>0.70525323083840064</v>
      </c>
      <c r="Q30" s="65">
        <v>0</v>
      </c>
      <c r="R30" s="22">
        <v>0</v>
      </c>
      <c r="S30" s="24">
        <f t="shared" si="4"/>
        <v>0</v>
      </c>
    </row>
    <row r="31" spans="1:19" ht="25.5" x14ac:dyDescent="0.25">
      <c r="A31" s="18"/>
      <c r="B31" s="20">
        <v>5002406</v>
      </c>
      <c r="C31" s="20" t="s">
        <v>869</v>
      </c>
      <c r="D31" s="63">
        <v>3000132</v>
      </c>
      <c r="E31" s="20" t="s">
        <v>841</v>
      </c>
      <c r="F31" s="64">
        <v>67</v>
      </c>
      <c r="G31" s="20" t="s">
        <v>870</v>
      </c>
      <c r="H31" s="21">
        <v>0</v>
      </c>
      <c r="I31" s="22">
        <v>267259687</v>
      </c>
      <c r="J31" s="22">
        <f t="shared" si="0"/>
        <v>12440929.200000001</v>
      </c>
      <c r="K31" s="22">
        <v>6622148.9000000004</v>
      </c>
      <c r="L31" s="22">
        <v>2762819.4</v>
      </c>
      <c r="M31" s="22">
        <v>3055960.9</v>
      </c>
      <c r="N31" s="23">
        <f t="shared" si="1"/>
        <v>2.477795650490304E-2</v>
      </c>
      <c r="O31" s="23">
        <f t="shared" si="2"/>
        <v>3.5115540264776264E-2</v>
      </c>
      <c r="P31" s="24">
        <f t="shared" si="3"/>
        <v>4.6549965464862647E-2</v>
      </c>
      <c r="Q31" s="65">
        <v>0</v>
      </c>
      <c r="R31" s="22">
        <v>0</v>
      </c>
      <c r="S31" s="24">
        <f t="shared" si="4"/>
        <v>0</v>
      </c>
    </row>
    <row r="32" spans="1:19" x14ac:dyDescent="0.25">
      <c r="A32" s="18"/>
      <c r="B32" s="20">
        <v>9000000</v>
      </c>
      <c r="C32" s="20" t="s">
        <v>192</v>
      </c>
      <c r="D32" s="63">
        <v>9000000</v>
      </c>
      <c r="E32" s="20" t="s">
        <v>193</v>
      </c>
      <c r="F32" s="64"/>
      <c r="G32" s="20" t="s">
        <v>205</v>
      </c>
      <c r="H32" s="21">
        <v>73778875</v>
      </c>
      <c r="I32" s="22">
        <v>137473999</v>
      </c>
      <c r="J32" s="22">
        <f t="shared" si="0"/>
        <v>44805090.199999996</v>
      </c>
      <c r="K32" s="22">
        <v>35138848.299999997</v>
      </c>
      <c r="L32" s="22">
        <v>6676831.9000000004</v>
      </c>
      <c r="M32" s="22">
        <v>2989410</v>
      </c>
      <c r="N32" s="23">
        <f t="shared" si="1"/>
        <v>0.2556035945386298</v>
      </c>
      <c r="O32" s="23">
        <f t="shared" si="2"/>
        <v>0.30417155610640234</v>
      </c>
      <c r="P32" s="24">
        <f t="shared" si="3"/>
        <v>0.32591683173485042</v>
      </c>
      <c r="Q32" s="65">
        <v>0</v>
      </c>
      <c r="R32" s="22">
        <v>0</v>
      </c>
      <c r="S32" s="24">
        <f t="shared" si="4"/>
        <v>0</v>
      </c>
    </row>
    <row r="33" spans="1:19" ht="15.75" thickBot="1" x14ac:dyDescent="0.3">
      <c r="A33" s="47" t="s">
        <v>161</v>
      </c>
      <c r="B33" s="49"/>
      <c r="C33" s="49"/>
      <c r="D33" s="60"/>
      <c r="E33" s="49"/>
      <c r="F33" s="61"/>
      <c r="G33" s="49"/>
      <c r="H33" s="50">
        <f ca="1">OFFSET(H33,-MATCH("PROYECTOS",$A$8:$A$50,0)-1,0)-(OFFSET(H33,-MATCH("PROYECTOS",$A$8:$A$50,0),0))</f>
        <v>5699284665</v>
      </c>
      <c r="I33" s="51">
        <f t="shared" ref="I33:M33" ca="1" si="5">OFFSET(I33,-MATCH("PROYECTOS",$A$8:$A$50,0)-1,0)-(OFFSET(I33,-MATCH("PROYECTOS",$A$8:$A$50,0),0))</f>
        <v>5976254528</v>
      </c>
      <c r="J33" s="51">
        <f t="shared" ca="1" si="5"/>
        <v>3469194596.4000006</v>
      </c>
      <c r="K33" s="51">
        <f t="shared" ca="1" si="5"/>
        <v>2503167886.4000001</v>
      </c>
      <c r="L33" s="51">
        <f t="shared" ca="1" si="5"/>
        <v>478132679.90000021</v>
      </c>
      <c r="M33" s="51">
        <f t="shared" ca="1" si="5"/>
        <v>487894030.09999996</v>
      </c>
      <c r="N33" s="52">
        <f t="shared" ca="1" si="1"/>
        <v>0.41885228861524154</v>
      </c>
      <c r="O33" s="52">
        <f t="shared" ca="1" si="2"/>
        <v>0.49885769629321924</v>
      </c>
      <c r="P33" s="53">
        <f t="shared" ca="1" si="3"/>
        <v>0.58049645980540143</v>
      </c>
      <c r="Q33" s="62"/>
      <c r="R33" s="51"/>
      <c r="S33" s="53"/>
    </row>
  </sheetData>
  <mergeCells count="14">
    <mergeCell ref="F4:G5"/>
    <mergeCell ref="D4:E5"/>
    <mergeCell ref="A4:C5"/>
    <mergeCell ref="A3:G3"/>
    <mergeCell ref="H3:P3"/>
    <mergeCell ref="J4:J5"/>
    <mergeCell ref="I4:I5"/>
    <mergeCell ref="H4:H5"/>
    <mergeCell ref="Q3:S3"/>
    <mergeCell ref="K4:M4"/>
    <mergeCell ref="N4:P4"/>
    <mergeCell ref="S4:S5"/>
    <mergeCell ref="R4:R5"/>
    <mergeCell ref="Q4:Q5"/>
  </mergeCell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3"/>
  <dimension ref="A1:M11"/>
  <sheetViews>
    <sheetView workbookViewId="0">
      <selection activeCell="A8" sqref="A8:L8"/>
    </sheetView>
  </sheetViews>
  <sheetFormatPr baseColWidth="10" defaultColWidth="11.7109375" defaultRowHeight="15" x14ac:dyDescent="0.25"/>
  <cols>
    <col min="1" max="1" width="4.28515625" customWidth="1"/>
    <col min="2" max="2" width="4.28515625" style="4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62</v>
      </c>
      <c r="B1" s="36" t="s">
        <v>72</v>
      </c>
      <c r="C1" s="33" t="s">
        <v>49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878</v>
      </c>
    </row>
    <row r="3" spans="1:13" ht="15.75" thickBot="1" x14ac:dyDescent="0.3">
      <c r="A3" s="76" t="s">
        <v>75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2"/>
      <c r="C6" s="13"/>
      <c r="D6" s="14">
        <v>139043366</v>
      </c>
      <c r="E6" s="15">
        <v>158074144</v>
      </c>
      <c r="F6" s="15">
        <v>99007871.900000006</v>
      </c>
      <c r="G6" s="15">
        <v>88484082.099999994</v>
      </c>
      <c r="H6" s="15">
        <v>10624045</v>
      </c>
      <c r="I6" s="15">
        <v>-100255.2</v>
      </c>
      <c r="J6" s="16">
        <v>0.5597631583568784</v>
      </c>
      <c r="K6" s="16">
        <v>0.62697241049111729</v>
      </c>
      <c r="L6" s="17">
        <v>0.62633818153081378</v>
      </c>
      <c r="M6" s="5"/>
    </row>
    <row r="7" spans="1:13" x14ac:dyDescent="0.25">
      <c r="A7" s="40" t="s">
        <v>107</v>
      </c>
      <c r="B7" s="41"/>
      <c r="C7" s="42"/>
      <c r="D7" s="43">
        <f ca="1">SUM(D8:OFFSET(D6,MATCH("GOBIERNOS REGIONALES",$A$8:$A$50,0),0))</f>
        <v>139043366</v>
      </c>
      <c r="E7" s="44">
        <f ca="1">SUM(E8:OFFSET(E6,MATCH("GOBIERNOS REGIONALES",$A$8:$A$50,0),0))</f>
        <v>158074144</v>
      </c>
      <c r="F7" s="44">
        <f ca="1">SUM(F8:OFFSET(F6,MATCH("GOBIERNOS REGIONALES",$A$8:$A$50,0),0))</f>
        <v>99007871.899999991</v>
      </c>
      <c r="G7" s="44">
        <f ca="1">SUM(G8:OFFSET(G6,MATCH("GOBIERNOS REGIONALES",$A$8:$A$50,0),0))</f>
        <v>88484082.099999994</v>
      </c>
      <c r="H7" s="44">
        <f ca="1">SUM(H8:OFFSET(H6,MATCH("GOBIERNOS REGIONALES",$A$8:$A$50,0),0))</f>
        <v>10624045</v>
      </c>
      <c r="I7" s="44">
        <f ca="1">SUM(I8:OFFSET(I6,MATCH("GOBIERNOS REGIONALES",$A$8:$A$50,0),0))</f>
        <v>-100255.2</v>
      </c>
      <c r="J7" s="45">
        <f ca="1">IFERROR(G7/E7,0)</f>
        <v>0.5597631583568784</v>
      </c>
      <c r="K7" s="45">
        <f ca="1">IFERROR(SUM(G7,H7)/E7,0)</f>
        <v>0.62697241049111729</v>
      </c>
      <c r="L7" s="46">
        <f ca="1">IFERROR(SUM(G7,H7,I7)/E7,0)</f>
        <v>0.62633818153081378</v>
      </c>
      <c r="M7" s="5"/>
    </row>
    <row r="8" spans="1:13" x14ac:dyDescent="0.25">
      <c r="A8" s="18"/>
      <c r="B8" s="19">
        <v>8</v>
      </c>
      <c r="C8" s="20" t="s">
        <v>882</v>
      </c>
      <c r="D8" s="21">
        <v>139043366</v>
      </c>
      <c r="E8" s="22">
        <v>158074144</v>
      </c>
      <c r="F8" s="22">
        <f t="shared" ref="F8:F10" si="0">SUM(G8,H8,I8)</f>
        <v>99007871.899999991</v>
      </c>
      <c r="G8" s="22">
        <v>88484082.099999994</v>
      </c>
      <c r="H8" s="22">
        <v>10624045</v>
      </c>
      <c r="I8" s="22">
        <v>-100255.2</v>
      </c>
      <c r="J8" s="23">
        <f t="shared" ref="J8:J10" si="1">IFERROR(G8/E8,0)</f>
        <v>0.5597631583568784</v>
      </c>
      <c r="K8" s="23">
        <f t="shared" ref="K8:K10" si="2">IFERROR(SUM(G8,H8)/E8,0)</f>
        <v>0.62697241049111729</v>
      </c>
      <c r="L8" s="24">
        <f t="shared" ref="L8:L10" si="3">IFERROR(SUM(G8,H8,I8)/E8,0)</f>
        <v>0.62633818153081378</v>
      </c>
      <c r="M8" s="5"/>
    </row>
    <row r="9" spans="1:13" ht="15.75" thickBot="1" x14ac:dyDescent="0.3">
      <c r="A9" s="47" t="s">
        <v>112</v>
      </c>
      <c r="B9" s="48"/>
      <c r="C9" s="49"/>
      <c r="D9" s="50">
        <f ca="1">SUM(D10:OFFSET(D8,(MATCH("GOBIERNOS LOCALES",$A$8:$A$50,0)-MATCH("GOBIERNOS REGIONALES",$A$8:$A$50,0)),0))</f>
        <v>0</v>
      </c>
      <c r="E9" s="51">
        <f ca="1">SUM(E10:OFFSET(E8,(MATCH("GOBIERNOS LOCALES",$A$8:$A$50,0)-MATCH("GOBIERNOS REGIONALES",$A$8:$A$50,0)),0))</f>
        <v>0</v>
      </c>
      <c r="F9" s="51">
        <f ca="1">SUM(F10:OFFSET(F8,(MATCH("GOBIERNOS LOCALES",$A$8:$A$50,0)-MATCH("GOBIERNOS REGIONALES",$A$8:$A$50,0)),0))</f>
        <v>0</v>
      </c>
      <c r="G9" s="51">
        <f ca="1">SUM(G10:OFFSET(G8,(MATCH("GOBIERNOS LOCALES",$A$8:$A$50,0)-MATCH("GOBIERNOS REGIONALES",$A$8:$A$50,0)),0))</f>
        <v>0</v>
      </c>
      <c r="H9" s="51">
        <f ca="1">SUM(H10:OFFSET(H8,(MATCH("GOBIERNOS LOCALES",$A$8:$A$50,0)-MATCH("GOBIERNOS REGIONALES",$A$8:$A$50,0)),0))</f>
        <v>0</v>
      </c>
      <c r="I9" s="51">
        <f ca="1">SUM(I10:OFFSET(I8,(MATCH("GOBIERNOS LOCALES",$A$8:$A$50,0)-MATCH("GOBIERNOS REGIONALES",$A$8:$A$50,0)),0))</f>
        <v>0</v>
      </c>
      <c r="J9" s="52">
        <f ca="1">IFERROR(G9/E9,0)</f>
        <v>0</v>
      </c>
      <c r="K9" s="52">
        <f ca="1">IFERROR(SUM(G9,H9)/E9,0)</f>
        <v>0</v>
      </c>
      <c r="L9" s="53">
        <f ca="1">IFERROR(SUM(G9,H9,I9)/E9,0)</f>
        <v>0</v>
      </c>
      <c r="M9" s="5"/>
    </row>
    <row r="10" spans="1:13" x14ac:dyDescent="0.25">
      <c r="A10" t="s">
        <v>138</v>
      </c>
      <c r="D10" s="6"/>
      <c r="E10" s="6"/>
      <c r="F10" s="6">
        <f t="shared" si="0"/>
        <v>0</v>
      </c>
      <c r="G10" s="6"/>
      <c r="H10" s="6"/>
      <c r="I10" s="6"/>
      <c r="J10" s="5">
        <f t="shared" si="1"/>
        <v>0</v>
      </c>
      <c r="K10" s="5">
        <f t="shared" si="2"/>
        <v>0</v>
      </c>
      <c r="L10" s="5">
        <f t="shared" si="3"/>
        <v>0</v>
      </c>
      <c r="M10" s="5"/>
    </row>
    <row r="11" spans="1:13" x14ac:dyDescent="0.25">
      <c r="D11" s="6"/>
      <c r="E11" s="6"/>
      <c r="F11" s="6"/>
      <c r="G11" s="6"/>
      <c r="H11" s="6"/>
      <c r="I11" s="6"/>
      <c r="J11" s="5"/>
      <c r="K11" s="5"/>
      <c r="L11" s="5"/>
      <c r="M11" s="5"/>
    </row>
  </sheetData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4"/>
  <dimension ref="A1:P100"/>
  <sheetViews>
    <sheetView workbookViewId="0">
      <selection activeCell="N2" sqref="N2"/>
    </sheetView>
  </sheetViews>
  <sheetFormatPr baseColWidth="10" defaultColWidth="11.7109375" defaultRowHeight="15" x14ac:dyDescent="0.25"/>
  <cols>
    <col min="1" max="1" width="4.28515625" customWidth="1"/>
    <col min="2" max="2" width="4.28515625" style="35" customWidth="1"/>
    <col min="3" max="3" width="31.42578125" customWidth="1"/>
    <col min="4" max="6" width="13.5703125" customWidth="1"/>
    <col min="7" max="9" width="0" hidden="1" customWidth="1"/>
  </cols>
  <sheetData>
    <row r="1" spans="1:16" ht="15.75" x14ac:dyDescent="0.25">
      <c r="A1" s="32">
        <v>62</v>
      </c>
      <c r="B1" s="34" t="s">
        <v>72</v>
      </c>
      <c r="C1" s="33" t="s">
        <v>49</v>
      </c>
      <c r="D1" s="33"/>
      <c r="E1" s="33"/>
      <c r="F1" s="33"/>
      <c r="G1" s="33"/>
      <c r="H1" s="33"/>
      <c r="I1" s="33"/>
      <c r="J1" s="33"/>
      <c r="K1" s="33"/>
      <c r="L1" s="33"/>
    </row>
    <row r="2" spans="1:16" ht="15.75" thickBot="1" x14ac:dyDescent="0.3">
      <c r="A2" s="2" t="s">
        <v>879</v>
      </c>
      <c r="N2" s="1" t="s">
        <v>893</v>
      </c>
    </row>
    <row r="3" spans="1:16" ht="15.75" thickBot="1" x14ac:dyDescent="0.3">
      <c r="A3" s="76" t="s">
        <v>79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6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6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  <c r="O5" s="6"/>
      <c r="P5" s="66"/>
    </row>
    <row r="6" spans="1:16" x14ac:dyDescent="0.25">
      <c r="A6" s="11" t="s">
        <v>11</v>
      </c>
      <c r="B6" s="37"/>
      <c r="C6" s="13"/>
      <c r="D6" s="14">
        <f ca="1">SUM(D7:OFFSET(D7,50,0))</f>
        <v>139043366</v>
      </c>
      <c r="E6" s="15">
        <f ca="1">SUM(E7:OFFSET(E7,50,0))</f>
        <v>158074144</v>
      </c>
      <c r="F6" s="15">
        <f ca="1">SUM(F7:OFFSET(F7,50,0))</f>
        <v>99007871.900000006</v>
      </c>
      <c r="G6" s="15">
        <f ca="1">SUM(G7:OFFSET(G7,50,0))</f>
        <v>88484082.099999994</v>
      </c>
      <c r="H6" s="15">
        <f ca="1">SUM(H7:OFFSET(H7,50,0))</f>
        <v>10624045</v>
      </c>
      <c r="I6" s="15">
        <f ca="1">SUM(I7:OFFSET(I7,50,0))</f>
        <v>-100255.2</v>
      </c>
      <c r="J6" s="16">
        <f ca="1">IFERROR(G6/E6,0)</f>
        <v>0.5597631583568784</v>
      </c>
      <c r="K6" s="16">
        <f ca="1">IFERROR(SUM(G6,H6)/E6,0)</f>
        <v>0.62697241049111729</v>
      </c>
      <c r="L6" s="17">
        <f ca="1">IFERROR(SUM(G6,H6,I6)/E6,0)</f>
        <v>0.62633818153081378</v>
      </c>
      <c r="M6" s="5"/>
      <c r="O6" s="6" t="s">
        <v>206</v>
      </c>
      <c r="P6" s="66" t="s">
        <v>207</v>
      </c>
    </row>
    <row r="7" spans="1:16" x14ac:dyDescent="0.25">
      <c r="A7" s="18"/>
      <c r="B7" s="38">
        <v>15</v>
      </c>
      <c r="C7" s="20" t="s">
        <v>96</v>
      </c>
      <c r="D7" s="21">
        <v>1237203</v>
      </c>
      <c r="E7" s="22">
        <v>1501560</v>
      </c>
      <c r="F7" s="22">
        <f t="shared" ref="F7:F8" si="0">SUM(G7,H7,I7)</f>
        <v>708430.9</v>
      </c>
      <c r="G7" s="22">
        <v>633850.1</v>
      </c>
      <c r="H7" s="22">
        <v>74580.800000000003</v>
      </c>
      <c r="I7" s="22">
        <v>0</v>
      </c>
      <c r="J7" s="23">
        <f t="shared" ref="J7:J8" si="1">IFERROR(G7/E7,0)</f>
        <v>0.42212772050400915</v>
      </c>
      <c r="K7" s="23">
        <f t="shared" ref="K7:K8" si="2">IFERROR(SUM(G7,H7)/E7,0)</f>
        <v>0.47179659820453396</v>
      </c>
      <c r="L7" s="24">
        <f t="shared" ref="L7:L8" si="3">IFERROR(SUM(G7,H7,I7)/E7,0)</f>
        <v>0.47179659820453396</v>
      </c>
      <c r="M7" s="5"/>
      <c r="N7" t="s">
        <v>881</v>
      </c>
      <c r="O7" s="6">
        <v>98299441</v>
      </c>
      <c r="P7" s="66">
        <v>0.62782026385922074</v>
      </c>
    </row>
    <row r="8" spans="1:16" ht="15.75" thickBot="1" x14ac:dyDescent="0.3">
      <c r="A8" s="25"/>
      <c r="B8" s="39">
        <v>98</v>
      </c>
      <c r="C8" s="27" t="s">
        <v>881</v>
      </c>
      <c r="D8" s="28">
        <v>137806163</v>
      </c>
      <c r="E8" s="29">
        <v>156572584</v>
      </c>
      <c r="F8" s="29">
        <f t="shared" si="0"/>
        <v>98299441</v>
      </c>
      <c r="G8" s="29">
        <v>87850232</v>
      </c>
      <c r="H8" s="29">
        <v>10549464.199999999</v>
      </c>
      <c r="I8" s="29">
        <v>-100255.2</v>
      </c>
      <c r="J8" s="30">
        <f t="shared" si="1"/>
        <v>0.56108310762757807</v>
      </c>
      <c r="K8" s="30">
        <f t="shared" si="2"/>
        <v>0.62846057519239773</v>
      </c>
      <c r="L8" s="31">
        <f t="shared" si="3"/>
        <v>0.62782026385922074</v>
      </c>
      <c r="M8" s="5"/>
      <c r="N8" t="s">
        <v>96</v>
      </c>
      <c r="O8" s="6">
        <v>708430.9</v>
      </c>
      <c r="P8" s="66">
        <v>0.47179659820453396</v>
      </c>
    </row>
    <row r="9" spans="1:16" x14ac:dyDescent="0.25">
      <c r="O9" s="6"/>
      <c r="P9" s="66"/>
    </row>
    <row r="10" spans="1:16" x14ac:dyDescent="0.25">
      <c r="O10" s="6"/>
      <c r="P10" s="66"/>
    </row>
    <row r="11" spans="1:16" x14ac:dyDescent="0.25">
      <c r="O11" s="6"/>
      <c r="P11" s="66"/>
    </row>
    <row r="12" spans="1:16" x14ac:dyDescent="0.25">
      <c r="O12" s="6"/>
      <c r="P12" s="66"/>
    </row>
    <row r="13" spans="1:16" x14ac:dyDescent="0.25">
      <c r="O13" s="6"/>
      <c r="P13" s="66"/>
    </row>
    <row r="14" spans="1:16" x14ac:dyDescent="0.25">
      <c r="O14" s="6"/>
      <c r="P14" s="66"/>
    </row>
    <row r="15" spans="1:16" x14ac:dyDescent="0.25">
      <c r="O15" s="6"/>
      <c r="P15" s="66"/>
    </row>
    <row r="16" spans="1:16" x14ac:dyDescent="0.25">
      <c r="O16" s="6"/>
      <c r="P16" s="66"/>
    </row>
    <row r="17" spans="15:16" x14ac:dyDescent="0.25">
      <c r="O17" s="6"/>
      <c r="P17" s="66"/>
    </row>
    <row r="18" spans="15:16" x14ac:dyDescent="0.25">
      <c r="O18" s="6"/>
      <c r="P18" s="66"/>
    </row>
    <row r="19" spans="15:16" x14ac:dyDescent="0.25">
      <c r="O19" s="6"/>
      <c r="P19" s="66"/>
    </row>
    <row r="20" spans="15:16" x14ac:dyDescent="0.25">
      <c r="O20" s="6"/>
      <c r="P20" s="66"/>
    </row>
    <row r="21" spans="15:16" x14ac:dyDescent="0.25">
      <c r="O21" s="6"/>
      <c r="P21" s="66"/>
    </row>
    <row r="22" spans="15:16" x14ac:dyDescent="0.25">
      <c r="O22" s="6"/>
      <c r="P22" s="66"/>
    </row>
    <row r="23" spans="15:16" x14ac:dyDescent="0.25">
      <c r="O23" s="6"/>
      <c r="P23" s="66"/>
    </row>
    <row r="24" spans="15:16" x14ac:dyDescent="0.25">
      <c r="O24" s="6"/>
      <c r="P24" s="66"/>
    </row>
    <row r="25" spans="15:16" x14ac:dyDescent="0.25">
      <c r="O25" s="6"/>
      <c r="P25" s="66"/>
    </row>
    <row r="26" spans="15:16" x14ac:dyDescent="0.25">
      <c r="O26" s="6"/>
      <c r="P26" s="66"/>
    </row>
    <row r="27" spans="15:16" x14ac:dyDescent="0.25">
      <c r="O27" s="6"/>
      <c r="P27" s="66"/>
    </row>
    <row r="28" spans="15:16" x14ac:dyDescent="0.25">
      <c r="O28" s="6"/>
      <c r="P28" s="66"/>
    </row>
    <row r="29" spans="15:16" x14ac:dyDescent="0.25">
      <c r="O29" s="6"/>
      <c r="P29" s="66"/>
    </row>
    <row r="30" spans="15:16" x14ac:dyDescent="0.25">
      <c r="O30" s="6"/>
      <c r="P30" s="66"/>
    </row>
    <row r="31" spans="15:16" x14ac:dyDescent="0.25">
      <c r="O31" s="6"/>
      <c r="P31" s="66"/>
    </row>
    <row r="32" spans="15:16" x14ac:dyDescent="0.25">
      <c r="O32" s="6"/>
      <c r="P32" s="66"/>
    </row>
    <row r="33" spans="15:16" x14ac:dyDescent="0.25">
      <c r="O33" s="6"/>
      <c r="P33" s="66"/>
    </row>
    <row r="34" spans="15:16" x14ac:dyDescent="0.25">
      <c r="O34" s="6"/>
      <c r="P34" s="66"/>
    </row>
    <row r="35" spans="15:16" x14ac:dyDescent="0.25">
      <c r="O35" s="6"/>
      <c r="P35" s="66"/>
    </row>
    <row r="36" spans="15:16" x14ac:dyDescent="0.25">
      <c r="O36" s="6"/>
      <c r="P36" s="66"/>
    </row>
    <row r="37" spans="15:16" x14ac:dyDescent="0.25">
      <c r="O37" s="6"/>
      <c r="P37" s="66"/>
    </row>
    <row r="38" spans="15:16" x14ac:dyDescent="0.25">
      <c r="O38" s="6"/>
      <c r="P38" s="66"/>
    </row>
    <row r="39" spans="15:16" x14ac:dyDescent="0.25">
      <c r="O39" s="6"/>
      <c r="P39" s="66"/>
    </row>
    <row r="40" spans="15:16" x14ac:dyDescent="0.25">
      <c r="O40" s="6"/>
      <c r="P40" s="66"/>
    </row>
    <row r="41" spans="15:16" x14ac:dyDescent="0.25">
      <c r="O41" s="6"/>
      <c r="P41" s="66"/>
    </row>
    <row r="42" spans="15:16" x14ac:dyDescent="0.25">
      <c r="O42" s="6"/>
      <c r="P42" s="66"/>
    </row>
    <row r="43" spans="15:16" x14ac:dyDescent="0.25">
      <c r="O43" s="6"/>
      <c r="P43" s="66"/>
    </row>
    <row r="44" spans="15:16" x14ac:dyDescent="0.25">
      <c r="O44" s="6"/>
      <c r="P44" s="66"/>
    </row>
    <row r="45" spans="15:16" x14ac:dyDescent="0.25">
      <c r="O45" s="6"/>
      <c r="P45" s="66"/>
    </row>
    <row r="46" spans="15:16" x14ac:dyDescent="0.25">
      <c r="O46" s="6"/>
      <c r="P46" s="66"/>
    </row>
    <row r="47" spans="15:16" x14ac:dyDescent="0.25">
      <c r="O47" s="6"/>
      <c r="P47" s="66"/>
    </row>
    <row r="48" spans="15:16" x14ac:dyDescent="0.25">
      <c r="O48" s="6"/>
      <c r="P48" s="66"/>
    </row>
    <row r="49" spans="15:16" x14ac:dyDescent="0.25">
      <c r="O49" s="6"/>
      <c r="P49" s="66"/>
    </row>
    <row r="50" spans="15:16" x14ac:dyDescent="0.25">
      <c r="O50" s="6"/>
      <c r="P50" s="66"/>
    </row>
    <row r="51" spans="15:16" x14ac:dyDescent="0.25">
      <c r="O51" s="6"/>
      <c r="P51" s="66"/>
    </row>
    <row r="52" spans="15:16" x14ac:dyDescent="0.25">
      <c r="O52" s="6"/>
      <c r="P52" s="66"/>
    </row>
    <row r="53" spans="15:16" x14ac:dyDescent="0.25">
      <c r="O53" s="6"/>
      <c r="P53" s="66"/>
    </row>
    <row r="54" spans="15:16" x14ac:dyDescent="0.25">
      <c r="O54" s="6"/>
      <c r="P54" s="66"/>
    </row>
    <row r="55" spans="15:16" x14ac:dyDescent="0.25">
      <c r="O55" s="6"/>
      <c r="P55" s="66"/>
    </row>
    <row r="56" spans="15:16" x14ac:dyDescent="0.25">
      <c r="O56" s="6"/>
      <c r="P56" s="66"/>
    </row>
    <row r="57" spans="15:16" x14ac:dyDescent="0.25">
      <c r="O57" s="6"/>
      <c r="P57" s="66"/>
    </row>
    <row r="58" spans="15:16" x14ac:dyDescent="0.25">
      <c r="O58" s="6"/>
      <c r="P58" s="66"/>
    </row>
    <row r="59" spans="15:16" x14ac:dyDescent="0.25">
      <c r="O59" s="6"/>
      <c r="P59" s="66"/>
    </row>
    <row r="60" spans="15:16" x14ac:dyDescent="0.25">
      <c r="O60" s="6"/>
      <c r="P60" s="66"/>
    </row>
    <row r="61" spans="15:16" x14ac:dyDescent="0.25">
      <c r="O61" s="6"/>
      <c r="P61" s="66"/>
    </row>
    <row r="62" spans="15:16" x14ac:dyDescent="0.25">
      <c r="O62" s="6"/>
      <c r="P62" s="66"/>
    </row>
    <row r="63" spans="15:16" x14ac:dyDescent="0.25">
      <c r="O63" s="6"/>
      <c r="P63" s="66"/>
    </row>
    <row r="64" spans="15:16" x14ac:dyDescent="0.25">
      <c r="O64" s="6"/>
      <c r="P64" s="66"/>
    </row>
    <row r="65" spans="15:16" x14ac:dyDescent="0.25">
      <c r="O65" s="6"/>
      <c r="P65" s="66"/>
    </row>
    <row r="66" spans="15:16" x14ac:dyDescent="0.25">
      <c r="O66" s="6"/>
      <c r="P66" s="66"/>
    </row>
    <row r="67" spans="15:16" x14ac:dyDescent="0.25">
      <c r="O67" s="6"/>
      <c r="P67" s="66"/>
    </row>
    <row r="68" spans="15:16" x14ac:dyDescent="0.25">
      <c r="O68" s="6"/>
      <c r="P68" s="66"/>
    </row>
    <row r="69" spans="15:16" x14ac:dyDescent="0.25">
      <c r="O69" s="6"/>
      <c r="P69" s="66"/>
    </row>
    <row r="70" spans="15:16" x14ac:dyDescent="0.25">
      <c r="O70" s="6"/>
      <c r="P70" s="66"/>
    </row>
    <row r="71" spans="15:16" x14ac:dyDescent="0.25">
      <c r="O71" s="6"/>
      <c r="P71" s="66"/>
    </row>
    <row r="72" spans="15:16" x14ac:dyDescent="0.25">
      <c r="O72" s="6"/>
      <c r="P72" s="66"/>
    </row>
    <row r="73" spans="15:16" x14ac:dyDescent="0.25">
      <c r="O73" s="6"/>
      <c r="P73" s="66"/>
    </row>
    <row r="74" spans="15:16" x14ac:dyDescent="0.25">
      <c r="O74" s="6"/>
      <c r="P74" s="66"/>
    </row>
    <row r="75" spans="15:16" x14ac:dyDescent="0.25">
      <c r="O75" s="6"/>
      <c r="P75" s="66"/>
    </row>
    <row r="76" spans="15:16" x14ac:dyDescent="0.25">
      <c r="O76" s="6"/>
      <c r="P76" s="66"/>
    </row>
    <row r="77" spans="15:16" x14ac:dyDescent="0.25">
      <c r="O77" s="6"/>
      <c r="P77" s="66"/>
    </row>
    <row r="78" spans="15:16" x14ac:dyDescent="0.25">
      <c r="O78" s="6"/>
      <c r="P78" s="66"/>
    </row>
    <row r="79" spans="15:16" x14ac:dyDescent="0.25">
      <c r="O79" s="6"/>
      <c r="P79" s="66"/>
    </row>
    <row r="80" spans="15:16" x14ac:dyDescent="0.25">
      <c r="O80" s="6"/>
      <c r="P80" s="66"/>
    </row>
    <row r="81" spans="15:16" x14ac:dyDescent="0.25">
      <c r="O81" s="6"/>
      <c r="P81" s="66"/>
    </row>
    <row r="82" spans="15:16" x14ac:dyDescent="0.25">
      <c r="O82" s="6"/>
      <c r="P82" s="66"/>
    </row>
    <row r="83" spans="15:16" x14ac:dyDescent="0.25">
      <c r="O83" s="6"/>
      <c r="P83" s="66"/>
    </row>
    <row r="84" spans="15:16" x14ac:dyDescent="0.25">
      <c r="O84" s="6"/>
      <c r="P84" s="66"/>
    </row>
    <row r="85" spans="15:16" x14ac:dyDescent="0.25">
      <c r="O85" s="6"/>
      <c r="P85" s="66"/>
    </row>
    <row r="86" spans="15:16" x14ac:dyDescent="0.25">
      <c r="O86" s="6"/>
      <c r="P86" s="66"/>
    </row>
    <row r="87" spans="15:16" x14ac:dyDescent="0.25">
      <c r="O87" s="6"/>
      <c r="P87" s="66"/>
    </row>
    <row r="88" spans="15:16" x14ac:dyDescent="0.25">
      <c r="O88" s="6"/>
      <c r="P88" s="66"/>
    </row>
    <row r="89" spans="15:16" x14ac:dyDescent="0.25">
      <c r="O89" s="6"/>
      <c r="P89" s="66"/>
    </row>
    <row r="90" spans="15:16" x14ac:dyDescent="0.25">
      <c r="O90" s="6"/>
      <c r="P90" s="66"/>
    </row>
    <row r="91" spans="15:16" x14ac:dyDescent="0.25">
      <c r="O91" s="6"/>
      <c r="P91" s="66"/>
    </row>
    <row r="92" spans="15:16" x14ac:dyDescent="0.25">
      <c r="O92" s="6"/>
      <c r="P92" s="66"/>
    </row>
    <row r="93" spans="15:16" x14ac:dyDescent="0.25">
      <c r="O93" s="6"/>
      <c r="P93" s="66"/>
    </row>
    <row r="94" spans="15:16" x14ac:dyDescent="0.25">
      <c r="O94" s="6"/>
      <c r="P94" s="66"/>
    </row>
    <row r="95" spans="15:16" x14ac:dyDescent="0.25">
      <c r="O95" s="6"/>
      <c r="P95" s="66"/>
    </row>
    <row r="96" spans="15:16" x14ac:dyDescent="0.25">
      <c r="O96" s="6"/>
      <c r="P96" s="66"/>
    </row>
    <row r="97" spans="15:16" x14ac:dyDescent="0.25">
      <c r="O97" s="6"/>
      <c r="P97" s="66"/>
    </row>
    <row r="98" spans="15:16" x14ac:dyDescent="0.25">
      <c r="O98" s="6"/>
      <c r="P98" s="66"/>
    </row>
    <row r="99" spans="15:16" x14ac:dyDescent="0.25">
      <c r="O99" s="6"/>
      <c r="P99" s="66"/>
    </row>
    <row r="100" spans="15:16" x14ac:dyDescent="0.25">
      <c r="O100" s="6"/>
      <c r="P100" s="66"/>
    </row>
  </sheetData>
  <sortState ref="N6:P100">
    <sortCondition descending="1" ref="P5:P100"/>
  </sortState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  <drawing r:id="rId1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5"/>
  <dimension ref="A1:M16"/>
  <sheetViews>
    <sheetView workbookViewId="0">
      <selection activeCell="A16" sqref="A16:D16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62</v>
      </c>
      <c r="B1" s="33" t="s">
        <v>72</v>
      </c>
      <c r="C1" s="33" t="s">
        <v>49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880</v>
      </c>
    </row>
    <row r="3" spans="1:13" ht="15.75" thickBot="1" x14ac:dyDescent="0.3">
      <c r="A3" s="76" t="s">
        <v>81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3"/>
      <c r="C6" s="13"/>
      <c r="D6" s="14">
        <v>139043366</v>
      </c>
      <c r="E6" s="15">
        <v>158074144</v>
      </c>
      <c r="F6" s="15">
        <v>99007871.900000006</v>
      </c>
      <c r="G6" s="15">
        <v>88484082.099999994</v>
      </c>
      <c r="H6" s="15">
        <v>10624045</v>
      </c>
      <c r="I6" s="15">
        <v>-100255.2</v>
      </c>
      <c r="J6" s="16">
        <v>0.5597631583568784</v>
      </c>
      <c r="K6" s="16">
        <v>0.62697241049111729</v>
      </c>
      <c r="L6" s="17">
        <v>0.62633818153081378</v>
      </c>
      <c r="M6" s="5"/>
    </row>
    <row r="7" spans="1:13" x14ac:dyDescent="0.25">
      <c r="A7" s="40" t="s">
        <v>139</v>
      </c>
      <c r="B7" s="42"/>
      <c r="C7" s="42"/>
      <c r="D7" s="43">
        <f ca="1">SUM(D8:OFFSET(D6,MATCH("PROYECTOS",$A$8:$A$50,0),0))</f>
        <v>139043366</v>
      </c>
      <c r="E7" s="44">
        <f ca="1">SUM(E8:OFFSET(E6,MATCH("PROYECTOS",$A$8:$A$50,0),0))</f>
        <v>158074144</v>
      </c>
      <c r="F7" s="44">
        <f ca="1">SUM(F8:OFFSET(F6,MATCH("PROYECTOS",$A$8:$A$50,0),0))</f>
        <v>99007871.900000006</v>
      </c>
      <c r="G7" s="44">
        <f ca="1">SUM(G8:OFFSET(G6,MATCH("PROYECTOS",$A$8:$A$50,0),0))</f>
        <v>88484082.099999994</v>
      </c>
      <c r="H7" s="44">
        <f ca="1">SUM(H8:OFFSET(H6,MATCH("PROYECTOS",$A$8:$A$50,0),0))</f>
        <v>10624045</v>
      </c>
      <c r="I7" s="44">
        <f ca="1">SUM(I8:OFFSET(I6,MATCH("PROYECTOS",$A$8:$A$50,0),0))</f>
        <v>-100255.2</v>
      </c>
      <c r="J7" s="45">
        <f ca="1">IFERROR(G7/E7,0)</f>
        <v>0.5597631583568784</v>
      </c>
      <c r="K7" s="45">
        <f ca="1">IFERROR(SUM(G7,H7)/E7,0)</f>
        <v>0.62697241049111729</v>
      </c>
      <c r="L7" s="46">
        <f ca="1">IFERROR(SUM(G7,H7,I7)/E7,0)</f>
        <v>0.62633818153081378</v>
      </c>
      <c r="M7" s="5"/>
    </row>
    <row r="8" spans="1:13" ht="25.5" x14ac:dyDescent="0.25">
      <c r="A8" s="18"/>
      <c r="B8" s="20">
        <v>3000144</v>
      </c>
      <c r="C8" s="20" t="s">
        <v>883</v>
      </c>
      <c r="D8" s="21">
        <v>137956163</v>
      </c>
      <c r="E8" s="22">
        <v>156722584</v>
      </c>
      <c r="F8" s="22">
        <f t="shared" ref="F8:F9" si="0">SUM(G8,H8,I8)</f>
        <v>98347381</v>
      </c>
      <c r="G8" s="22">
        <v>87898172</v>
      </c>
      <c r="H8" s="22">
        <v>10549464.199999999</v>
      </c>
      <c r="I8" s="22">
        <v>-100255.2</v>
      </c>
      <c r="J8" s="23">
        <f t="shared" ref="J8:J10" si="1">IFERROR(G8/E8,0)</f>
        <v>0.56085198288971549</v>
      </c>
      <c r="K8" s="23">
        <f t="shared" ref="K8:K10" si="2">IFERROR(SUM(G8,H8)/E8,0)</f>
        <v>0.62816496313001069</v>
      </c>
      <c r="L8" s="24">
        <f t="shared" ref="L8:L10" si="3">IFERROR(SUM(G8,H8,I8)/E8,0)</f>
        <v>0.62752526464213987</v>
      </c>
      <c r="M8" s="5"/>
    </row>
    <row r="9" spans="1:13" x14ac:dyDescent="0.25">
      <c r="A9" s="18"/>
      <c r="B9" s="20">
        <v>3000145</v>
      </c>
      <c r="C9" s="20" t="s">
        <v>884</v>
      </c>
      <c r="D9" s="21">
        <v>1087203</v>
      </c>
      <c r="E9" s="22">
        <v>1351560</v>
      </c>
      <c r="F9" s="22">
        <f t="shared" si="0"/>
        <v>660490.9</v>
      </c>
      <c r="G9" s="22">
        <v>585910.1</v>
      </c>
      <c r="H9" s="22">
        <v>74580.800000000003</v>
      </c>
      <c r="I9" s="22">
        <v>0</v>
      </c>
      <c r="J9" s="23">
        <f t="shared" si="1"/>
        <v>0.43350654059013288</v>
      </c>
      <c r="K9" s="23">
        <f t="shared" si="2"/>
        <v>0.48868781260173433</v>
      </c>
      <c r="L9" s="24">
        <f t="shared" si="3"/>
        <v>0.48868781260173433</v>
      </c>
      <c r="M9" s="5"/>
    </row>
    <row r="10" spans="1:13" ht="15.75" thickBot="1" x14ac:dyDescent="0.3">
      <c r="A10" s="47" t="s">
        <v>161</v>
      </c>
      <c r="B10" s="49"/>
      <c r="C10" s="49"/>
      <c r="D10" s="50">
        <f ca="1">OFFSET(D10,-MATCH("PROYECTOS",$A$8:$A$50,0)-1,0)-(OFFSET(D10,-MATCH("PROYECTOS",$A$8:$A$50,0),0))</f>
        <v>0</v>
      </c>
      <c r="E10" s="51">
        <f t="shared" ref="E10:I10" ca="1" si="4">OFFSET(E10,-MATCH("PROYECTOS",$A$8:$A$50,0)-1,0)-(OFFSET(E10,-MATCH("PROYECTOS",$A$8:$A$50,0),0))</f>
        <v>0</v>
      </c>
      <c r="F10" s="51">
        <f t="shared" ca="1" si="4"/>
        <v>0</v>
      </c>
      <c r="G10" s="51">
        <f t="shared" ca="1" si="4"/>
        <v>0</v>
      </c>
      <c r="H10" s="51">
        <f t="shared" ca="1" si="4"/>
        <v>0</v>
      </c>
      <c r="I10" s="51">
        <f t="shared" ca="1" si="4"/>
        <v>0</v>
      </c>
      <c r="J10" s="52">
        <f t="shared" ca="1" si="1"/>
        <v>0</v>
      </c>
      <c r="K10" s="52">
        <f t="shared" ca="1" si="2"/>
        <v>0</v>
      </c>
      <c r="L10" s="53">
        <f t="shared" ca="1" si="3"/>
        <v>0</v>
      </c>
      <c r="M10" s="5"/>
    </row>
    <row r="11" spans="1:13" ht="15.75" thickBot="1" x14ac:dyDescent="0.3"/>
    <row r="12" spans="1:13" ht="15.75" thickBot="1" x14ac:dyDescent="0.3">
      <c r="A12" s="82" t="s">
        <v>209</v>
      </c>
      <c r="B12" s="83"/>
      <c r="C12" s="83"/>
      <c r="D12" s="84"/>
    </row>
    <row r="13" spans="1:13" ht="15.75" thickBot="1" x14ac:dyDescent="0.3">
      <c r="A13" s="2" t="s">
        <v>894</v>
      </c>
    </row>
    <row r="14" spans="1:13" ht="45" customHeight="1" x14ac:dyDescent="0.25">
      <c r="A14" s="76" t="s">
        <v>211</v>
      </c>
      <c r="B14" s="77"/>
      <c r="C14" s="77"/>
      <c r="D14" s="87" t="s">
        <v>212</v>
      </c>
    </row>
    <row r="15" spans="1:13" ht="15.75" thickBot="1" x14ac:dyDescent="0.3">
      <c r="A15" s="79"/>
      <c r="B15" s="80"/>
      <c r="C15" s="80"/>
      <c r="D15" s="98"/>
    </row>
    <row r="16" spans="1:13" ht="15.75" thickBot="1" x14ac:dyDescent="0.3">
      <c r="A16" s="67"/>
      <c r="B16" s="68">
        <v>3000145</v>
      </c>
      <c r="C16" s="68" t="s">
        <v>884</v>
      </c>
      <c r="D16" s="69">
        <v>0.48868781260173433</v>
      </c>
    </row>
  </sheetData>
  <mergeCells count="10">
    <mergeCell ref="A12:D12"/>
    <mergeCell ref="A14:C15"/>
    <mergeCell ref="D14:D15"/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6"/>
  <dimension ref="A1:S13"/>
  <sheetViews>
    <sheetView workbookViewId="0">
      <selection activeCell="A12" sqref="A12:S12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4" width="7.7109375" customWidth="1"/>
    <col min="5" max="5" width="31.42578125" customWidth="1"/>
    <col min="6" max="6" width="4.28515625" style="4" customWidth="1"/>
    <col min="7" max="7" width="11.42578125" customWidth="1"/>
    <col min="8" max="10" width="13.5703125" customWidth="1"/>
    <col min="11" max="13" width="0" hidden="1" customWidth="1"/>
    <col min="17" max="18" width="14" hidden="1" customWidth="1"/>
    <col min="19" max="19" width="0" hidden="1" customWidth="1"/>
  </cols>
  <sheetData>
    <row r="1" spans="1:19" ht="15.75" x14ac:dyDescent="0.25">
      <c r="A1" s="32">
        <v>62</v>
      </c>
      <c r="B1" s="33" t="s">
        <v>72</v>
      </c>
      <c r="C1" s="33" t="s">
        <v>49</v>
      </c>
      <c r="D1" s="33"/>
      <c r="E1" s="33"/>
      <c r="F1" s="36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15.75" thickBot="1" x14ac:dyDescent="0.3">
      <c r="A2" s="2" t="s">
        <v>885</v>
      </c>
    </row>
    <row r="3" spans="1:19" ht="15.75" thickBot="1" x14ac:dyDescent="0.3">
      <c r="A3" s="76" t="s">
        <v>163</v>
      </c>
      <c r="B3" s="77"/>
      <c r="C3" s="77"/>
      <c r="D3" s="77"/>
      <c r="E3" s="77"/>
      <c r="F3" s="77"/>
      <c r="G3" s="77"/>
      <c r="H3" s="76" t="s">
        <v>1</v>
      </c>
      <c r="I3" s="77"/>
      <c r="J3" s="77"/>
      <c r="K3" s="77"/>
      <c r="L3" s="77"/>
      <c r="M3" s="77"/>
      <c r="N3" s="77"/>
      <c r="O3" s="77"/>
      <c r="P3" s="78"/>
      <c r="Q3" s="77" t="s">
        <v>167</v>
      </c>
      <c r="R3" s="77"/>
      <c r="S3" s="78"/>
    </row>
    <row r="4" spans="1:19" ht="45" customHeight="1" x14ac:dyDescent="0.25">
      <c r="A4" s="96" t="s">
        <v>164</v>
      </c>
      <c r="B4" s="92"/>
      <c r="C4" s="92"/>
      <c r="D4" s="92" t="s">
        <v>165</v>
      </c>
      <c r="E4" s="92"/>
      <c r="F4" s="92" t="s">
        <v>166</v>
      </c>
      <c r="G4" s="93"/>
      <c r="H4" s="74" t="s">
        <v>2</v>
      </c>
      <c r="I4" s="72" t="s">
        <v>3</v>
      </c>
      <c r="J4" s="72" t="s">
        <v>76</v>
      </c>
      <c r="K4" s="72" t="s">
        <v>5</v>
      </c>
      <c r="L4" s="72"/>
      <c r="M4" s="72"/>
      <c r="N4" s="72" t="s">
        <v>9</v>
      </c>
      <c r="O4" s="72"/>
      <c r="P4" s="81"/>
      <c r="Q4" s="90" t="s">
        <v>168</v>
      </c>
      <c r="R4" s="72" t="s">
        <v>169</v>
      </c>
      <c r="S4" s="81" t="s">
        <v>170</v>
      </c>
    </row>
    <row r="5" spans="1:19" ht="15.75" thickBot="1" x14ac:dyDescent="0.3">
      <c r="A5" s="97"/>
      <c r="B5" s="94"/>
      <c r="C5" s="94"/>
      <c r="D5" s="94"/>
      <c r="E5" s="94"/>
      <c r="F5" s="94"/>
      <c r="G5" s="95"/>
      <c r="H5" s="75"/>
      <c r="I5" s="73"/>
      <c r="J5" s="73"/>
      <c r="K5" s="9" t="s">
        <v>6</v>
      </c>
      <c r="L5" s="9" t="s">
        <v>7</v>
      </c>
      <c r="M5" s="9" t="s">
        <v>77</v>
      </c>
      <c r="N5" s="9" t="s">
        <v>10</v>
      </c>
      <c r="O5" s="9" t="s">
        <v>7</v>
      </c>
      <c r="P5" s="10" t="s">
        <v>77</v>
      </c>
      <c r="Q5" s="91"/>
      <c r="R5" s="73"/>
      <c r="S5" s="89"/>
    </row>
    <row r="6" spans="1:19" x14ac:dyDescent="0.25">
      <c r="A6" s="11" t="s">
        <v>11</v>
      </c>
      <c r="B6" s="13"/>
      <c r="C6" s="13"/>
      <c r="D6" s="54"/>
      <c r="E6" s="13"/>
      <c r="F6" s="55"/>
      <c r="G6" s="13"/>
      <c r="H6" s="14">
        <v>139043366</v>
      </c>
      <c r="I6" s="15">
        <v>158074144</v>
      </c>
      <c r="J6" s="15">
        <v>99007871.900000006</v>
      </c>
      <c r="K6" s="15">
        <v>88484082.099999994</v>
      </c>
      <c r="L6" s="15">
        <v>10624045</v>
      </c>
      <c r="M6" s="15">
        <v>-100255.2</v>
      </c>
      <c r="N6" s="16">
        <v>0.5597631583568784</v>
      </c>
      <c r="O6" s="16">
        <v>0.62697241049111729</v>
      </c>
      <c r="P6" s="17">
        <v>0.62633818153081378</v>
      </c>
      <c r="Q6" s="56"/>
      <c r="R6" s="15"/>
      <c r="S6" s="17"/>
    </row>
    <row r="7" spans="1:19" x14ac:dyDescent="0.25">
      <c r="A7" s="40" t="s">
        <v>171</v>
      </c>
      <c r="B7" s="42"/>
      <c r="C7" s="42"/>
      <c r="D7" s="57"/>
      <c r="E7" s="42"/>
      <c r="F7" s="58"/>
      <c r="G7" s="42"/>
      <c r="H7" s="43">
        <f ca="1">SUM(H8:OFFSET(H6,MATCH("PROYECTOS",$A$8:$A$50,0),0))</f>
        <v>139043366</v>
      </c>
      <c r="I7" s="44">
        <f ca="1">SUM(I8:OFFSET(I6,MATCH("PROYECTOS",$A$8:$A$50,0),0))</f>
        <v>158074144</v>
      </c>
      <c r="J7" s="44">
        <f ca="1">SUM(J8:OFFSET(J6,MATCH("PROYECTOS",$A$8:$A$50,0),0))</f>
        <v>99007871.900000006</v>
      </c>
      <c r="K7" s="44">
        <f ca="1">SUM(K8:OFFSET(K6,MATCH("PROYECTOS",$A$8:$A$50,0),0))</f>
        <v>88484082.099999994</v>
      </c>
      <c r="L7" s="44">
        <f ca="1">SUM(L8:OFFSET(L6,MATCH("PROYECTOS",$A$8:$A$50,0),0))</f>
        <v>10624045</v>
      </c>
      <c r="M7" s="44">
        <f ca="1">SUM(M8:OFFSET(M6,MATCH("PROYECTOS",$A$8:$A$50,0),0))</f>
        <v>-100255.2</v>
      </c>
      <c r="N7" s="45">
        <f ca="1">IFERROR(K7/I7,0)</f>
        <v>0.5597631583568784</v>
      </c>
      <c r="O7" s="45">
        <f ca="1">IFERROR(SUM(K7,L7)/I7,0)</f>
        <v>0.62697241049111729</v>
      </c>
      <c r="P7" s="46">
        <f ca="1">IFERROR(SUM(K7,L7,M7)/I7,0)</f>
        <v>0.62633818153081378</v>
      </c>
      <c r="Q7" s="59"/>
      <c r="R7" s="44"/>
      <c r="S7" s="46"/>
    </row>
    <row r="8" spans="1:19" ht="25.5" x14ac:dyDescent="0.25">
      <c r="A8" s="18"/>
      <c r="B8" s="20">
        <v>5001500</v>
      </c>
      <c r="C8" s="20" t="s">
        <v>886</v>
      </c>
      <c r="D8" s="63">
        <v>3000144</v>
      </c>
      <c r="E8" s="20" t="s">
        <v>883</v>
      </c>
      <c r="F8" s="64">
        <v>498</v>
      </c>
      <c r="G8" s="20" t="s">
        <v>891</v>
      </c>
      <c r="H8" s="21">
        <v>137706163</v>
      </c>
      <c r="I8" s="22">
        <v>142388961</v>
      </c>
      <c r="J8" s="22">
        <f t="shared" ref="J8:J12" si="0">SUM(K8,L8,M8)</f>
        <v>98299441</v>
      </c>
      <c r="K8" s="22">
        <v>87850232</v>
      </c>
      <c r="L8" s="22">
        <v>10549464.199999999</v>
      </c>
      <c r="M8" s="22">
        <v>-100255.2</v>
      </c>
      <c r="N8" s="23">
        <f t="shared" ref="N8:N13" si="1">IFERROR(K8/I8,0)</f>
        <v>0.61697361497005376</v>
      </c>
      <c r="O8" s="23">
        <f t="shared" ref="O8:O13" si="2">IFERROR(SUM(K8,L8)/I8,0)</f>
        <v>0.69106267444426395</v>
      </c>
      <c r="P8" s="24">
        <f t="shared" ref="P8:P13" si="3">IFERROR(SUM(K8,L8,M8)/I8,0)</f>
        <v>0.69035858053630994</v>
      </c>
      <c r="Q8" s="65">
        <v>0</v>
      </c>
      <c r="R8" s="22">
        <v>0</v>
      </c>
      <c r="S8" s="24">
        <f>IFERROR(R8/Q8,0)</f>
        <v>0</v>
      </c>
    </row>
    <row r="9" spans="1:19" ht="38.25" x14ac:dyDescent="0.25">
      <c r="A9" s="18"/>
      <c r="B9" s="20">
        <v>5001501</v>
      </c>
      <c r="C9" s="20" t="s">
        <v>887</v>
      </c>
      <c r="D9" s="63">
        <v>3000144</v>
      </c>
      <c r="E9" s="20" t="s">
        <v>883</v>
      </c>
      <c r="F9" s="64">
        <v>88</v>
      </c>
      <c r="G9" s="20" t="s">
        <v>316</v>
      </c>
      <c r="H9" s="21">
        <v>150000</v>
      </c>
      <c r="I9" s="22">
        <v>150000</v>
      </c>
      <c r="J9" s="22">
        <f t="shared" si="0"/>
        <v>47940</v>
      </c>
      <c r="K9" s="22">
        <v>47940</v>
      </c>
      <c r="L9" s="22">
        <v>0</v>
      </c>
      <c r="M9" s="22">
        <v>0</v>
      </c>
      <c r="N9" s="23">
        <f t="shared" si="1"/>
        <v>0.3196</v>
      </c>
      <c r="O9" s="23">
        <f t="shared" si="2"/>
        <v>0.3196</v>
      </c>
      <c r="P9" s="24">
        <f t="shared" si="3"/>
        <v>0.3196</v>
      </c>
      <c r="Q9" s="65">
        <v>0</v>
      </c>
      <c r="R9" s="22">
        <v>0</v>
      </c>
      <c r="S9" s="24">
        <f t="shared" ref="S9:S12" si="4">IFERROR(R9/Q9,0)</f>
        <v>0</v>
      </c>
    </row>
    <row r="10" spans="1:19" ht="25.5" x14ac:dyDescent="0.25">
      <c r="A10" s="18"/>
      <c r="B10" s="20">
        <v>5001502</v>
      </c>
      <c r="C10" s="20" t="s">
        <v>888</v>
      </c>
      <c r="D10" s="63">
        <v>3000144</v>
      </c>
      <c r="E10" s="20" t="s">
        <v>883</v>
      </c>
      <c r="F10" s="64">
        <v>499</v>
      </c>
      <c r="G10" s="20" t="s">
        <v>892</v>
      </c>
      <c r="H10" s="21">
        <v>100000</v>
      </c>
      <c r="I10" s="22">
        <v>14183623</v>
      </c>
      <c r="J10" s="22">
        <f t="shared" si="0"/>
        <v>0</v>
      </c>
      <c r="K10" s="22">
        <v>0</v>
      </c>
      <c r="L10" s="22">
        <v>0</v>
      </c>
      <c r="M10" s="22">
        <v>0</v>
      </c>
      <c r="N10" s="23">
        <f t="shared" si="1"/>
        <v>0</v>
      </c>
      <c r="O10" s="23">
        <f t="shared" si="2"/>
        <v>0</v>
      </c>
      <c r="P10" s="24">
        <f t="shared" si="3"/>
        <v>0</v>
      </c>
      <c r="Q10" s="65">
        <v>0</v>
      </c>
      <c r="R10" s="22">
        <v>0</v>
      </c>
      <c r="S10" s="24">
        <f t="shared" si="4"/>
        <v>0</v>
      </c>
    </row>
    <row r="11" spans="1:19" x14ac:dyDescent="0.25">
      <c r="A11" s="18"/>
      <c r="B11" s="20">
        <v>5001503</v>
      </c>
      <c r="C11" s="20" t="s">
        <v>889</v>
      </c>
      <c r="D11" s="63">
        <v>3000145</v>
      </c>
      <c r="E11" s="20" t="s">
        <v>884</v>
      </c>
      <c r="F11" s="64">
        <v>1</v>
      </c>
      <c r="G11" s="20" t="s">
        <v>413</v>
      </c>
      <c r="H11" s="21">
        <v>837203</v>
      </c>
      <c r="I11" s="22">
        <v>1109960</v>
      </c>
      <c r="J11" s="22">
        <f t="shared" si="0"/>
        <v>660490.9</v>
      </c>
      <c r="K11" s="22">
        <v>585910.1</v>
      </c>
      <c r="L11" s="22">
        <v>74580.800000000003</v>
      </c>
      <c r="M11" s="22">
        <v>0</v>
      </c>
      <c r="N11" s="23">
        <f t="shared" si="1"/>
        <v>0.52786595913366241</v>
      </c>
      <c r="O11" s="23">
        <f t="shared" si="2"/>
        <v>0.59505829038884284</v>
      </c>
      <c r="P11" s="24">
        <f t="shared" si="3"/>
        <v>0.59505829038884284</v>
      </c>
      <c r="Q11" s="65">
        <v>0</v>
      </c>
      <c r="R11" s="22">
        <v>0</v>
      </c>
      <c r="S11" s="24">
        <f t="shared" si="4"/>
        <v>0</v>
      </c>
    </row>
    <row r="12" spans="1:19" ht="25.5" x14ac:dyDescent="0.25">
      <c r="A12" s="18"/>
      <c r="B12" s="20">
        <v>5001504</v>
      </c>
      <c r="C12" s="20" t="s">
        <v>890</v>
      </c>
      <c r="D12" s="63">
        <v>3000145</v>
      </c>
      <c r="E12" s="20" t="s">
        <v>884</v>
      </c>
      <c r="F12" s="64">
        <v>1</v>
      </c>
      <c r="G12" s="20" t="s">
        <v>413</v>
      </c>
      <c r="H12" s="21">
        <v>250000</v>
      </c>
      <c r="I12" s="22">
        <v>241600</v>
      </c>
      <c r="J12" s="22">
        <f t="shared" si="0"/>
        <v>0</v>
      </c>
      <c r="K12" s="22">
        <v>0</v>
      </c>
      <c r="L12" s="22">
        <v>0</v>
      </c>
      <c r="M12" s="22">
        <v>0</v>
      </c>
      <c r="N12" s="23">
        <f t="shared" si="1"/>
        <v>0</v>
      </c>
      <c r="O12" s="23">
        <f t="shared" si="2"/>
        <v>0</v>
      </c>
      <c r="P12" s="24">
        <f t="shared" si="3"/>
        <v>0</v>
      </c>
      <c r="Q12" s="65">
        <v>0</v>
      </c>
      <c r="R12" s="22">
        <v>0</v>
      </c>
      <c r="S12" s="24">
        <f t="shared" si="4"/>
        <v>0</v>
      </c>
    </row>
    <row r="13" spans="1:19" ht="15.75" thickBot="1" x14ac:dyDescent="0.3">
      <c r="A13" s="47" t="s">
        <v>161</v>
      </c>
      <c r="B13" s="49"/>
      <c r="C13" s="49"/>
      <c r="D13" s="60"/>
      <c r="E13" s="49"/>
      <c r="F13" s="61"/>
      <c r="G13" s="49"/>
      <c r="H13" s="50">
        <f ca="1">OFFSET(H13,-MATCH("PROYECTOS",$A$8:$A$50,0)-1,0)-(OFFSET(H13,-MATCH("PROYECTOS",$A$8:$A$50,0),0))</f>
        <v>0</v>
      </c>
      <c r="I13" s="51">
        <f t="shared" ref="I13:M13" ca="1" si="5">OFFSET(I13,-MATCH("PROYECTOS",$A$8:$A$50,0)-1,0)-(OFFSET(I13,-MATCH("PROYECTOS",$A$8:$A$50,0),0))</f>
        <v>0</v>
      </c>
      <c r="J13" s="51">
        <f t="shared" ca="1" si="5"/>
        <v>0</v>
      </c>
      <c r="K13" s="51">
        <f t="shared" ca="1" si="5"/>
        <v>0</v>
      </c>
      <c r="L13" s="51">
        <f t="shared" ca="1" si="5"/>
        <v>0</v>
      </c>
      <c r="M13" s="51">
        <f t="shared" ca="1" si="5"/>
        <v>0</v>
      </c>
      <c r="N13" s="52">
        <f t="shared" ca="1" si="1"/>
        <v>0</v>
      </c>
      <c r="O13" s="52">
        <f t="shared" ca="1" si="2"/>
        <v>0</v>
      </c>
      <c r="P13" s="53">
        <f t="shared" ca="1" si="3"/>
        <v>0</v>
      </c>
      <c r="Q13" s="62"/>
      <c r="R13" s="51"/>
      <c r="S13" s="53"/>
    </row>
  </sheetData>
  <mergeCells count="14">
    <mergeCell ref="F4:G5"/>
    <mergeCell ref="D4:E5"/>
    <mergeCell ref="A4:C5"/>
    <mergeCell ref="A3:G3"/>
    <mergeCell ref="H3:P3"/>
    <mergeCell ref="J4:J5"/>
    <mergeCell ref="I4:I5"/>
    <mergeCell ref="H4:H5"/>
    <mergeCell ref="Q3:S3"/>
    <mergeCell ref="K4:M4"/>
    <mergeCell ref="N4:P4"/>
    <mergeCell ref="S4:S5"/>
    <mergeCell ref="R4:R5"/>
    <mergeCell ref="Q4:Q5"/>
  </mergeCells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7"/>
  <dimension ref="A1:M14"/>
  <sheetViews>
    <sheetView workbookViewId="0">
      <selection activeCell="A12" sqref="A12:L12"/>
    </sheetView>
  </sheetViews>
  <sheetFormatPr baseColWidth="10" defaultColWidth="11.7109375" defaultRowHeight="15" x14ac:dyDescent="0.25"/>
  <cols>
    <col min="1" max="1" width="4.28515625" customWidth="1"/>
    <col min="2" max="2" width="4.28515625" style="4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63</v>
      </c>
      <c r="B1" s="36" t="s">
        <v>72</v>
      </c>
      <c r="C1" s="33" t="s">
        <v>895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896</v>
      </c>
    </row>
    <row r="3" spans="1:13" ht="15.75" thickBot="1" x14ac:dyDescent="0.3">
      <c r="A3" s="76" t="s">
        <v>75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2"/>
      <c r="C6" s="13"/>
      <c r="D6" s="14">
        <v>316091487</v>
      </c>
      <c r="E6" s="15">
        <v>360998954</v>
      </c>
      <c r="F6" s="15">
        <v>112626658.60000002</v>
      </c>
      <c r="G6" s="15">
        <v>89389886.099999994</v>
      </c>
      <c r="H6" s="15">
        <v>16102853.1</v>
      </c>
      <c r="I6" s="15">
        <v>7133919.3999999994</v>
      </c>
      <c r="J6" s="16">
        <v>0.24761813049463849</v>
      </c>
      <c r="K6" s="16">
        <v>0.29222450101614417</v>
      </c>
      <c r="L6" s="17">
        <v>0.3119861078600244</v>
      </c>
      <c r="M6" s="5"/>
    </row>
    <row r="7" spans="1:13" x14ac:dyDescent="0.25">
      <c r="A7" s="40" t="s">
        <v>107</v>
      </c>
      <c r="B7" s="41"/>
      <c r="C7" s="42"/>
      <c r="D7" s="43">
        <f ca="1">SUM(D8:OFFSET(D6,MATCH("GOBIERNOS REGIONALES",$A$8:$A$50,0),0))</f>
        <v>90832431</v>
      </c>
      <c r="E7" s="44">
        <f ca="1">SUM(E8:OFFSET(E6,MATCH("GOBIERNOS REGIONALES",$A$8:$A$50,0),0))</f>
        <v>140797086</v>
      </c>
      <c r="F7" s="44">
        <f ca="1">SUM(F8:OFFSET(F6,MATCH("GOBIERNOS REGIONALES",$A$8:$A$50,0),0))</f>
        <v>49673154.900000006</v>
      </c>
      <c r="G7" s="44">
        <f ca="1">SUM(G8:OFFSET(G6,MATCH("GOBIERNOS REGIONALES",$A$8:$A$50,0),0))</f>
        <v>40173193.200000003</v>
      </c>
      <c r="H7" s="44">
        <f ca="1">SUM(H8:OFFSET(H6,MATCH("GOBIERNOS REGIONALES",$A$8:$A$50,0),0))</f>
        <v>7350834</v>
      </c>
      <c r="I7" s="44">
        <f ca="1">SUM(I8:OFFSET(I6,MATCH("GOBIERNOS REGIONALES",$A$8:$A$50,0),0))</f>
        <v>2149127.7000000002</v>
      </c>
      <c r="J7" s="45">
        <f ca="1">IFERROR(G7/E7,0)</f>
        <v>0.28532687956340236</v>
      </c>
      <c r="K7" s="45">
        <f ca="1">IFERROR(SUM(G7,H7)/E7,0)</f>
        <v>0.33753558791692606</v>
      </c>
      <c r="L7" s="46">
        <f ca="1">IFERROR(SUM(G7,H7,I7)/E7,0)</f>
        <v>0.35279959487229734</v>
      </c>
      <c r="M7" s="5"/>
    </row>
    <row r="8" spans="1:13" x14ac:dyDescent="0.25">
      <c r="A8" s="18"/>
      <c r="B8" s="19">
        <v>342</v>
      </c>
      <c r="C8" s="20" t="s">
        <v>899</v>
      </c>
      <c r="D8" s="21">
        <v>90832431</v>
      </c>
      <c r="E8" s="22">
        <v>140797086</v>
      </c>
      <c r="F8" s="22">
        <f t="shared" ref="F8:F13" si="0">SUM(G8,H8,I8)</f>
        <v>49673154.900000006</v>
      </c>
      <c r="G8" s="22">
        <v>40173193.200000003</v>
      </c>
      <c r="H8" s="22">
        <v>7350834</v>
      </c>
      <c r="I8" s="22">
        <v>2149127.7000000002</v>
      </c>
      <c r="J8" s="23">
        <f t="shared" ref="J8:J13" si="1">IFERROR(G8/E8,0)</f>
        <v>0.28532687956340236</v>
      </c>
      <c r="K8" s="23">
        <f t="shared" ref="K8:K13" si="2">IFERROR(SUM(G8,H8)/E8,0)</f>
        <v>0.33753558791692606</v>
      </c>
      <c r="L8" s="24">
        <f t="shared" ref="L8:L13" si="3">IFERROR(SUM(G8,H8,I8)/E8,0)</f>
        <v>0.35279959487229734</v>
      </c>
      <c r="M8" s="5"/>
    </row>
    <row r="9" spans="1:13" x14ac:dyDescent="0.25">
      <c r="A9" s="40" t="s">
        <v>112</v>
      </c>
      <c r="B9" s="41"/>
      <c r="C9" s="42"/>
      <c r="D9" s="43">
        <f ca="1">SUM(D10:OFFSET(D8,(MATCH("GOBIERNOS LOCALES",$A$8:$A$50,0)-MATCH("GOBIERNOS REGIONALES",$A$8:$A$50,0)),0))</f>
        <v>0</v>
      </c>
      <c r="E9" s="44">
        <f ca="1">SUM(E10:OFFSET(E8,(MATCH("GOBIERNOS LOCALES",$A$8:$A$50,0)-MATCH("GOBIERNOS REGIONALES",$A$8:$A$50,0)),0))</f>
        <v>2987632</v>
      </c>
      <c r="F9" s="44">
        <f ca="1">SUM(F10:OFFSET(F8,(MATCH("GOBIERNOS LOCALES",$A$8:$A$50,0)-MATCH("GOBIERNOS REGIONALES",$A$8:$A$50,0)),0))</f>
        <v>1198266.3999999999</v>
      </c>
      <c r="G9" s="44">
        <f ca="1">SUM(G10:OFFSET(G8,(MATCH("GOBIERNOS LOCALES",$A$8:$A$50,0)-MATCH("GOBIERNOS REGIONALES",$A$8:$A$50,0)),0))</f>
        <v>1085020.3999999999</v>
      </c>
      <c r="H9" s="44">
        <f ca="1">SUM(H10:OFFSET(H8,(MATCH("GOBIERNOS LOCALES",$A$8:$A$50,0)-MATCH("GOBIERNOS REGIONALES",$A$8:$A$50,0)),0))</f>
        <v>99150</v>
      </c>
      <c r="I9" s="44">
        <f ca="1">SUM(I10:OFFSET(I8,(MATCH("GOBIERNOS LOCALES",$A$8:$A$50,0)-MATCH("GOBIERNOS REGIONALES",$A$8:$A$50,0)),0))</f>
        <v>14096</v>
      </c>
      <c r="J9" s="45">
        <f t="shared" ca="1" si="1"/>
        <v>0.36317069839926736</v>
      </c>
      <c r="K9" s="45">
        <f t="shared" ca="1" si="2"/>
        <v>0.39635751658838836</v>
      </c>
      <c r="L9" s="46">
        <f t="shared" ca="1" si="3"/>
        <v>0.40107563448242617</v>
      </c>
      <c r="M9" s="5"/>
    </row>
    <row r="10" spans="1:13" x14ac:dyDescent="0.25">
      <c r="A10" s="18"/>
      <c r="B10" s="19">
        <v>447</v>
      </c>
      <c r="C10" s="20" t="s">
        <v>120</v>
      </c>
      <c r="D10" s="21">
        <v>0</v>
      </c>
      <c r="E10" s="22">
        <v>689251</v>
      </c>
      <c r="F10" s="22">
        <f t="shared" si="0"/>
        <v>533820.4</v>
      </c>
      <c r="G10" s="22">
        <v>509020.4</v>
      </c>
      <c r="H10" s="22">
        <v>24800</v>
      </c>
      <c r="I10" s="22">
        <v>0</v>
      </c>
      <c r="J10" s="23">
        <f t="shared" si="1"/>
        <v>0.73851238518333673</v>
      </c>
      <c r="K10" s="23">
        <f t="shared" si="2"/>
        <v>0.77449347189920659</v>
      </c>
      <c r="L10" s="24">
        <f t="shared" si="3"/>
        <v>0.77449347189920659</v>
      </c>
      <c r="M10" s="5"/>
    </row>
    <row r="11" spans="1:13" x14ac:dyDescent="0.25">
      <c r="A11" s="18"/>
      <c r="B11" s="19">
        <v>452</v>
      </c>
      <c r="C11" s="20" t="s">
        <v>125</v>
      </c>
      <c r="D11" s="21">
        <v>0</v>
      </c>
      <c r="E11" s="22">
        <v>1629529</v>
      </c>
      <c r="F11" s="22">
        <f t="shared" si="0"/>
        <v>0</v>
      </c>
      <c r="G11" s="22">
        <v>0</v>
      </c>
      <c r="H11" s="22">
        <v>0</v>
      </c>
      <c r="I11" s="22">
        <v>0</v>
      </c>
      <c r="J11" s="23">
        <f t="shared" si="1"/>
        <v>0</v>
      </c>
      <c r="K11" s="23">
        <f t="shared" si="2"/>
        <v>0</v>
      </c>
      <c r="L11" s="24">
        <f t="shared" si="3"/>
        <v>0</v>
      </c>
      <c r="M11" s="5"/>
    </row>
    <row r="12" spans="1:13" x14ac:dyDescent="0.25">
      <c r="A12" s="18"/>
      <c r="B12" s="19">
        <v>453</v>
      </c>
      <c r="C12" s="20" t="s">
        <v>126</v>
      </c>
      <c r="D12" s="21">
        <v>0</v>
      </c>
      <c r="E12" s="22">
        <v>668852</v>
      </c>
      <c r="F12" s="22">
        <f t="shared" si="0"/>
        <v>664446</v>
      </c>
      <c r="G12" s="22">
        <v>576000</v>
      </c>
      <c r="H12" s="22">
        <v>74350</v>
      </c>
      <c r="I12" s="22">
        <v>14096</v>
      </c>
      <c r="J12" s="23">
        <f t="shared" si="1"/>
        <v>0.86117706159210106</v>
      </c>
      <c r="K12" s="23">
        <f t="shared" si="2"/>
        <v>0.97233767709448427</v>
      </c>
      <c r="L12" s="24">
        <f t="shared" si="3"/>
        <v>0.99341259351844657</v>
      </c>
      <c r="M12" s="5"/>
    </row>
    <row r="13" spans="1:13" ht="15.75" thickBot="1" x14ac:dyDescent="0.3">
      <c r="A13" s="47" t="s">
        <v>138</v>
      </c>
      <c r="B13" s="48"/>
      <c r="C13" s="49"/>
      <c r="D13" s="50">
        <v>225259056</v>
      </c>
      <c r="E13" s="51">
        <v>217214236</v>
      </c>
      <c r="F13" s="51">
        <f t="shared" si="0"/>
        <v>61755237</v>
      </c>
      <c r="G13" s="51">
        <v>48131672.5</v>
      </c>
      <c r="H13" s="51">
        <v>8652869.0999999996</v>
      </c>
      <c r="I13" s="51">
        <v>4970695.4000000004</v>
      </c>
      <c r="J13" s="52">
        <f t="shared" si="1"/>
        <v>0.22158617863333782</v>
      </c>
      <c r="K13" s="52">
        <f t="shared" si="2"/>
        <v>0.26142182319947022</v>
      </c>
      <c r="L13" s="53">
        <f t="shared" si="3"/>
        <v>0.28430566125509382</v>
      </c>
      <c r="M13" s="5"/>
    </row>
    <row r="14" spans="1:13" x14ac:dyDescent="0.25">
      <c r="D14" s="6"/>
      <c r="E14" s="6"/>
      <c r="F14" s="6"/>
      <c r="G14" s="6"/>
      <c r="H14" s="6"/>
      <c r="I14" s="6"/>
      <c r="J14" s="5"/>
      <c r="K14" s="5"/>
      <c r="L14" s="5"/>
      <c r="M14" s="5"/>
    </row>
  </sheetData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8"/>
  <dimension ref="A1:P100"/>
  <sheetViews>
    <sheetView workbookViewId="0">
      <selection activeCell="N2" sqref="N2"/>
    </sheetView>
  </sheetViews>
  <sheetFormatPr baseColWidth="10" defaultColWidth="11.7109375" defaultRowHeight="15" x14ac:dyDescent="0.25"/>
  <cols>
    <col min="1" max="1" width="4.28515625" customWidth="1"/>
    <col min="2" max="2" width="4.28515625" style="35" customWidth="1"/>
    <col min="3" max="3" width="31.42578125" customWidth="1"/>
    <col min="4" max="6" width="13.5703125" customWidth="1"/>
    <col min="7" max="9" width="0" hidden="1" customWidth="1"/>
  </cols>
  <sheetData>
    <row r="1" spans="1:16" ht="15.75" x14ac:dyDescent="0.25">
      <c r="A1" s="32">
        <v>63</v>
      </c>
      <c r="B1" s="34" t="s">
        <v>72</v>
      </c>
      <c r="C1" s="33" t="s">
        <v>895</v>
      </c>
      <c r="D1" s="33"/>
      <c r="E1" s="33"/>
      <c r="F1" s="33"/>
      <c r="G1" s="33"/>
      <c r="H1" s="33"/>
      <c r="I1" s="33"/>
      <c r="J1" s="33"/>
      <c r="K1" s="33"/>
      <c r="L1" s="33"/>
    </row>
    <row r="2" spans="1:16" ht="15.75" thickBot="1" x14ac:dyDescent="0.3">
      <c r="A2" s="2" t="s">
        <v>897</v>
      </c>
      <c r="N2" s="1" t="s">
        <v>916</v>
      </c>
    </row>
    <row r="3" spans="1:16" ht="15.75" thickBot="1" x14ac:dyDescent="0.3">
      <c r="A3" s="76" t="s">
        <v>79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6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6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  <c r="O5" s="6"/>
      <c r="P5" s="66"/>
    </row>
    <row r="6" spans="1:16" x14ac:dyDescent="0.25">
      <c r="A6" s="11" t="s">
        <v>11</v>
      </c>
      <c r="B6" s="37"/>
      <c r="C6" s="13"/>
      <c r="D6" s="14">
        <f ca="1">SUM(D7:OFFSET(D7,50,0))</f>
        <v>316091487</v>
      </c>
      <c r="E6" s="15">
        <f ca="1">SUM(E7:OFFSET(E7,50,0))</f>
        <v>360998954</v>
      </c>
      <c r="F6" s="15">
        <f ca="1">SUM(F7:OFFSET(F7,50,0))</f>
        <v>112626658.60000002</v>
      </c>
      <c r="G6" s="15">
        <f ca="1">SUM(G7:OFFSET(G7,50,0))</f>
        <v>89389886.099999994</v>
      </c>
      <c r="H6" s="15">
        <f ca="1">SUM(H7:OFFSET(H7,50,0))</f>
        <v>16102853.1</v>
      </c>
      <c r="I6" s="15">
        <f ca="1">SUM(I7:OFFSET(I7,50,0))</f>
        <v>7133919.3999999994</v>
      </c>
      <c r="J6" s="16">
        <f ca="1">IFERROR(G6/E6,0)</f>
        <v>0.24761813049463849</v>
      </c>
      <c r="K6" s="16">
        <f ca="1">IFERROR(SUM(G6,H6)/E6,0)</f>
        <v>0.29222450101614417</v>
      </c>
      <c r="L6" s="17">
        <f ca="1">IFERROR(SUM(G6,H6,I6)/E6,0)</f>
        <v>0.3119861078600244</v>
      </c>
      <c r="M6" s="5"/>
      <c r="O6" s="6" t="s">
        <v>206</v>
      </c>
      <c r="P6" s="66" t="s">
        <v>207</v>
      </c>
    </row>
    <row r="7" spans="1:16" x14ac:dyDescent="0.25">
      <c r="A7" s="18"/>
      <c r="B7" s="38">
        <v>1</v>
      </c>
      <c r="C7" s="20" t="s">
        <v>82</v>
      </c>
      <c r="D7" s="21">
        <v>696209</v>
      </c>
      <c r="E7" s="22">
        <v>940288</v>
      </c>
      <c r="F7" s="22">
        <f t="shared" ref="F7:F31" si="0">SUM(G7,H7,I7)</f>
        <v>457698</v>
      </c>
      <c r="G7" s="22">
        <v>440324.9</v>
      </c>
      <c r="H7" s="22">
        <v>15988.1</v>
      </c>
      <c r="I7" s="22">
        <v>1385</v>
      </c>
      <c r="J7" s="23">
        <f t="shared" ref="J7:J31" si="1">IFERROR(G7/E7,0)</f>
        <v>0.46828726943234417</v>
      </c>
      <c r="K7" s="23">
        <f t="shared" ref="K7:K31" si="2">IFERROR(SUM(G7,H7)/E7,0)</f>
        <v>0.48529067689899263</v>
      </c>
      <c r="L7" s="24">
        <f t="shared" ref="L7:L31" si="3">IFERROR(SUM(G7,H7,I7)/E7,0)</f>
        <v>0.48676362986659405</v>
      </c>
      <c r="M7" s="5"/>
      <c r="N7" t="s">
        <v>89</v>
      </c>
      <c r="O7" s="6">
        <v>14034963.100000001</v>
      </c>
      <c r="P7" s="66">
        <v>0.69388926922020244</v>
      </c>
    </row>
    <row r="8" spans="1:16" x14ac:dyDescent="0.25">
      <c r="A8" s="18"/>
      <c r="B8" s="38">
        <v>2</v>
      </c>
      <c r="C8" s="20" t="s">
        <v>83</v>
      </c>
      <c r="D8" s="21">
        <v>14785059</v>
      </c>
      <c r="E8" s="22">
        <v>13384042</v>
      </c>
      <c r="F8" s="22">
        <f t="shared" si="0"/>
        <v>1141179.8999999999</v>
      </c>
      <c r="G8" s="22">
        <v>784516.5</v>
      </c>
      <c r="H8" s="22">
        <v>62078.5</v>
      </c>
      <c r="I8" s="22">
        <v>294584.90000000002</v>
      </c>
      <c r="J8" s="23">
        <f t="shared" si="1"/>
        <v>5.861581277165747E-2</v>
      </c>
      <c r="K8" s="23">
        <f t="shared" si="2"/>
        <v>6.325406032049212E-2</v>
      </c>
      <c r="L8" s="24">
        <f t="shared" si="3"/>
        <v>8.5264219882155171E-2</v>
      </c>
      <c r="M8" s="5"/>
      <c r="N8" t="s">
        <v>105</v>
      </c>
      <c r="O8" s="6">
        <v>1858866.4000000001</v>
      </c>
      <c r="P8" s="66">
        <v>0.65157813119990138</v>
      </c>
    </row>
    <row r="9" spans="1:16" x14ac:dyDescent="0.25">
      <c r="A9" s="18"/>
      <c r="B9" s="38">
        <v>3</v>
      </c>
      <c r="C9" s="20" t="s">
        <v>84</v>
      </c>
      <c r="D9" s="21">
        <v>1101248</v>
      </c>
      <c r="E9" s="22">
        <v>392390</v>
      </c>
      <c r="F9" s="22">
        <f t="shared" si="0"/>
        <v>77999.399999999994</v>
      </c>
      <c r="G9" s="22">
        <v>57616</v>
      </c>
      <c r="H9" s="22">
        <v>5893.5</v>
      </c>
      <c r="I9" s="22">
        <v>14489.9</v>
      </c>
      <c r="J9" s="23">
        <f t="shared" si="1"/>
        <v>0.14683350747980325</v>
      </c>
      <c r="K9" s="23">
        <f t="shared" si="2"/>
        <v>0.16185300338948494</v>
      </c>
      <c r="L9" s="24">
        <f t="shared" si="3"/>
        <v>0.19878029511455439</v>
      </c>
      <c r="M9" s="5"/>
      <c r="N9" t="s">
        <v>97</v>
      </c>
      <c r="O9" s="6">
        <v>1261963.2000000002</v>
      </c>
      <c r="P9" s="66">
        <v>0.6501064309867689</v>
      </c>
    </row>
    <row r="10" spans="1:16" x14ac:dyDescent="0.25">
      <c r="A10" s="18"/>
      <c r="B10" s="38">
        <v>4</v>
      </c>
      <c r="C10" s="20" t="s">
        <v>85</v>
      </c>
      <c r="D10" s="21">
        <v>71294059</v>
      </c>
      <c r="E10" s="22">
        <v>68213316</v>
      </c>
      <c r="F10" s="22">
        <f t="shared" si="0"/>
        <v>4736441.8999999994</v>
      </c>
      <c r="G10" s="22">
        <v>3558697.1</v>
      </c>
      <c r="H10" s="22">
        <v>835174.5</v>
      </c>
      <c r="I10" s="22">
        <v>342570.3</v>
      </c>
      <c r="J10" s="23">
        <f t="shared" si="1"/>
        <v>5.2170123205856171E-2</v>
      </c>
      <c r="K10" s="23">
        <f t="shared" si="2"/>
        <v>6.4413693068373912E-2</v>
      </c>
      <c r="L10" s="24">
        <f t="shared" si="3"/>
        <v>6.9435737444577525E-2</v>
      </c>
      <c r="M10" s="5"/>
      <c r="N10" t="s">
        <v>98</v>
      </c>
      <c r="O10" s="6">
        <v>166223.70000000001</v>
      </c>
      <c r="P10" s="66">
        <v>0.55422125012086443</v>
      </c>
    </row>
    <row r="11" spans="1:16" x14ac:dyDescent="0.25">
      <c r="A11" s="18"/>
      <c r="B11" s="38">
        <v>5</v>
      </c>
      <c r="C11" s="20" t="s">
        <v>86</v>
      </c>
      <c r="D11" s="21">
        <v>2211645</v>
      </c>
      <c r="E11" s="22">
        <v>1425147</v>
      </c>
      <c r="F11" s="22">
        <f t="shared" si="0"/>
        <v>781494.5</v>
      </c>
      <c r="G11" s="22">
        <v>618729</v>
      </c>
      <c r="H11" s="22">
        <v>99780.5</v>
      </c>
      <c r="I11" s="22">
        <v>62985</v>
      </c>
      <c r="J11" s="23">
        <f t="shared" si="1"/>
        <v>0.43415100337017865</v>
      </c>
      <c r="K11" s="23">
        <f t="shared" si="2"/>
        <v>0.5041651843634376</v>
      </c>
      <c r="L11" s="24">
        <f t="shared" si="3"/>
        <v>0.54836062525479823</v>
      </c>
      <c r="M11" s="5"/>
      <c r="N11" t="s">
        <v>86</v>
      </c>
      <c r="O11" s="6">
        <v>781494.5</v>
      </c>
      <c r="P11" s="66">
        <v>0.54836062525479823</v>
      </c>
    </row>
    <row r="12" spans="1:16" x14ac:dyDescent="0.25">
      <c r="A12" s="18"/>
      <c r="B12" s="38">
        <v>6</v>
      </c>
      <c r="C12" s="20" t="s">
        <v>87</v>
      </c>
      <c r="D12" s="21">
        <v>10346167</v>
      </c>
      <c r="E12" s="22">
        <v>10682281</v>
      </c>
      <c r="F12" s="22">
        <f t="shared" si="0"/>
        <v>4506843.5</v>
      </c>
      <c r="G12" s="22">
        <v>3686214.3</v>
      </c>
      <c r="H12" s="22">
        <v>662841.19999999995</v>
      </c>
      <c r="I12" s="22">
        <v>157788</v>
      </c>
      <c r="J12" s="23">
        <f t="shared" si="1"/>
        <v>0.34507745115486099</v>
      </c>
      <c r="K12" s="23">
        <f t="shared" si="2"/>
        <v>0.40712798137401551</v>
      </c>
      <c r="L12" s="24">
        <f t="shared" si="3"/>
        <v>0.42189898393423653</v>
      </c>
      <c r="M12" s="5"/>
      <c r="N12" t="s">
        <v>82</v>
      </c>
      <c r="O12" s="6">
        <v>457698</v>
      </c>
      <c r="P12" s="66">
        <v>0.48676362986659405</v>
      </c>
    </row>
    <row r="13" spans="1:16" x14ac:dyDescent="0.25">
      <c r="A13" s="18"/>
      <c r="B13" s="38">
        <v>7</v>
      </c>
      <c r="C13" s="20" t="s">
        <v>88</v>
      </c>
      <c r="D13" s="21">
        <v>3050837</v>
      </c>
      <c r="E13" s="22">
        <v>262709</v>
      </c>
      <c r="F13" s="22">
        <f t="shared" si="0"/>
        <v>84033.8</v>
      </c>
      <c r="G13" s="22">
        <v>77080.100000000006</v>
      </c>
      <c r="H13" s="22">
        <v>6651.7</v>
      </c>
      <c r="I13" s="22">
        <v>302</v>
      </c>
      <c r="J13" s="23">
        <f t="shared" si="1"/>
        <v>0.2934048700272926</v>
      </c>
      <c r="K13" s="23">
        <f t="shared" si="2"/>
        <v>0.31872452028670506</v>
      </c>
      <c r="L13" s="24">
        <f t="shared" si="3"/>
        <v>0.31987408120772415</v>
      </c>
      <c r="M13" s="5"/>
      <c r="N13" t="s">
        <v>94</v>
      </c>
      <c r="O13" s="6">
        <v>11487893.600000001</v>
      </c>
      <c r="P13" s="66">
        <v>0.43254536402937815</v>
      </c>
    </row>
    <row r="14" spans="1:16" x14ac:dyDescent="0.25">
      <c r="A14" s="18"/>
      <c r="B14" s="38">
        <v>8</v>
      </c>
      <c r="C14" s="20" t="s">
        <v>89</v>
      </c>
      <c r="D14" s="21">
        <v>24097355</v>
      </c>
      <c r="E14" s="22">
        <v>20226517</v>
      </c>
      <c r="F14" s="22">
        <f t="shared" si="0"/>
        <v>14034963.100000001</v>
      </c>
      <c r="G14" s="22">
        <v>10811051.800000001</v>
      </c>
      <c r="H14" s="22">
        <v>1881424.9</v>
      </c>
      <c r="I14" s="22">
        <v>1342486.4</v>
      </c>
      <c r="J14" s="23">
        <f t="shared" si="1"/>
        <v>0.53449893523437575</v>
      </c>
      <c r="K14" s="23">
        <f t="shared" si="2"/>
        <v>0.62751667526346733</v>
      </c>
      <c r="L14" s="24">
        <f t="shared" si="3"/>
        <v>0.69388926922020244</v>
      </c>
      <c r="M14" s="5"/>
      <c r="N14" t="s">
        <v>87</v>
      </c>
      <c r="O14" s="6">
        <v>4506843.5</v>
      </c>
      <c r="P14" s="66">
        <v>0.42189898393423653</v>
      </c>
    </row>
    <row r="15" spans="1:16" x14ac:dyDescent="0.25">
      <c r="A15" s="18"/>
      <c r="B15" s="38">
        <v>9</v>
      </c>
      <c r="C15" s="20" t="s">
        <v>90</v>
      </c>
      <c r="D15" s="21">
        <v>6567570</v>
      </c>
      <c r="E15" s="22">
        <v>4310442</v>
      </c>
      <c r="F15" s="22">
        <f t="shared" si="0"/>
        <v>1490108.3</v>
      </c>
      <c r="G15" s="22">
        <v>1216363.8</v>
      </c>
      <c r="H15" s="22">
        <v>264134.2</v>
      </c>
      <c r="I15" s="22">
        <v>9610.2999999999993</v>
      </c>
      <c r="J15" s="23">
        <f t="shared" si="1"/>
        <v>0.28219003990774033</v>
      </c>
      <c r="K15" s="23">
        <f t="shared" si="2"/>
        <v>0.34346779286207774</v>
      </c>
      <c r="L15" s="24">
        <f t="shared" si="3"/>
        <v>0.3456973321993429</v>
      </c>
      <c r="M15" s="5"/>
      <c r="N15" t="s">
        <v>96</v>
      </c>
      <c r="O15" s="6">
        <v>44883515.399999999</v>
      </c>
      <c r="P15" s="66">
        <v>0.41731667760270569</v>
      </c>
    </row>
    <row r="16" spans="1:16" x14ac:dyDescent="0.25">
      <c r="A16" s="18"/>
      <c r="B16" s="38">
        <v>10</v>
      </c>
      <c r="C16" s="20" t="s">
        <v>91</v>
      </c>
      <c r="D16" s="21">
        <v>2360914</v>
      </c>
      <c r="E16" s="22">
        <v>1759991</v>
      </c>
      <c r="F16" s="22">
        <f t="shared" si="0"/>
        <v>556131.39999999991</v>
      </c>
      <c r="G16" s="22">
        <v>452027.2</v>
      </c>
      <c r="H16" s="22">
        <v>72734</v>
      </c>
      <c r="I16" s="22">
        <v>31370.2</v>
      </c>
      <c r="J16" s="23">
        <f t="shared" si="1"/>
        <v>0.25683494972417475</v>
      </c>
      <c r="K16" s="23">
        <f t="shared" si="2"/>
        <v>0.29816129741572539</v>
      </c>
      <c r="L16" s="24">
        <f t="shared" si="3"/>
        <v>0.31598536583425707</v>
      </c>
      <c r="M16" s="5"/>
      <c r="N16" t="s">
        <v>101</v>
      </c>
      <c r="O16" s="6">
        <v>2995651.6999999997</v>
      </c>
      <c r="P16" s="66">
        <v>0.41077785085000856</v>
      </c>
    </row>
    <row r="17" spans="1:16" x14ac:dyDescent="0.25">
      <c r="A17" s="18"/>
      <c r="B17" s="38">
        <v>11</v>
      </c>
      <c r="C17" s="20" t="s">
        <v>92</v>
      </c>
      <c r="D17" s="21">
        <v>24116068</v>
      </c>
      <c r="E17" s="22">
        <v>18839746</v>
      </c>
      <c r="F17" s="22">
        <f t="shared" si="0"/>
        <v>7629213.8999999994</v>
      </c>
      <c r="G17" s="22">
        <v>6204799.0999999996</v>
      </c>
      <c r="H17" s="22">
        <v>892387.7</v>
      </c>
      <c r="I17" s="22">
        <v>532027.1</v>
      </c>
      <c r="J17" s="23">
        <f t="shared" si="1"/>
        <v>0.32934621836196726</v>
      </c>
      <c r="K17" s="23">
        <f t="shared" si="2"/>
        <v>0.37671350770864959</v>
      </c>
      <c r="L17" s="24">
        <f t="shared" si="3"/>
        <v>0.40495311879470136</v>
      </c>
      <c r="M17" s="5"/>
      <c r="N17" t="s">
        <v>92</v>
      </c>
      <c r="O17" s="6">
        <v>7629213.8999999994</v>
      </c>
      <c r="P17" s="66">
        <v>0.40495311879470136</v>
      </c>
    </row>
    <row r="18" spans="1:16" x14ac:dyDescent="0.25">
      <c r="A18" s="18"/>
      <c r="B18" s="38">
        <v>12</v>
      </c>
      <c r="C18" s="20" t="s">
        <v>93</v>
      </c>
      <c r="D18" s="21">
        <v>8400490</v>
      </c>
      <c r="E18" s="22">
        <v>7327486</v>
      </c>
      <c r="F18" s="22">
        <f t="shared" si="0"/>
        <v>1907568.7999999998</v>
      </c>
      <c r="G18" s="22">
        <v>1507596.4</v>
      </c>
      <c r="H18" s="22">
        <v>177071.4</v>
      </c>
      <c r="I18" s="22">
        <v>222901</v>
      </c>
      <c r="J18" s="23">
        <f t="shared" si="1"/>
        <v>0.20574538115801244</v>
      </c>
      <c r="K18" s="23">
        <f t="shared" si="2"/>
        <v>0.22991074974418235</v>
      </c>
      <c r="L18" s="24">
        <f t="shared" si="3"/>
        <v>0.26033059633276678</v>
      </c>
      <c r="M18" s="5"/>
      <c r="N18" t="s">
        <v>102</v>
      </c>
      <c r="O18" s="6">
        <v>6049224.4000000004</v>
      </c>
      <c r="P18" s="66">
        <v>0.39224797867505506</v>
      </c>
    </row>
    <row r="19" spans="1:16" x14ac:dyDescent="0.25">
      <c r="A19" s="18"/>
      <c r="B19" s="38">
        <v>13</v>
      </c>
      <c r="C19" s="20" t="s">
        <v>94</v>
      </c>
      <c r="D19" s="21">
        <v>14141043</v>
      </c>
      <c r="E19" s="22">
        <v>26558818</v>
      </c>
      <c r="F19" s="22">
        <f t="shared" si="0"/>
        <v>11487893.600000001</v>
      </c>
      <c r="G19" s="22">
        <v>9515149.9000000004</v>
      </c>
      <c r="H19" s="22">
        <v>1448326.8</v>
      </c>
      <c r="I19" s="22">
        <v>524416.9</v>
      </c>
      <c r="J19" s="23">
        <f t="shared" si="1"/>
        <v>0.35826706971673211</v>
      </c>
      <c r="K19" s="23">
        <f t="shared" si="2"/>
        <v>0.41279987309676208</v>
      </c>
      <c r="L19" s="24">
        <f t="shared" si="3"/>
        <v>0.43254536402937815</v>
      </c>
      <c r="M19" s="5"/>
      <c r="N19" t="s">
        <v>90</v>
      </c>
      <c r="O19" s="6">
        <v>1490108.3</v>
      </c>
      <c r="P19" s="66">
        <v>0.3456973321993429</v>
      </c>
    </row>
    <row r="20" spans="1:16" x14ac:dyDescent="0.25">
      <c r="A20" s="18"/>
      <c r="B20" s="38">
        <v>14</v>
      </c>
      <c r="C20" s="20" t="s">
        <v>95</v>
      </c>
      <c r="D20" s="21">
        <v>4876922</v>
      </c>
      <c r="E20" s="22">
        <v>26294035</v>
      </c>
      <c r="F20" s="22">
        <f t="shared" si="0"/>
        <v>2434333.3000000003</v>
      </c>
      <c r="G20" s="22">
        <v>1832410.3</v>
      </c>
      <c r="H20" s="22">
        <v>181369.1</v>
      </c>
      <c r="I20" s="22">
        <v>420553.9</v>
      </c>
      <c r="J20" s="23">
        <f t="shared" si="1"/>
        <v>6.9689201372098275E-2</v>
      </c>
      <c r="K20" s="23">
        <f t="shared" si="2"/>
        <v>7.6586929316858371E-2</v>
      </c>
      <c r="L20" s="24">
        <f t="shared" si="3"/>
        <v>9.2581199500190836E-2</v>
      </c>
      <c r="M20" s="5"/>
      <c r="N20" t="s">
        <v>104</v>
      </c>
      <c r="O20" s="6">
        <v>642795.69999999995</v>
      </c>
      <c r="P20" s="66">
        <v>0.32239922198348064</v>
      </c>
    </row>
    <row r="21" spans="1:16" x14ac:dyDescent="0.25">
      <c r="A21" s="18"/>
      <c r="B21" s="38">
        <v>15</v>
      </c>
      <c r="C21" s="20" t="s">
        <v>96</v>
      </c>
      <c r="D21" s="21">
        <v>71924036</v>
      </c>
      <c r="E21" s="22">
        <v>107552652</v>
      </c>
      <c r="F21" s="22">
        <f t="shared" si="0"/>
        <v>44883515.399999999</v>
      </c>
      <c r="G21" s="22">
        <v>35792537.700000003</v>
      </c>
      <c r="H21" s="22">
        <v>6868080.7999999998</v>
      </c>
      <c r="I21" s="22">
        <v>2222896.9</v>
      </c>
      <c r="J21" s="23">
        <f t="shared" si="1"/>
        <v>0.33279084275857745</v>
      </c>
      <c r="K21" s="23">
        <f t="shared" si="2"/>
        <v>0.39664868979706797</v>
      </c>
      <c r="L21" s="24">
        <f t="shared" si="3"/>
        <v>0.41731667760270569</v>
      </c>
      <c r="M21" s="5"/>
      <c r="N21" t="s">
        <v>88</v>
      </c>
      <c r="O21" s="6">
        <v>84033.8</v>
      </c>
      <c r="P21" s="66">
        <v>0.31987408120772415</v>
      </c>
    </row>
    <row r="22" spans="1:16" x14ac:dyDescent="0.25">
      <c r="A22" s="18"/>
      <c r="B22" s="38">
        <v>16</v>
      </c>
      <c r="C22" s="20" t="s">
        <v>97</v>
      </c>
      <c r="D22" s="21">
        <v>1194694</v>
      </c>
      <c r="E22" s="22">
        <v>1941164</v>
      </c>
      <c r="F22" s="22">
        <f t="shared" si="0"/>
        <v>1261963.2000000002</v>
      </c>
      <c r="G22" s="22">
        <v>967137.9</v>
      </c>
      <c r="H22" s="22">
        <v>275730.7</v>
      </c>
      <c r="I22" s="22">
        <v>19094.599999999999</v>
      </c>
      <c r="J22" s="23">
        <f t="shared" si="1"/>
        <v>0.49822575526848839</v>
      </c>
      <c r="K22" s="23">
        <f t="shared" si="2"/>
        <v>0.64026975567236977</v>
      </c>
      <c r="L22" s="24">
        <f t="shared" si="3"/>
        <v>0.6501064309867689</v>
      </c>
      <c r="M22" s="5"/>
      <c r="N22" t="s">
        <v>91</v>
      </c>
      <c r="O22" s="6">
        <v>556131.39999999991</v>
      </c>
      <c r="P22" s="66">
        <v>0.31598536583425707</v>
      </c>
    </row>
    <row r="23" spans="1:16" x14ac:dyDescent="0.25">
      <c r="A23" s="18"/>
      <c r="B23" s="38">
        <v>17</v>
      </c>
      <c r="C23" s="20" t="s">
        <v>98</v>
      </c>
      <c r="D23" s="21">
        <v>741652</v>
      </c>
      <c r="E23" s="22">
        <v>299923</v>
      </c>
      <c r="F23" s="22">
        <f t="shared" si="0"/>
        <v>166223.70000000001</v>
      </c>
      <c r="G23" s="22">
        <v>137268.5</v>
      </c>
      <c r="H23" s="22">
        <v>28602.1</v>
      </c>
      <c r="I23" s="22">
        <v>353.1</v>
      </c>
      <c r="J23" s="23">
        <f t="shared" si="1"/>
        <v>0.45767913764532897</v>
      </c>
      <c r="K23" s="23">
        <f t="shared" si="2"/>
        <v>0.55304394794663969</v>
      </c>
      <c r="L23" s="24">
        <f t="shared" si="3"/>
        <v>0.55422125012086443</v>
      </c>
      <c r="M23" s="5"/>
      <c r="N23" t="s">
        <v>93</v>
      </c>
      <c r="O23" s="6">
        <v>1907568.7999999998</v>
      </c>
      <c r="P23" s="66">
        <v>0.26033059633276678</v>
      </c>
    </row>
    <row r="24" spans="1:16" x14ac:dyDescent="0.25">
      <c r="A24" s="18"/>
      <c r="B24" s="38">
        <v>18</v>
      </c>
      <c r="C24" s="20" t="s">
        <v>99</v>
      </c>
      <c r="D24" s="21">
        <v>4734478</v>
      </c>
      <c r="E24" s="22">
        <v>4203927</v>
      </c>
      <c r="F24" s="22">
        <f t="shared" si="0"/>
        <v>401853.4</v>
      </c>
      <c r="G24" s="22">
        <v>302926.09999999998</v>
      </c>
      <c r="H24" s="22">
        <v>72055.899999999994</v>
      </c>
      <c r="I24" s="22">
        <v>26871.4</v>
      </c>
      <c r="J24" s="23">
        <f t="shared" si="1"/>
        <v>7.2057887779687885E-2</v>
      </c>
      <c r="K24" s="23">
        <f t="shared" si="2"/>
        <v>8.9198028414860672E-2</v>
      </c>
      <c r="L24" s="24">
        <f t="shared" si="3"/>
        <v>9.5590004298361994E-2</v>
      </c>
      <c r="M24" s="5"/>
      <c r="N24" t="s">
        <v>84</v>
      </c>
      <c r="O24" s="6">
        <v>77999.399999999994</v>
      </c>
      <c r="P24" s="66">
        <v>0.19878029511455439</v>
      </c>
    </row>
    <row r="25" spans="1:16" x14ac:dyDescent="0.25">
      <c r="A25" s="18"/>
      <c r="B25" s="38">
        <v>19</v>
      </c>
      <c r="C25" s="20" t="s">
        <v>100</v>
      </c>
      <c r="D25" s="21">
        <v>14334345</v>
      </c>
      <c r="E25" s="22">
        <v>11677785</v>
      </c>
      <c r="F25" s="22">
        <f t="shared" si="0"/>
        <v>1950787.1</v>
      </c>
      <c r="G25" s="22">
        <v>1791731.1</v>
      </c>
      <c r="H25" s="22">
        <v>90469.9</v>
      </c>
      <c r="I25" s="22">
        <v>68586.100000000006</v>
      </c>
      <c r="J25" s="23">
        <f t="shared" si="1"/>
        <v>0.15343073194103163</v>
      </c>
      <c r="K25" s="23">
        <f t="shared" si="2"/>
        <v>0.16117791173583004</v>
      </c>
      <c r="L25" s="24">
        <f t="shared" si="3"/>
        <v>0.16705112313679349</v>
      </c>
      <c r="M25" s="5"/>
      <c r="N25" t="s">
        <v>106</v>
      </c>
      <c r="O25" s="6">
        <v>78019.3</v>
      </c>
      <c r="P25" s="66">
        <v>0.18136220463289052</v>
      </c>
    </row>
    <row r="26" spans="1:16" x14ac:dyDescent="0.25">
      <c r="A26" s="18"/>
      <c r="B26" s="38">
        <v>20</v>
      </c>
      <c r="C26" s="20" t="s">
        <v>101</v>
      </c>
      <c r="D26" s="21">
        <v>4684625</v>
      </c>
      <c r="E26" s="22">
        <v>7292632</v>
      </c>
      <c r="F26" s="22">
        <f t="shared" si="0"/>
        <v>2995651.6999999997</v>
      </c>
      <c r="G26" s="22">
        <v>2023039.9</v>
      </c>
      <c r="H26" s="22">
        <v>802895.4</v>
      </c>
      <c r="I26" s="22">
        <v>169716.4</v>
      </c>
      <c r="J26" s="23">
        <f t="shared" si="1"/>
        <v>0.27740874625238182</v>
      </c>
      <c r="K26" s="23">
        <f t="shared" si="2"/>
        <v>0.38750553983801733</v>
      </c>
      <c r="L26" s="24">
        <f t="shared" si="3"/>
        <v>0.41077785085000856</v>
      </c>
      <c r="M26" s="5"/>
      <c r="N26" t="s">
        <v>100</v>
      </c>
      <c r="O26" s="6">
        <v>1950787.1</v>
      </c>
      <c r="P26" s="66">
        <v>0.16705112313679349</v>
      </c>
    </row>
    <row r="27" spans="1:16" x14ac:dyDescent="0.25">
      <c r="A27" s="18"/>
      <c r="B27" s="38">
        <v>21</v>
      </c>
      <c r="C27" s="20" t="s">
        <v>102</v>
      </c>
      <c r="D27" s="21">
        <v>15858890</v>
      </c>
      <c r="E27" s="22">
        <v>15421939</v>
      </c>
      <c r="F27" s="22">
        <f t="shared" si="0"/>
        <v>6049224.4000000004</v>
      </c>
      <c r="G27" s="22">
        <v>4803515.5999999996</v>
      </c>
      <c r="H27" s="22">
        <v>748236.9</v>
      </c>
      <c r="I27" s="22">
        <v>497471.9</v>
      </c>
      <c r="J27" s="23">
        <f t="shared" si="1"/>
        <v>0.31147286991603323</v>
      </c>
      <c r="K27" s="23">
        <f t="shared" si="2"/>
        <v>0.35999056279498964</v>
      </c>
      <c r="L27" s="24">
        <f t="shared" si="3"/>
        <v>0.39224797867505506</v>
      </c>
      <c r="M27" s="5"/>
      <c r="N27" t="s">
        <v>103</v>
      </c>
      <c r="O27" s="6">
        <v>1011854.9</v>
      </c>
      <c r="P27" s="66">
        <v>0.15068838876269328</v>
      </c>
    </row>
    <row r="28" spans="1:16" x14ac:dyDescent="0.25">
      <c r="A28" s="18"/>
      <c r="B28" s="38">
        <v>22</v>
      </c>
      <c r="C28" s="20" t="s">
        <v>103</v>
      </c>
      <c r="D28" s="21">
        <v>6657439</v>
      </c>
      <c r="E28" s="22">
        <v>6714883</v>
      </c>
      <c r="F28" s="22">
        <f t="shared" si="0"/>
        <v>1011854.9</v>
      </c>
      <c r="G28" s="22">
        <v>451085.7</v>
      </c>
      <c r="H28" s="22">
        <v>411395.3</v>
      </c>
      <c r="I28" s="22">
        <v>149373.9</v>
      </c>
      <c r="J28" s="23">
        <f t="shared" si="1"/>
        <v>6.717700070127805E-2</v>
      </c>
      <c r="K28" s="23">
        <f t="shared" si="2"/>
        <v>0.12844319104294147</v>
      </c>
      <c r="L28" s="24">
        <f t="shared" si="3"/>
        <v>0.15068838876269328</v>
      </c>
      <c r="M28" s="5"/>
      <c r="N28" t="s">
        <v>99</v>
      </c>
      <c r="O28" s="6">
        <v>401853.4</v>
      </c>
      <c r="P28" s="66">
        <v>9.5590004298361994E-2</v>
      </c>
    </row>
    <row r="29" spans="1:16" x14ac:dyDescent="0.25">
      <c r="A29" s="18"/>
      <c r="B29" s="38">
        <v>23</v>
      </c>
      <c r="C29" s="20" t="s">
        <v>104</v>
      </c>
      <c r="D29" s="21">
        <v>2338078</v>
      </c>
      <c r="E29" s="22">
        <v>1993788</v>
      </c>
      <c r="F29" s="22">
        <f t="shared" si="0"/>
        <v>642795.69999999995</v>
      </c>
      <c r="G29" s="22">
        <v>596079.5</v>
      </c>
      <c r="H29" s="22">
        <v>38836.6</v>
      </c>
      <c r="I29" s="22">
        <v>7879.6</v>
      </c>
      <c r="J29" s="23">
        <f t="shared" si="1"/>
        <v>0.29896834568168734</v>
      </c>
      <c r="K29" s="23">
        <f t="shared" si="2"/>
        <v>0.31844714683807906</v>
      </c>
      <c r="L29" s="24">
        <f t="shared" si="3"/>
        <v>0.32239922198348064</v>
      </c>
      <c r="M29" s="5"/>
      <c r="N29" t="s">
        <v>95</v>
      </c>
      <c r="O29" s="6">
        <v>2434333.3000000003</v>
      </c>
      <c r="P29" s="66">
        <v>9.2581199500190836E-2</v>
      </c>
    </row>
    <row r="30" spans="1:16" x14ac:dyDescent="0.25">
      <c r="A30" s="18"/>
      <c r="B30" s="38">
        <v>24</v>
      </c>
      <c r="C30" s="20" t="s">
        <v>105</v>
      </c>
      <c r="D30" s="21">
        <v>3668716</v>
      </c>
      <c r="E30" s="22">
        <v>2852868</v>
      </c>
      <c r="F30" s="22">
        <f t="shared" si="0"/>
        <v>1858866.4000000001</v>
      </c>
      <c r="G30" s="22">
        <v>1690337</v>
      </c>
      <c r="H30" s="22">
        <v>154324.79999999999</v>
      </c>
      <c r="I30" s="22">
        <v>14204.6</v>
      </c>
      <c r="J30" s="23">
        <f t="shared" si="1"/>
        <v>0.59250445516581907</v>
      </c>
      <c r="K30" s="23">
        <f t="shared" si="2"/>
        <v>0.64659907153082441</v>
      </c>
      <c r="L30" s="24">
        <f t="shared" si="3"/>
        <v>0.65157813119990138</v>
      </c>
      <c r="M30" s="5"/>
      <c r="N30" t="s">
        <v>83</v>
      </c>
      <c r="O30" s="6">
        <v>1141179.8999999999</v>
      </c>
      <c r="P30" s="66">
        <v>8.5264219882155171E-2</v>
      </c>
    </row>
    <row r="31" spans="1:16" ht="15.75" thickBot="1" x14ac:dyDescent="0.3">
      <c r="A31" s="25"/>
      <c r="B31" s="39">
        <v>25</v>
      </c>
      <c r="C31" s="27" t="s">
        <v>106</v>
      </c>
      <c r="D31" s="28">
        <v>1908948</v>
      </c>
      <c r="E31" s="29">
        <v>430185</v>
      </c>
      <c r="F31" s="29">
        <f t="shared" si="0"/>
        <v>78019.3</v>
      </c>
      <c r="G31" s="29">
        <v>71650.7</v>
      </c>
      <c r="H31" s="29">
        <v>6368.6</v>
      </c>
      <c r="I31" s="29">
        <v>0</v>
      </c>
      <c r="J31" s="30">
        <f t="shared" si="1"/>
        <v>0.16655787626253821</v>
      </c>
      <c r="K31" s="30">
        <f t="shared" si="2"/>
        <v>0.18136220463289052</v>
      </c>
      <c r="L31" s="31">
        <f t="shared" si="3"/>
        <v>0.18136220463289052</v>
      </c>
      <c r="M31" s="5"/>
      <c r="N31" t="s">
        <v>85</v>
      </c>
      <c r="O31" s="6">
        <v>4736441.8999999994</v>
      </c>
      <c r="P31" s="66">
        <v>6.9435737444577525E-2</v>
      </c>
    </row>
    <row r="32" spans="1:16" x14ac:dyDescent="0.25">
      <c r="O32" s="6"/>
      <c r="P32" s="66"/>
    </row>
    <row r="33" spans="15:16" x14ac:dyDescent="0.25">
      <c r="O33" s="6"/>
      <c r="P33" s="66"/>
    </row>
    <row r="34" spans="15:16" x14ac:dyDescent="0.25">
      <c r="O34" s="6"/>
      <c r="P34" s="66"/>
    </row>
    <row r="35" spans="15:16" x14ac:dyDescent="0.25">
      <c r="O35" s="6"/>
      <c r="P35" s="66"/>
    </row>
    <row r="36" spans="15:16" x14ac:dyDescent="0.25">
      <c r="O36" s="6"/>
      <c r="P36" s="66"/>
    </row>
    <row r="37" spans="15:16" x14ac:dyDescent="0.25">
      <c r="O37" s="6"/>
      <c r="P37" s="66"/>
    </row>
    <row r="38" spans="15:16" x14ac:dyDescent="0.25">
      <c r="O38" s="6"/>
      <c r="P38" s="66"/>
    </row>
    <row r="39" spans="15:16" x14ac:dyDescent="0.25">
      <c r="O39" s="6"/>
      <c r="P39" s="66"/>
    </row>
    <row r="40" spans="15:16" x14ac:dyDescent="0.25">
      <c r="O40" s="6"/>
      <c r="P40" s="66"/>
    </row>
    <row r="41" spans="15:16" x14ac:dyDescent="0.25">
      <c r="O41" s="6"/>
      <c r="P41" s="66"/>
    </row>
    <row r="42" spans="15:16" x14ac:dyDescent="0.25">
      <c r="O42" s="6"/>
      <c r="P42" s="66"/>
    </row>
    <row r="43" spans="15:16" x14ac:dyDescent="0.25">
      <c r="O43" s="6"/>
      <c r="P43" s="66"/>
    </row>
    <row r="44" spans="15:16" x14ac:dyDescent="0.25">
      <c r="O44" s="6"/>
      <c r="P44" s="66"/>
    </row>
    <row r="45" spans="15:16" x14ac:dyDescent="0.25">
      <c r="O45" s="6"/>
      <c r="P45" s="66"/>
    </row>
    <row r="46" spans="15:16" x14ac:dyDescent="0.25">
      <c r="O46" s="6"/>
      <c r="P46" s="66"/>
    </row>
    <row r="47" spans="15:16" x14ac:dyDescent="0.25">
      <c r="O47" s="6"/>
      <c r="P47" s="66"/>
    </row>
    <row r="48" spans="15:16" x14ac:dyDescent="0.25">
      <c r="O48" s="6"/>
      <c r="P48" s="66"/>
    </row>
    <row r="49" spans="15:16" x14ac:dyDescent="0.25">
      <c r="O49" s="6"/>
      <c r="P49" s="66"/>
    </row>
    <row r="50" spans="15:16" x14ac:dyDescent="0.25">
      <c r="O50" s="6"/>
      <c r="P50" s="66"/>
    </row>
    <row r="51" spans="15:16" x14ac:dyDescent="0.25">
      <c r="O51" s="6"/>
      <c r="P51" s="66"/>
    </row>
    <row r="52" spans="15:16" x14ac:dyDescent="0.25">
      <c r="O52" s="6"/>
      <c r="P52" s="66"/>
    </row>
    <row r="53" spans="15:16" x14ac:dyDescent="0.25">
      <c r="O53" s="6"/>
      <c r="P53" s="66"/>
    </row>
    <row r="54" spans="15:16" x14ac:dyDescent="0.25">
      <c r="O54" s="6"/>
      <c r="P54" s="66"/>
    </row>
    <row r="55" spans="15:16" x14ac:dyDescent="0.25">
      <c r="O55" s="6"/>
      <c r="P55" s="66"/>
    </row>
    <row r="56" spans="15:16" x14ac:dyDescent="0.25">
      <c r="O56" s="6"/>
      <c r="P56" s="66"/>
    </row>
    <row r="57" spans="15:16" x14ac:dyDescent="0.25">
      <c r="O57" s="6"/>
      <c r="P57" s="66"/>
    </row>
    <row r="58" spans="15:16" x14ac:dyDescent="0.25">
      <c r="O58" s="6"/>
      <c r="P58" s="66"/>
    </row>
    <row r="59" spans="15:16" x14ac:dyDescent="0.25">
      <c r="O59" s="6"/>
      <c r="P59" s="66"/>
    </row>
    <row r="60" spans="15:16" x14ac:dyDescent="0.25">
      <c r="O60" s="6"/>
      <c r="P60" s="66"/>
    </row>
    <row r="61" spans="15:16" x14ac:dyDescent="0.25">
      <c r="O61" s="6"/>
      <c r="P61" s="66"/>
    </row>
    <row r="62" spans="15:16" x14ac:dyDescent="0.25">
      <c r="O62" s="6"/>
      <c r="P62" s="66"/>
    </row>
    <row r="63" spans="15:16" x14ac:dyDescent="0.25">
      <c r="O63" s="6"/>
      <c r="P63" s="66"/>
    </row>
    <row r="64" spans="15:16" x14ac:dyDescent="0.25">
      <c r="O64" s="6"/>
      <c r="P64" s="66"/>
    </row>
    <row r="65" spans="15:16" x14ac:dyDescent="0.25">
      <c r="O65" s="6"/>
      <c r="P65" s="66"/>
    </row>
    <row r="66" spans="15:16" x14ac:dyDescent="0.25">
      <c r="O66" s="6"/>
      <c r="P66" s="66"/>
    </row>
    <row r="67" spans="15:16" x14ac:dyDescent="0.25">
      <c r="O67" s="6"/>
      <c r="P67" s="66"/>
    </row>
    <row r="68" spans="15:16" x14ac:dyDescent="0.25">
      <c r="O68" s="6"/>
      <c r="P68" s="66"/>
    </row>
    <row r="69" spans="15:16" x14ac:dyDescent="0.25">
      <c r="O69" s="6"/>
      <c r="P69" s="66"/>
    </row>
    <row r="70" spans="15:16" x14ac:dyDescent="0.25">
      <c r="O70" s="6"/>
      <c r="P70" s="66"/>
    </row>
    <row r="71" spans="15:16" x14ac:dyDescent="0.25">
      <c r="O71" s="6"/>
      <c r="P71" s="66"/>
    </row>
    <row r="72" spans="15:16" x14ac:dyDescent="0.25">
      <c r="O72" s="6"/>
      <c r="P72" s="66"/>
    </row>
    <row r="73" spans="15:16" x14ac:dyDescent="0.25">
      <c r="O73" s="6"/>
      <c r="P73" s="66"/>
    </row>
    <row r="74" spans="15:16" x14ac:dyDescent="0.25">
      <c r="O74" s="6"/>
      <c r="P74" s="66"/>
    </row>
    <row r="75" spans="15:16" x14ac:dyDescent="0.25">
      <c r="O75" s="6"/>
      <c r="P75" s="66"/>
    </row>
    <row r="76" spans="15:16" x14ac:dyDescent="0.25">
      <c r="O76" s="6"/>
      <c r="P76" s="66"/>
    </row>
    <row r="77" spans="15:16" x14ac:dyDescent="0.25">
      <c r="O77" s="6"/>
      <c r="P77" s="66"/>
    </row>
    <row r="78" spans="15:16" x14ac:dyDescent="0.25">
      <c r="O78" s="6"/>
      <c r="P78" s="66"/>
    </row>
    <row r="79" spans="15:16" x14ac:dyDescent="0.25">
      <c r="O79" s="6"/>
      <c r="P79" s="66"/>
    </row>
    <row r="80" spans="15:16" x14ac:dyDescent="0.25">
      <c r="O80" s="6"/>
      <c r="P80" s="66"/>
    </row>
    <row r="81" spans="15:16" x14ac:dyDescent="0.25">
      <c r="O81" s="6"/>
      <c r="P81" s="66"/>
    </row>
    <row r="82" spans="15:16" x14ac:dyDescent="0.25">
      <c r="O82" s="6"/>
      <c r="P82" s="66"/>
    </row>
    <row r="83" spans="15:16" x14ac:dyDescent="0.25">
      <c r="O83" s="6"/>
      <c r="P83" s="66"/>
    </row>
    <row r="84" spans="15:16" x14ac:dyDescent="0.25">
      <c r="O84" s="6"/>
      <c r="P84" s="66"/>
    </row>
    <row r="85" spans="15:16" x14ac:dyDescent="0.25">
      <c r="O85" s="6"/>
      <c r="P85" s="66"/>
    </row>
    <row r="86" spans="15:16" x14ac:dyDescent="0.25">
      <c r="O86" s="6"/>
      <c r="P86" s="66"/>
    </row>
    <row r="87" spans="15:16" x14ac:dyDescent="0.25">
      <c r="O87" s="6"/>
      <c r="P87" s="66"/>
    </row>
    <row r="88" spans="15:16" x14ac:dyDescent="0.25">
      <c r="O88" s="6"/>
      <c r="P88" s="66"/>
    </row>
    <row r="89" spans="15:16" x14ac:dyDescent="0.25">
      <c r="O89" s="6"/>
      <c r="P89" s="66"/>
    </row>
    <row r="90" spans="15:16" x14ac:dyDescent="0.25">
      <c r="O90" s="6"/>
      <c r="P90" s="66"/>
    </row>
    <row r="91" spans="15:16" x14ac:dyDescent="0.25">
      <c r="O91" s="6"/>
      <c r="P91" s="66"/>
    </row>
    <row r="92" spans="15:16" x14ac:dyDescent="0.25">
      <c r="O92" s="6"/>
      <c r="P92" s="66"/>
    </row>
    <row r="93" spans="15:16" x14ac:dyDescent="0.25">
      <c r="O93" s="6"/>
      <c r="P93" s="66"/>
    </row>
    <row r="94" spans="15:16" x14ac:dyDescent="0.25">
      <c r="O94" s="6"/>
      <c r="P94" s="66"/>
    </row>
    <row r="95" spans="15:16" x14ac:dyDescent="0.25">
      <c r="O95" s="6"/>
      <c r="P95" s="66"/>
    </row>
    <row r="96" spans="15:16" x14ac:dyDescent="0.25">
      <c r="O96" s="6"/>
      <c r="P96" s="66"/>
    </row>
    <row r="97" spans="15:16" x14ac:dyDescent="0.25">
      <c r="O97" s="6"/>
      <c r="P97" s="66"/>
    </row>
    <row r="98" spans="15:16" x14ac:dyDescent="0.25">
      <c r="O98" s="6"/>
      <c r="P98" s="66"/>
    </row>
    <row r="99" spans="15:16" x14ac:dyDescent="0.25">
      <c r="O99" s="6"/>
      <c r="P99" s="66"/>
    </row>
    <row r="100" spans="15:16" x14ac:dyDescent="0.25">
      <c r="O100" s="6"/>
      <c r="P100" s="66"/>
    </row>
  </sheetData>
  <sortState ref="N6:P100">
    <sortCondition descending="1" ref="P5:P100"/>
  </sortState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  <drawing r:id="rId1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9"/>
  <dimension ref="A1:M23"/>
  <sheetViews>
    <sheetView topLeftCell="A19" workbookViewId="0">
      <selection activeCell="A23" sqref="A23:D23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63</v>
      </c>
      <c r="B1" s="33" t="s">
        <v>72</v>
      </c>
      <c r="C1" s="33" t="s">
        <v>895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898</v>
      </c>
    </row>
    <row r="3" spans="1:13" ht="15.75" thickBot="1" x14ac:dyDescent="0.3">
      <c r="A3" s="76" t="s">
        <v>81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3"/>
      <c r="C6" s="13"/>
      <c r="D6" s="14">
        <v>316091487</v>
      </c>
      <c r="E6" s="15">
        <v>360998954</v>
      </c>
      <c r="F6" s="15">
        <v>112626658.60000002</v>
      </c>
      <c r="G6" s="15">
        <v>89389886.099999994</v>
      </c>
      <c r="H6" s="15">
        <v>16102853.1</v>
      </c>
      <c r="I6" s="15">
        <v>7133919.3999999994</v>
      </c>
      <c r="J6" s="16">
        <v>0.24761813049463849</v>
      </c>
      <c r="K6" s="16">
        <v>0.29222450101614417</v>
      </c>
      <c r="L6" s="17">
        <v>0.3119861078600244</v>
      </c>
      <c r="M6" s="5"/>
    </row>
    <row r="7" spans="1:13" x14ac:dyDescent="0.25">
      <c r="A7" s="40" t="s">
        <v>139</v>
      </c>
      <c r="B7" s="42"/>
      <c r="C7" s="42"/>
      <c r="D7" s="43">
        <f ca="1">SUM(D8:OFFSET(D6,MATCH("PROYECTOS",$A$8:$A$50,0),0))</f>
        <v>83110201</v>
      </c>
      <c r="E7" s="44">
        <f ca="1">SUM(E8:OFFSET(E6,MATCH("PROYECTOS",$A$8:$A$50,0),0))</f>
        <v>92210144</v>
      </c>
      <c r="F7" s="44">
        <f ca="1">SUM(F8:OFFSET(F6,MATCH("PROYECTOS",$A$8:$A$50,0),0))</f>
        <v>48710959</v>
      </c>
      <c r="G7" s="44">
        <f ca="1">SUM(G8:OFFSET(G6,MATCH("PROYECTOS",$A$8:$A$50,0),0))</f>
        <v>39110161.100000001</v>
      </c>
      <c r="H7" s="44">
        <f ca="1">SUM(H8:OFFSET(H6,MATCH("PROYECTOS",$A$8:$A$50,0),0))</f>
        <v>7448233.2000000002</v>
      </c>
      <c r="I7" s="44">
        <f ca="1">SUM(I8:OFFSET(I6,MATCH("PROYECTOS",$A$8:$A$50,0),0))</f>
        <v>2152564.7000000002</v>
      </c>
      <c r="J7" s="45">
        <f ca="1">IFERROR(G7/E7,0)</f>
        <v>0.42414163348448952</v>
      </c>
      <c r="K7" s="45">
        <f ca="1">IFERROR(SUM(G7,H7)/E7,0)</f>
        <v>0.50491618687852824</v>
      </c>
      <c r="L7" s="46">
        <f ca="1">IFERROR(SUM(G7,H7,I7)/E7,0)</f>
        <v>0.52826030723908213</v>
      </c>
      <c r="M7" s="5"/>
    </row>
    <row r="8" spans="1:13" x14ac:dyDescent="0.25">
      <c r="A8" s="18"/>
      <c r="B8" s="20">
        <v>3000001</v>
      </c>
      <c r="C8" s="20" t="s">
        <v>366</v>
      </c>
      <c r="D8" s="21">
        <v>16128658</v>
      </c>
      <c r="E8" s="22">
        <v>17986721</v>
      </c>
      <c r="F8" s="22">
        <f t="shared" ref="F8:F12" si="0">SUM(G8,H8,I8)</f>
        <v>10777574.9</v>
      </c>
      <c r="G8" s="22">
        <v>9457370.8000000007</v>
      </c>
      <c r="H8" s="22">
        <v>1055839.6000000001</v>
      </c>
      <c r="I8" s="22">
        <v>264364.5</v>
      </c>
      <c r="J8" s="23">
        <f t="shared" ref="J8:J13" si="1">IFERROR(G8/E8,0)</f>
        <v>0.52579738130146125</v>
      </c>
      <c r="K8" s="23">
        <f t="shared" ref="K8:K13" si="2">IFERROR(SUM(G8,H8)/E8,0)</f>
        <v>0.58449844193391343</v>
      </c>
      <c r="L8" s="24">
        <f t="shared" ref="L8:L13" si="3">IFERROR(SUM(G8,H8,I8)/E8,0)</f>
        <v>0.59919620146440256</v>
      </c>
      <c r="M8" s="5"/>
    </row>
    <row r="9" spans="1:13" ht="63.75" x14ac:dyDescent="0.25">
      <c r="A9" s="18"/>
      <c r="B9" s="20">
        <v>3000146</v>
      </c>
      <c r="C9" s="20" t="s">
        <v>900</v>
      </c>
      <c r="D9" s="21">
        <v>27554046</v>
      </c>
      <c r="E9" s="22">
        <v>24801645</v>
      </c>
      <c r="F9" s="22">
        <f t="shared" si="0"/>
        <v>9905519.9000000004</v>
      </c>
      <c r="G9" s="22">
        <v>8911386.5999999996</v>
      </c>
      <c r="H9" s="22">
        <v>671001.30000000005</v>
      </c>
      <c r="I9" s="22">
        <v>323132</v>
      </c>
      <c r="J9" s="23">
        <f t="shared" si="1"/>
        <v>0.35930627182188923</v>
      </c>
      <c r="K9" s="23">
        <f t="shared" si="2"/>
        <v>0.3863609812978131</v>
      </c>
      <c r="L9" s="24">
        <f t="shared" si="3"/>
        <v>0.39938963322795729</v>
      </c>
      <c r="M9" s="5"/>
    </row>
    <row r="10" spans="1:13" ht="38.25" x14ac:dyDescent="0.25">
      <c r="A10" s="18"/>
      <c r="B10" s="20">
        <v>3000147</v>
      </c>
      <c r="C10" s="20" t="s">
        <v>901</v>
      </c>
      <c r="D10" s="21">
        <v>10494001</v>
      </c>
      <c r="E10" s="22">
        <v>9636763</v>
      </c>
      <c r="F10" s="22">
        <f t="shared" si="0"/>
        <v>5168281.5999999996</v>
      </c>
      <c r="G10" s="22">
        <v>4108485.2</v>
      </c>
      <c r="H10" s="22">
        <v>809240.3</v>
      </c>
      <c r="I10" s="22">
        <v>250556.1</v>
      </c>
      <c r="J10" s="23">
        <f t="shared" si="1"/>
        <v>0.42633456898338168</v>
      </c>
      <c r="K10" s="23">
        <f t="shared" si="2"/>
        <v>0.51030885578487295</v>
      </c>
      <c r="L10" s="24">
        <f t="shared" si="3"/>
        <v>0.5363088829724254</v>
      </c>
      <c r="M10" s="5"/>
    </row>
    <row r="11" spans="1:13" ht="63.75" x14ac:dyDescent="0.25">
      <c r="A11" s="18"/>
      <c r="B11" s="20">
        <v>3000148</v>
      </c>
      <c r="C11" s="20" t="s">
        <v>902</v>
      </c>
      <c r="D11" s="21">
        <v>21546149</v>
      </c>
      <c r="E11" s="22">
        <v>37964069</v>
      </c>
      <c r="F11" s="22">
        <f t="shared" si="0"/>
        <v>22232998.800000001</v>
      </c>
      <c r="G11" s="22">
        <v>16105351.4</v>
      </c>
      <c r="H11" s="22">
        <v>4838444.9000000004</v>
      </c>
      <c r="I11" s="22">
        <v>1289202.5</v>
      </c>
      <c r="J11" s="23">
        <f t="shared" si="1"/>
        <v>0.42422616500881399</v>
      </c>
      <c r="K11" s="23">
        <f t="shared" si="2"/>
        <v>0.55167417117485484</v>
      </c>
      <c r="L11" s="24">
        <f t="shared" si="3"/>
        <v>0.58563266229444477</v>
      </c>
      <c r="M11" s="5"/>
    </row>
    <row r="12" spans="1:13" x14ac:dyDescent="0.25">
      <c r="A12" s="18"/>
      <c r="B12" s="20">
        <v>9000000</v>
      </c>
      <c r="C12" s="20" t="s">
        <v>160</v>
      </c>
      <c r="D12" s="21">
        <v>7387347</v>
      </c>
      <c r="E12" s="22">
        <v>1820946</v>
      </c>
      <c r="F12" s="22">
        <f t="shared" si="0"/>
        <v>626583.79999999993</v>
      </c>
      <c r="G12" s="22">
        <v>527567.1</v>
      </c>
      <c r="H12" s="22">
        <v>73707.100000000006</v>
      </c>
      <c r="I12" s="22">
        <v>25309.599999999999</v>
      </c>
      <c r="J12" s="23">
        <f t="shared" si="1"/>
        <v>0.28972144149249895</v>
      </c>
      <c r="K12" s="23">
        <f t="shared" si="2"/>
        <v>0.33019880875105573</v>
      </c>
      <c r="L12" s="24">
        <f t="shared" si="3"/>
        <v>0.34409795787464315</v>
      </c>
      <c r="M12" s="5"/>
    </row>
    <row r="13" spans="1:13" ht="15.75" thickBot="1" x14ac:dyDescent="0.3">
      <c r="A13" s="47" t="s">
        <v>161</v>
      </c>
      <c r="B13" s="49"/>
      <c r="C13" s="49"/>
      <c r="D13" s="50">
        <f ca="1">OFFSET(D13,-MATCH("PROYECTOS",$A$8:$A$50,0)-1,0)-(OFFSET(D13,-MATCH("PROYECTOS",$A$8:$A$50,0),0))</f>
        <v>232981286</v>
      </c>
      <c r="E13" s="51">
        <f t="shared" ref="E13:I13" ca="1" si="4">OFFSET(E13,-MATCH("PROYECTOS",$A$8:$A$50,0)-1,0)-(OFFSET(E13,-MATCH("PROYECTOS",$A$8:$A$50,0),0))</f>
        <v>268788810</v>
      </c>
      <c r="F13" s="51">
        <f t="shared" ca="1" si="4"/>
        <v>63915699.600000024</v>
      </c>
      <c r="G13" s="51">
        <f t="shared" ca="1" si="4"/>
        <v>50279724.999999993</v>
      </c>
      <c r="H13" s="51">
        <f t="shared" ca="1" si="4"/>
        <v>8654619.8999999985</v>
      </c>
      <c r="I13" s="51">
        <f t="shared" ca="1" si="4"/>
        <v>4981354.6999999993</v>
      </c>
      <c r="J13" s="52">
        <f t="shared" ca="1" si="1"/>
        <v>0.18706033558465471</v>
      </c>
      <c r="K13" s="52">
        <f t="shared" ca="1" si="2"/>
        <v>0.21925892264637056</v>
      </c>
      <c r="L13" s="53">
        <f t="shared" ca="1" si="3"/>
        <v>0.23779151966928977</v>
      </c>
      <c r="M13" s="5"/>
    </row>
    <row r="14" spans="1:13" ht="15.75" thickBot="1" x14ac:dyDescent="0.3"/>
    <row r="15" spans="1:13" ht="15.75" thickBot="1" x14ac:dyDescent="0.3">
      <c r="A15" s="82" t="s">
        <v>209</v>
      </c>
      <c r="B15" s="83"/>
      <c r="C15" s="83"/>
      <c r="D15" s="84"/>
    </row>
    <row r="16" spans="1:13" ht="15.75" thickBot="1" x14ac:dyDescent="0.3">
      <c r="A16" s="2" t="s">
        <v>917</v>
      </c>
    </row>
    <row r="17" spans="1:4" ht="45" customHeight="1" x14ac:dyDescent="0.25">
      <c r="A17" s="76" t="s">
        <v>211</v>
      </c>
      <c r="B17" s="77"/>
      <c r="C17" s="77"/>
      <c r="D17" s="87" t="s">
        <v>212</v>
      </c>
    </row>
    <row r="18" spans="1:4" ht="15.75" thickBot="1" x14ac:dyDescent="0.3">
      <c r="A18" s="85"/>
      <c r="B18" s="86"/>
      <c r="C18" s="86"/>
      <c r="D18" s="88"/>
    </row>
    <row r="19" spans="1:4" x14ac:dyDescent="0.25">
      <c r="A19" s="18"/>
      <c r="B19" s="20">
        <v>3000001</v>
      </c>
      <c r="C19" s="20" t="s">
        <v>366</v>
      </c>
      <c r="D19" s="24">
        <v>0.59919620146440256</v>
      </c>
    </row>
    <row r="20" spans="1:4" ht="63.75" x14ac:dyDescent="0.25">
      <c r="A20" s="18"/>
      <c r="B20" s="20">
        <v>3000146</v>
      </c>
      <c r="C20" s="20" t="s">
        <v>900</v>
      </c>
      <c r="D20" s="24">
        <v>0.39938963322795729</v>
      </c>
    </row>
    <row r="21" spans="1:4" ht="38.25" x14ac:dyDescent="0.25">
      <c r="A21" s="18"/>
      <c r="B21" s="20">
        <v>3000147</v>
      </c>
      <c r="C21" s="20" t="s">
        <v>901</v>
      </c>
      <c r="D21" s="24">
        <v>0.5363088829724254</v>
      </c>
    </row>
    <row r="22" spans="1:4" ht="63.75" x14ac:dyDescent="0.25">
      <c r="A22" s="18"/>
      <c r="B22" s="20">
        <v>3000148</v>
      </c>
      <c r="C22" s="20" t="s">
        <v>902</v>
      </c>
      <c r="D22" s="24">
        <v>0.58563266229444477</v>
      </c>
    </row>
    <row r="23" spans="1:4" ht="15.75" thickBot="1" x14ac:dyDescent="0.3">
      <c r="A23" s="25"/>
      <c r="B23" s="27">
        <v>9000000</v>
      </c>
      <c r="C23" s="27" t="s">
        <v>160</v>
      </c>
      <c r="D23" s="31">
        <v>0.34409795787464315</v>
      </c>
    </row>
  </sheetData>
  <mergeCells count="10">
    <mergeCell ref="A15:D15"/>
    <mergeCell ref="A17:C18"/>
    <mergeCell ref="D17:D18"/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0"/>
  <dimension ref="A1:S19"/>
  <sheetViews>
    <sheetView topLeftCell="A14" workbookViewId="0">
      <selection activeCell="A18" sqref="A18:S18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4" width="7.7109375" customWidth="1"/>
    <col min="5" max="5" width="31.42578125" customWidth="1"/>
    <col min="6" max="6" width="4.28515625" style="4" customWidth="1"/>
    <col min="7" max="7" width="11.42578125" customWidth="1"/>
    <col min="8" max="10" width="13.5703125" customWidth="1"/>
    <col min="11" max="13" width="0" hidden="1" customWidth="1"/>
    <col min="17" max="18" width="14" hidden="1" customWidth="1"/>
    <col min="19" max="19" width="0" hidden="1" customWidth="1"/>
  </cols>
  <sheetData>
    <row r="1" spans="1:19" ht="15.75" x14ac:dyDescent="0.25">
      <c r="A1" s="32">
        <v>63</v>
      </c>
      <c r="B1" s="33" t="s">
        <v>72</v>
      </c>
      <c r="C1" s="33" t="s">
        <v>895</v>
      </c>
      <c r="D1" s="33"/>
      <c r="E1" s="33"/>
      <c r="F1" s="36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15.75" thickBot="1" x14ac:dyDescent="0.3">
      <c r="A2" s="2" t="s">
        <v>903</v>
      </c>
    </row>
    <row r="3" spans="1:19" ht="15.75" thickBot="1" x14ac:dyDescent="0.3">
      <c r="A3" s="76" t="s">
        <v>163</v>
      </c>
      <c r="B3" s="77"/>
      <c r="C3" s="77"/>
      <c r="D3" s="77"/>
      <c r="E3" s="77"/>
      <c r="F3" s="77"/>
      <c r="G3" s="77"/>
      <c r="H3" s="76" t="s">
        <v>1</v>
      </c>
      <c r="I3" s="77"/>
      <c r="J3" s="77"/>
      <c r="K3" s="77"/>
      <c r="L3" s="77"/>
      <c r="M3" s="77"/>
      <c r="N3" s="77"/>
      <c r="O3" s="77"/>
      <c r="P3" s="78"/>
      <c r="Q3" s="77" t="s">
        <v>167</v>
      </c>
      <c r="R3" s="77"/>
      <c r="S3" s="78"/>
    </row>
    <row r="4" spans="1:19" ht="45" customHeight="1" x14ac:dyDescent="0.25">
      <c r="A4" s="96" t="s">
        <v>164</v>
      </c>
      <c r="B4" s="92"/>
      <c r="C4" s="92"/>
      <c r="D4" s="92" t="s">
        <v>165</v>
      </c>
      <c r="E4" s="92"/>
      <c r="F4" s="92" t="s">
        <v>166</v>
      </c>
      <c r="G4" s="93"/>
      <c r="H4" s="74" t="s">
        <v>2</v>
      </c>
      <c r="I4" s="72" t="s">
        <v>3</v>
      </c>
      <c r="J4" s="72" t="s">
        <v>76</v>
      </c>
      <c r="K4" s="72" t="s">
        <v>5</v>
      </c>
      <c r="L4" s="72"/>
      <c r="M4" s="72"/>
      <c r="N4" s="72" t="s">
        <v>9</v>
      </c>
      <c r="O4" s="72"/>
      <c r="P4" s="81"/>
      <c r="Q4" s="90" t="s">
        <v>168</v>
      </c>
      <c r="R4" s="72" t="s">
        <v>169</v>
      </c>
      <c r="S4" s="81" t="s">
        <v>170</v>
      </c>
    </row>
    <row r="5" spans="1:19" ht="15.75" thickBot="1" x14ac:dyDescent="0.3">
      <c r="A5" s="97"/>
      <c r="B5" s="94"/>
      <c r="C5" s="94"/>
      <c r="D5" s="94"/>
      <c r="E5" s="94"/>
      <c r="F5" s="94"/>
      <c r="G5" s="95"/>
      <c r="H5" s="75"/>
      <c r="I5" s="73"/>
      <c r="J5" s="73"/>
      <c r="K5" s="9" t="s">
        <v>6</v>
      </c>
      <c r="L5" s="9" t="s">
        <v>7</v>
      </c>
      <c r="M5" s="9" t="s">
        <v>77</v>
      </c>
      <c r="N5" s="9" t="s">
        <v>10</v>
      </c>
      <c r="O5" s="9" t="s">
        <v>7</v>
      </c>
      <c r="P5" s="10" t="s">
        <v>77</v>
      </c>
      <c r="Q5" s="91"/>
      <c r="R5" s="73"/>
      <c r="S5" s="89"/>
    </row>
    <row r="6" spans="1:19" x14ac:dyDescent="0.25">
      <c r="A6" s="11" t="s">
        <v>11</v>
      </c>
      <c r="B6" s="13"/>
      <c r="C6" s="13"/>
      <c r="D6" s="54"/>
      <c r="E6" s="13"/>
      <c r="F6" s="55"/>
      <c r="G6" s="13"/>
      <c r="H6" s="14">
        <v>316091487</v>
      </c>
      <c r="I6" s="15">
        <v>360998954</v>
      </c>
      <c r="J6" s="15">
        <v>112626658.60000002</v>
      </c>
      <c r="K6" s="15">
        <v>89389886.099999994</v>
      </c>
      <c r="L6" s="15">
        <v>16102853.1</v>
      </c>
      <c r="M6" s="15">
        <v>7133919.3999999994</v>
      </c>
      <c r="N6" s="16">
        <v>0.24761813049463849</v>
      </c>
      <c r="O6" s="16">
        <v>0.29222450101614417</v>
      </c>
      <c r="P6" s="17">
        <v>0.3119861078600244</v>
      </c>
      <c r="Q6" s="56"/>
      <c r="R6" s="15"/>
      <c r="S6" s="17"/>
    </row>
    <row r="7" spans="1:19" x14ac:dyDescent="0.25">
      <c r="A7" s="40" t="s">
        <v>171</v>
      </c>
      <c r="B7" s="42"/>
      <c r="C7" s="42"/>
      <c r="D7" s="57"/>
      <c r="E7" s="42"/>
      <c r="F7" s="58"/>
      <c r="G7" s="42"/>
      <c r="H7" s="43">
        <f ca="1">SUM(H8:OFFSET(H6,MATCH("PROYECTOS",$A$8:$A$50,0),0))</f>
        <v>83110201</v>
      </c>
      <c r="I7" s="44">
        <f ca="1">SUM(I8:OFFSET(I6,MATCH("PROYECTOS",$A$8:$A$50,0),0))</f>
        <v>92210144</v>
      </c>
      <c r="J7" s="44">
        <f ca="1">SUM(J8:OFFSET(J6,MATCH("PROYECTOS",$A$8:$A$50,0),0))</f>
        <v>48710959.400000006</v>
      </c>
      <c r="K7" s="44">
        <f ca="1">SUM(K8:OFFSET(K6,MATCH("PROYECTOS",$A$8:$A$50,0),0))</f>
        <v>39110161.199999996</v>
      </c>
      <c r="L7" s="44">
        <f ca="1">SUM(L8:OFFSET(L6,MATCH("PROYECTOS",$A$8:$A$50,0),0))</f>
        <v>7448233.3999999994</v>
      </c>
      <c r="M7" s="44">
        <f ca="1">SUM(M8:OFFSET(M6,MATCH("PROYECTOS",$A$8:$A$50,0),0))</f>
        <v>2152564.8000000003</v>
      </c>
      <c r="N7" s="45">
        <f ca="1">IFERROR(K7/I7,0)</f>
        <v>0.42414163456896886</v>
      </c>
      <c r="O7" s="45">
        <f ca="1">IFERROR(SUM(K7,L7)/I7,0)</f>
        <v>0.50491619013196631</v>
      </c>
      <c r="P7" s="46">
        <f ca="1">IFERROR(SUM(K7,L7,M7)/I7,0)</f>
        <v>0.52826031157699949</v>
      </c>
      <c r="Q7" s="59"/>
      <c r="R7" s="44"/>
      <c r="S7" s="46"/>
    </row>
    <row r="8" spans="1:19" x14ac:dyDescent="0.25">
      <c r="A8" s="18"/>
      <c r="B8" s="20">
        <v>5000276</v>
      </c>
      <c r="C8" s="20" t="s">
        <v>510</v>
      </c>
      <c r="D8" s="63">
        <v>3000001</v>
      </c>
      <c r="E8" s="20" t="s">
        <v>366</v>
      </c>
      <c r="F8" s="64">
        <v>1</v>
      </c>
      <c r="G8" s="20" t="s">
        <v>413</v>
      </c>
      <c r="H8" s="21">
        <v>485016</v>
      </c>
      <c r="I8" s="22">
        <v>1155868</v>
      </c>
      <c r="J8" s="22">
        <f t="shared" ref="J8:J18" si="0">SUM(K8,L8,M8)</f>
        <v>911921.4</v>
      </c>
      <c r="K8" s="22">
        <v>789014.9</v>
      </c>
      <c r="L8" s="22">
        <v>98535.5</v>
      </c>
      <c r="M8" s="22">
        <v>24371</v>
      </c>
      <c r="N8" s="23">
        <f t="shared" ref="N8:N19" si="1">IFERROR(K8/I8,0)</f>
        <v>0.68261678669190606</v>
      </c>
      <c r="O8" s="23">
        <f t="shared" ref="O8:O19" si="2">IFERROR(SUM(K8,L8)/I8,0)</f>
        <v>0.76786484269830124</v>
      </c>
      <c r="P8" s="24">
        <f t="shared" ref="P8:P19" si="3">IFERROR(SUM(K8,L8,M8)/I8,0)</f>
        <v>0.78894943021175434</v>
      </c>
      <c r="Q8" s="65">
        <v>0</v>
      </c>
      <c r="R8" s="22">
        <v>0</v>
      </c>
      <c r="S8" s="24">
        <f>IFERROR(R8/Q8,0)</f>
        <v>0</v>
      </c>
    </row>
    <row r="9" spans="1:19" ht="63.75" x14ac:dyDescent="0.25">
      <c r="A9" s="18"/>
      <c r="B9" s="20">
        <v>5001505</v>
      </c>
      <c r="C9" s="20" t="s">
        <v>904</v>
      </c>
      <c r="D9" s="63">
        <v>3000146</v>
      </c>
      <c r="E9" s="20" t="s">
        <v>900</v>
      </c>
      <c r="F9" s="64">
        <v>500</v>
      </c>
      <c r="G9" s="20" t="s">
        <v>913</v>
      </c>
      <c r="H9" s="21">
        <v>13236336</v>
      </c>
      <c r="I9" s="22">
        <v>5646904</v>
      </c>
      <c r="J9" s="22">
        <f t="shared" si="0"/>
        <v>2067731.2999999998</v>
      </c>
      <c r="K9" s="22">
        <v>1795159.4</v>
      </c>
      <c r="L9" s="22">
        <v>173528.2</v>
      </c>
      <c r="M9" s="22">
        <v>99043.7</v>
      </c>
      <c r="N9" s="23">
        <f t="shared" si="1"/>
        <v>0.31790152621684376</v>
      </c>
      <c r="O9" s="23">
        <f t="shared" si="2"/>
        <v>0.34863132080871218</v>
      </c>
      <c r="P9" s="24">
        <f t="shared" si="3"/>
        <v>0.36617079022416527</v>
      </c>
      <c r="Q9" s="65">
        <v>0</v>
      </c>
      <c r="R9" s="22">
        <v>0</v>
      </c>
      <c r="S9" s="24">
        <f t="shared" ref="S9:S18" si="4">IFERROR(R9/Q9,0)</f>
        <v>0</v>
      </c>
    </row>
    <row r="10" spans="1:19" ht="63.75" x14ac:dyDescent="0.25">
      <c r="A10" s="18"/>
      <c r="B10" s="20">
        <v>5001506</v>
      </c>
      <c r="C10" s="20" t="s">
        <v>905</v>
      </c>
      <c r="D10" s="63">
        <v>3000146</v>
      </c>
      <c r="E10" s="20" t="s">
        <v>900</v>
      </c>
      <c r="F10" s="64">
        <v>500</v>
      </c>
      <c r="G10" s="20" t="s">
        <v>913</v>
      </c>
      <c r="H10" s="21">
        <v>1600000</v>
      </c>
      <c r="I10" s="22">
        <v>2196921</v>
      </c>
      <c r="J10" s="22">
        <f t="shared" si="0"/>
        <v>298268.5</v>
      </c>
      <c r="K10" s="22">
        <v>298268.5</v>
      </c>
      <c r="L10" s="22">
        <v>0</v>
      </c>
      <c r="M10" s="22">
        <v>0</v>
      </c>
      <c r="N10" s="23">
        <f t="shared" si="1"/>
        <v>0.13576660244041547</v>
      </c>
      <c r="O10" s="23">
        <f t="shared" si="2"/>
        <v>0.13576660244041547</v>
      </c>
      <c r="P10" s="24">
        <f t="shared" si="3"/>
        <v>0.13576660244041547</v>
      </c>
      <c r="Q10" s="65">
        <v>0</v>
      </c>
      <c r="R10" s="22">
        <v>0</v>
      </c>
      <c r="S10" s="24">
        <f t="shared" si="4"/>
        <v>0</v>
      </c>
    </row>
    <row r="11" spans="1:19" ht="63.75" x14ac:dyDescent="0.25">
      <c r="A11" s="18"/>
      <c r="B11" s="20">
        <v>5001507</v>
      </c>
      <c r="C11" s="20" t="s">
        <v>906</v>
      </c>
      <c r="D11" s="63">
        <v>3000146</v>
      </c>
      <c r="E11" s="20" t="s">
        <v>900</v>
      </c>
      <c r="F11" s="64">
        <v>245</v>
      </c>
      <c r="G11" s="20" t="s">
        <v>914</v>
      </c>
      <c r="H11" s="21">
        <v>12605918</v>
      </c>
      <c r="I11" s="22">
        <v>16348920</v>
      </c>
      <c r="J11" s="22">
        <f t="shared" si="0"/>
        <v>7471275.7999999998</v>
      </c>
      <c r="K11" s="22">
        <v>6785482.5</v>
      </c>
      <c r="L11" s="22">
        <v>482094.5</v>
      </c>
      <c r="M11" s="22">
        <v>203698.8</v>
      </c>
      <c r="N11" s="23">
        <f t="shared" si="1"/>
        <v>0.41504163577777614</v>
      </c>
      <c r="O11" s="23">
        <f t="shared" si="2"/>
        <v>0.44452948573973083</v>
      </c>
      <c r="P11" s="24">
        <f t="shared" si="3"/>
        <v>0.45698895095211178</v>
      </c>
      <c r="Q11" s="65">
        <v>0</v>
      </c>
      <c r="R11" s="22">
        <v>0</v>
      </c>
      <c r="S11" s="24">
        <f t="shared" si="4"/>
        <v>0</v>
      </c>
    </row>
    <row r="12" spans="1:19" ht="38.25" x14ac:dyDescent="0.25">
      <c r="A12" s="18"/>
      <c r="B12" s="20">
        <v>5001510</v>
      </c>
      <c r="C12" s="20" t="s">
        <v>907</v>
      </c>
      <c r="D12" s="63">
        <v>3000147</v>
      </c>
      <c r="E12" s="20" t="s">
        <v>901</v>
      </c>
      <c r="F12" s="64">
        <v>86</v>
      </c>
      <c r="G12" s="20" t="s">
        <v>359</v>
      </c>
      <c r="H12" s="21">
        <v>4422170</v>
      </c>
      <c r="I12" s="22">
        <v>3991456</v>
      </c>
      <c r="J12" s="22">
        <f t="shared" si="0"/>
        <v>2083237.0000000002</v>
      </c>
      <c r="K12" s="22">
        <v>1633172.6</v>
      </c>
      <c r="L12" s="22">
        <v>327135.09999999998</v>
      </c>
      <c r="M12" s="22">
        <v>122929.3</v>
      </c>
      <c r="N12" s="23">
        <f t="shared" si="1"/>
        <v>0.40916713099179852</v>
      </c>
      <c r="O12" s="23">
        <f t="shared" si="2"/>
        <v>0.49112597007207398</v>
      </c>
      <c r="P12" s="24">
        <f t="shared" si="3"/>
        <v>0.5219240798345266</v>
      </c>
      <c r="Q12" s="65">
        <v>0</v>
      </c>
      <c r="R12" s="22">
        <v>0</v>
      </c>
      <c r="S12" s="24">
        <f t="shared" si="4"/>
        <v>0</v>
      </c>
    </row>
    <row r="13" spans="1:19" ht="38.25" x14ac:dyDescent="0.25">
      <c r="A13" s="18"/>
      <c r="B13" s="20">
        <v>5001511</v>
      </c>
      <c r="C13" s="20" t="s">
        <v>908</v>
      </c>
      <c r="D13" s="63">
        <v>3000147</v>
      </c>
      <c r="E13" s="20" t="s">
        <v>901</v>
      </c>
      <c r="F13" s="64">
        <v>86</v>
      </c>
      <c r="G13" s="20" t="s">
        <v>359</v>
      </c>
      <c r="H13" s="21">
        <v>3064754</v>
      </c>
      <c r="I13" s="22">
        <v>2044603</v>
      </c>
      <c r="J13" s="22">
        <f t="shared" si="0"/>
        <v>1121891</v>
      </c>
      <c r="K13" s="22">
        <v>918856.6</v>
      </c>
      <c r="L13" s="22">
        <v>164862.1</v>
      </c>
      <c r="M13" s="22">
        <v>38172.300000000003</v>
      </c>
      <c r="N13" s="23">
        <f t="shared" si="1"/>
        <v>0.44940587488133393</v>
      </c>
      <c r="O13" s="23">
        <f t="shared" si="2"/>
        <v>0.5300386921079544</v>
      </c>
      <c r="P13" s="24">
        <f t="shared" si="3"/>
        <v>0.548708477880547</v>
      </c>
      <c r="Q13" s="65">
        <v>0</v>
      </c>
      <c r="R13" s="22">
        <v>0</v>
      </c>
      <c r="S13" s="24">
        <f t="shared" si="4"/>
        <v>0</v>
      </c>
    </row>
    <row r="14" spans="1:19" ht="38.25" x14ac:dyDescent="0.25">
      <c r="A14" s="18"/>
      <c r="B14" s="20">
        <v>5001512</v>
      </c>
      <c r="C14" s="20" t="s">
        <v>909</v>
      </c>
      <c r="D14" s="63">
        <v>3000147</v>
      </c>
      <c r="E14" s="20" t="s">
        <v>901</v>
      </c>
      <c r="F14" s="64">
        <v>86</v>
      </c>
      <c r="G14" s="20" t="s">
        <v>359</v>
      </c>
      <c r="H14" s="21">
        <v>279431</v>
      </c>
      <c r="I14" s="22">
        <v>1161551</v>
      </c>
      <c r="J14" s="22">
        <f t="shared" si="0"/>
        <v>551352.69999999995</v>
      </c>
      <c r="K14" s="22">
        <v>407812.1</v>
      </c>
      <c r="L14" s="22">
        <v>109131.6</v>
      </c>
      <c r="M14" s="22">
        <v>34409</v>
      </c>
      <c r="N14" s="23">
        <f t="shared" si="1"/>
        <v>0.35109271999249275</v>
      </c>
      <c r="O14" s="23">
        <f t="shared" si="2"/>
        <v>0.44504606341004393</v>
      </c>
      <c r="P14" s="24">
        <f t="shared" si="3"/>
        <v>0.47466938601921049</v>
      </c>
      <c r="Q14" s="65">
        <v>0</v>
      </c>
      <c r="R14" s="22">
        <v>0</v>
      </c>
      <c r="S14" s="24">
        <f t="shared" si="4"/>
        <v>0</v>
      </c>
    </row>
    <row r="15" spans="1:19" ht="38.25" x14ac:dyDescent="0.25">
      <c r="A15" s="18"/>
      <c r="B15" s="20">
        <v>5001515</v>
      </c>
      <c r="C15" s="20" t="s">
        <v>910</v>
      </c>
      <c r="D15" s="63">
        <v>3000147</v>
      </c>
      <c r="E15" s="20" t="s">
        <v>901</v>
      </c>
      <c r="F15" s="64">
        <v>502</v>
      </c>
      <c r="G15" s="20" t="s">
        <v>915</v>
      </c>
      <c r="H15" s="21">
        <v>1564780</v>
      </c>
      <c r="I15" s="22">
        <v>1610547</v>
      </c>
      <c r="J15" s="22">
        <f t="shared" si="0"/>
        <v>899069.5</v>
      </c>
      <c r="K15" s="22">
        <v>782522.3</v>
      </c>
      <c r="L15" s="22">
        <v>99485.7</v>
      </c>
      <c r="M15" s="22">
        <v>17061.5</v>
      </c>
      <c r="N15" s="23">
        <f t="shared" si="1"/>
        <v>0.48587361933554257</v>
      </c>
      <c r="O15" s="23">
        <f t="shared" si="2"/>
        <v>0.54764499266398314</v>
      </c>
      <c r="P15" s="24">
        <f t="shared" si="3"/>
        <v>0.55823859843891543</v>
      </c>
      <c r="Q15" s="65">
        <v>0</v>
      </c>
      <c r="R15" s="22">
        <v>0</v>
      </c>
      <c r="S15" s="24">
        <f t="shared" si="4"/>
        <v>0</v>
      </c>
    </row>
    <row r="16" spans="1:19" ht="63.75" x14ac:dyDescent="0.25">
      <c r="A16" s="18"/>
      <c r="B16" s="20">
        <v>5001516</v>
      </c>
      <c r="C16" s="20" t="s">
        <v>911</v>
      </c>
      <c r="D16" s="63">
        <v>3000148</v>
      </c>
      <c r="E16" s="20" t="s">
        <v>902</v>
      </c>
      <c r="F16" s="64">
        <v>88</v>
      </c>
      <c r="G16" s="20" t="s">
        <v>316</v>
      </c>
      <c r="H16" s="21">
        <v>21313257</v>
      </c>
      <c r="I16" s="22">
        <v>37544229</v>
      </c>
      <c r="J16" s="22">
        <f t="shared" si="0"/>
        <v>22143432.5</v>
      </c>
      <c r="K16" s="22">
        <v>16036661</v>
      </c>
      <c r="L16" s="22">
        <v>4819069</v>
      </c>
      <c r="M16" s="22">
        <v>1287702.5</v>
      </c>
      <c r="N16" s="23">
        <f t="shared" si="1"/>
        <v>0.42714050673407089</v>
      </c>
      <c r="O16" s="23">
        <f t="shared" si="2"/>
        <v>0.55549762388248802</v>
      </c>
      <c r="P16" s="24">
        <f t="shared" si="3"/>
        <v>0.58979590445178676</v>
      </c>
      <c r="Q16" s="65">
        <v>0</v>
      </c>
      <c r="R16" s="22">
        <v>0</v>
      </c>
      <c r="S16" s="24">
        <f t="shared" si="4"/>
        <v>0</v>
      </c>
    </row>
    <row r="17" spans="1:19" ht="25.5" x14ac:dyDescent="0.25">
      <c r="A17" s="18"/>
      <c r="B17" s="20">
        <v>5001519</v>
      </c>
      <c r="C17" s="20" t="s">
        <v>912</v>
      </c>
      <c r="D17" s="63">
        <v>3000001</v>
      </c>
      <c r="E17" s="20" t="s">
        <v>366</v>
      </c>
      <c r="F17" s="64">
        <v>1</v>
      </c>
      <c r="G17" s="20" t="s">
        <v>413</v>
      </c>
      <c r="H17" s="21">
        <v>15643642</v>
      </c>
      <c r="I17" s="22">
        <v>16830853</v>
      </c>
      <c r="J17" s="22">
        <f t="shared" si="0"/>
        <v>9865653.5999999996</v>
      </c>
      <c r="K17" s="22">
        <v>8668355.9000000004</v>
      </c>
      <c r="L17" s="22">
        <v>957304.1</v>
      </c>
      <c r="M17" s="22">
        <v>239993.60000000001</v>
      </c>
      <c r="N17" s="23">
        <f t="shared" si="1"/>
        <v>0.5150277231938275</v>
      </c>
      <c r="O17" s="23">
        <f t="shared" si="2"/>
        <v>0.57190565445494657</v>
      </c>
      <c r="P17" s="24">
        <f t="shared" si="3"/>
        <v>0.58616480103533664</v>
      </c>
      <c r="Q17" s="65">
        <v>0</v>
      </c>
      <c r="R17" s="22">
        <v>0</v>
      </c>
      <c r="S17" s="24">
        <f t="shared" si="4"/>
        <v>0</v>
      </c>
    </row>
    <row r="18" spans="1:19" x14ac:dyDescent="0.25">
      <c r="A18" s="18"/>
      <c r="B18" s="20">
        <v>9000000</v>
      </c>
      <c r="C18" s="20" t="s">
        <v>192</v>
      </c>
      <c r="D18" s="63">
        <v>9000000</v>
      </c>
      <c r="E18" s="20" t="s">
        <v>193</v>
      </c>
      <c r="F18" s="64"/>
      <c r="G18" s="20" t="s">
        <v>205</v>
      </c>
      <c r="H18" s="21">
        <v>8894897</v>
      </c>
      <c r="I18" s="22">
        <v>3678292</v>
      </c>
      <c r="J18" s="22">
        <f t="shared" si="0"/>
        <v>1297126.1000000001</v>
      </c>
      <c r="K18" s="22">
        <v>994855.4</v>
      </c>
      <c r="L18" s="22">
        <v>217087.6</v>
      </c>
      <c r="M18" s="22">
        <v>85183.1</v>
      </c>
      <c r="N18" s="23">
        <f t="shared" si="1"/>
        <v>0.27046667311893674</v>
      </c>
      <c r="O18" s="23">
        <f t="shared" si="2"/>
        <v>0.32948526109400778</v>
      </c>
      <c r="P18" s="24">
        <f t="shared" si="3"/>
        <v>0.35264359110152216</v>
      </c>
      <c r="Q18" s="65">
        <v>0</v>
      </c>
      <c r="R18" s="22">
        <v>0</v>
      </c>
      <c r="S18" s="24">
        <f t="shared" si="4"/>
        <v>0</v>
      </c>
    </row>
    <row r="19" spans="1:19" ht="15.75" thickBot="1" x14ac:dyDescent="0.3">
      <c r="A19" s="47" t="s">
        <v>161</v>
      </c>
      <c r="B19" s="49"/>
      <c r="C19" s="49"/>
      <c r="D19" s="60"/>
      <c r="E19" s="49"/>
      <c r="F19" s="61"/>
      <c r="G19" s="49"/>
      <c r="H19" s="50">
        <f ca="1">OFFSET(H19,-MATCH("PROYECTOS",$A$8:$A$50,0)-1,0)-(OFFSET(H19,-MATCH("PROYECTOS",$A$8:$A$50,0),0))</f>
        <v>232981286</v>
      </c>
      <c r="I19" s="51">
        <f t="shared" ref="I19:M19" ca="1" si="5">OFFSET(I19,-MATCH("PROYECTOS",$A$8:$A$50,0)-1,0)-(OFFSET(I19,-MATCH("PROYECTOS",$A$8:$A$50,0),0))</f>
        <v>268788810</v>
      </c>
      <c r="J19" s="51">
        <f t="shared" ca="1" si="5"/>
        <v>63915699.200000018</v>
      </c>
      <c r="K19" s="51">
        <f t="shared" ca="1" si="5"/>
        <v>50279724.899999999</v>
      </c>
      <c r="L19" s="51">
        <f t="shared" ca="1" si="5"/>
        <v>8654619.6999999993</v>
      </c>
      <c r="M19" s="51">
        <f t="shared" ca="1" si="5"/>
        <v>4981354.5999999996</v>
      </c>
      <c r="N19" s="52">
        <f t="shared" ca="1" si="1"/>
        <v>0.18706033521261542</v>
      </c>
      <c r="O19" s="52">
        <f t="shared" ca="1" si="2"/>
        <v>0.21925892153025267</v>
      </c>
      <c r="P19" s="53">
        <f t="shared" ca="1" si="3"/>
        <v>0.23779151818113259</v>
      </c>
      <c r="Q19" s="62"/>
      <c r="R19" s="51"/>
      <c r="S19" s="53"/>
    </row>
  </sheetData>
  <mergeCells count="14">
    <mergeCell ref="F4:G5"/>
    <mergeCell ref="D4:E5"/>
    <mergeCell ref="A4:C5"/>
    <mergeCell ref="A3:G3"/>
    <mergeCell ref="H3:P3"/>
    <mergeCell ref="J4:J5"/>
    <mergeCell ref="I4:I5"/>
    <mergeCell ref="H4:H5"/>
    <mergeCell ref="Q3:S3"/>
    <mergeCell ref="K4:M4"/>
    <mergeCell ref="N4:P4"/>
    <mergeCell ref="S4:S5"/>
    <mergeCell ref="R4:R5"/>
    <mergeCell ref="Q4:Q5"/>
  </mergeCells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1"/>
  <dimension ref="A1:M12"/>
  <sheetViews>
    <sheetView workbookViewId="0">
      <selection activeCell="A10" sqref="A10:L10"/>
    </sheetView>
  </sheetViews>
  <sheetFormatPr baseColWidth="10" defaultColWidth="11.7109375" defaultRowHeight="15" x14ac:dyDescent="0.25"/>
  <cols>
    <col min="1" max="1" width="4.28515625" customWidth="1"/>
    <col min="2" max="2" width="4.28515625" style="4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64</v>
      </c>
      <c r="B1" s="36" t="s">
        <v>72</v>
      </c>
      <c r="C1" s="33" t="s">
        <v>51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918</v>
      </c>
    </row>
    <row r="3" spans="1:13" ht="15.75" thickBot="1" x14ac:dyDescent="0.3">
      <c r="A3" s="76" t="s">
        <v>75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2"/>
      <c r="C6" s="13"/>
      <c r="D6" s="14">
        <v>471236</v>
      </c>
      <c r="E6" s="15">
        <v>512186</v>
      </c>
      <c r="F6" s="15">
        <v>71164.100000000006</v>
      </c>
      <c r="G6" s="15">
        <v>34251.800000000003</v>
      </c>
      <c r="H6" s="15">
        <v>34133</v>
      </c>
      <c r="I6" s="15">
        <v>2779.3</v>
      </c>
      <c r="J6" s="16">
        <v>6.6873752894456323E-2</v>
      </c>
      <c r="K6" s="16">
        <v>0.13351555880090438</v>
      </c>
      <c r="L6" s="17">
        <v>0.13894190782254884</v>
      </c>
      <c r="M6" s="5"/>
    </row>
    <row r="7" spans="1:13" x14ac:dyDescent="0.25">
      <c r="A7" s="40" t="s">
        <v>107</v>
      </c>
      <c r="B7" s="41"/>
      <c r="C7" s="42"/>
      <c r="D7" s="43">
        <f ca="1">SUM(D8:OFFSET(D6,MATCH("GOBIERNOS REGIONALES",$A$8:$A$50,0),0))</f>
        <v>159100</v>
      </c>
      <c r="E7" s="44">
        <f ca="1">SUM(E8:OFFSET(E6,MATCH("GOBIERNOS REGIONALES",$A$8:$A$50,0),0))</f>
        <v>200050</v>
      </c>
      <c r="F7" s="44">
        <f ca="1">SUM(F8:OFFSET(F6,MATCH("GOBIERNOS REGIONALES",$A$8:$A$50,0),0))</f>
        <v>71164.2</v>
      </c>
      <c r="G7" s="44">
        <f ca="1">SUM(G8:OFFSET(G6,MATCH("GOBIERNOS REGIONALES",$A$8:$A$50,0),0))</f>
        <v>34251.9</v>
      </c>
      <c r="H7" s="44">
        <f ca="1">SUM(H8:OFFSET(H6,MATCH("GOBIERNOS REGIONALES",$A$8:$A$50,0),0))</f>
        <v>34133</v>
      </c>
      <c r="I7" s="44">
        <f ca="1">SUM(I8:OFFSET(I6,MATCH("GOBIERNOS REGIONALES",$A$8:$A$50,0),0))</f>
        <v>2779.3</v>
      </c>
      <c r="J7" s="45">
        <f ca="1">IFERROR(G7/E7,0)</f>
        <v>0.17121669582604349</v>
      </c>
      <c r="K7" s="45">
        <f ca="1">IFERROR(SUM(G7,H7)/E7,0)</f>
        <v>0.34183904023994</v>
      </c>
      <c r="L7" s="46">
        <f ca="1">IFERROR(SUM(G7,H7,I7)/E7,0)</f>
        <v>0.35573206698325416</v>
      </c>
      <c r="M7" s="5"/>
    </row>
    <row r="8" spans="1:13" x14ac:dyDescent="0.25">
      <c r="A8" s="18"/>
      <c r="B8" s="19">
        <v>61</v>
      </c>
      <c r="C8" s="20" t="s">
        <v>718</v>
      </c>
      <c r="D8" s="21">
        <v>159100</v>
      </c>
      <c r="E8" s="22">
        <v>200050</v>
      </c>
      <c r="F8" s="22">
        <f t="shared" ref="F8:F11" si="0">SUM(G8,H8,I8)</f>
        <v>71164.2</v>
      </c>
      <c r="G8" s="22">
        <v>34251.9</v>
      </c>
      <c r="H8" s="22">
        <v>34133</v>
      </c>
      <c r="I8" s="22">
        <v>2779.3</v>
      </c>
      <c r="J8" s="23">
        <f t="shared" ref="J8:J11" si="1">IFERROR(G8/E8,0)</f>
        <v>0.17121669582604349</v>
      </c>
      <c r="K8" s="23">
        <f t="shared" ref="K8:K11" si="2">IFERROR(SUM(G8,H8)/E8,0)</f>
        <v>0.34183904023994</v>
      </c>
      <c r="L8" s="24">
        <f t="shared" ref="L8:L11" si="3">IFERROR(SUM(G8,H8,I8)/E8,0)</f>
        <v>0.35573206698325416</v>
      </c>
      <c r="M8" s="5"/>
    </row>
    <row r="9" spans="1:13" x14ac:dyDescent="0.25">
      <c r="A9" s="40" t="s">
        <v>112</v>
      </c>
      <c r="B9" s="41"/>
      <c r="C9" s="42"/>
      <c r="D9" s="43">
        <f ca="1">SUM(D10:OFFSET(D8,(MATCH("GOBIERNOS LOCALES",$A$8:$A$50,0)-MATCH("GOBIERNOS REGIONALES",$A$8:$A$50,0)),0))</f>
        <v>312136</v>
      </c>
      <c r="E9" s="44">
        <f ca="1">SUM(E10:OFFSET(E8,(MATCH("GOBIERNOS LOCALES",$A$8:$A$50,0)-MATCH("GOBIERNOS REGIONALES",$A$8:$A$50,0)),0))</f>
        <v>312136</v>
      </c>
      <c r="F9" s="44">
        <f ca="1">SUM(F10:OFFSET(F8,(MATCH("GOBIERNOS LOCALES",$A$8:$A$50,0)-MATCH("GOBIERNOS REGIONALES",$A$8:$A$50,0)),0))</f>
        <v>0</v>
      </c>
      <c r="G9" s="44">
        <f ca="1">SUM(G10:OFFSET(G8,(MATCH("GOBIERNOS LOCALES",$A$8:$A$50,0)-MATCH("GOBIERNOS REGIONALES",$A$8:$A$50,0)),0))</f>
        <v>0</v>
      </c>
      <c r="H9" s="44">
        <f ca="1">SUM(H10:OFFSET(H8,(MATCH("GOBIERNOS LOCALES",$A$8:$A$50,0)-MATCH("GOBIERNOS REGIONALES",$A$8:$A$50,0)),0))</f>
        <v>0</v>
      </c>
      <c r="I9" s="44">
        <f ca="1">SUM(I10:OFFSET(I8,(MATCH("GOBIERNOS LOCALES",$A$8:$A$50,0)-MATCH("GOBIERNOS REGIONALES",$A$8:$A$50,0)),0))</f>
        <v>0</v>
      </c>
      <c r="J9" s="45">
        <f t="shared" ca="1" si="1"/>
        <v>0</v>
      </c>
      <c r="K9" s="45">
        <f t="shared" ca="1" si="2"/>
        <v>0</v>
      </c>
      <c r="L9" s="46">
        <f t="shared" ca="1" si="3"/>
        <v>0</v>
      </c>
      <c r="M9" s="5"/>
    </row>
    <row r="10" spans="1:13" ht="15.75" thickBot="1" x14ac:dyDescent="0.3">
      <c r="A10" s="25"/>
      <c r="B10" s="26">
        <v>457</v>
      </c>
      <c r="C10" s="27" t="s">
        <v>130</v>
      </c>
      <c r="D10" s="28">
        <v>312136</v>
      </c>
      <c r="E10" s="29">
        <v>312136</v>
      </c>
      <c r="F10" s="29">
        <f t="shared" si="0"/>
        <v>0</v>
      </c>
      <c r="G10" s="29">
        <v>0</v>
      </c>
      <c r="H10" s="29">
        <v>0</v>
      </c>
      <c r="I10" s="29">
        <v>0</v>
      </c>
      <c r="J10" s="30">
        <f t="shared" si="1"/>
        <v>0</v>
      </c>
      <c r="K10" s="30">
        <f t="shared" si="2"/>
        <v>0</v>
      </c>
      <c r="L10" s="31">
        <f t="shared" si="3"/>
        <v>0</v>
      </c>
      <c r="M10" s="5"/>
    </row>
    <row r="11" spans="1:13" x14ac:dyDescent="0.25">
      <c r="A11" t="s">
        <v>138</v>
      </c>
      <c r="D11" s="6"/>
      <c r="E11" s="6"/>
      <c r="F11" s="6">
        <f t="shared" si="0"/>
        <v>0</v>
      </c>
      <c r="G11" s="6"/>
      <c r="H11" s="6"/>
      <c r="I11" s="6"/>
      <c r="J11" s="5">
        <f t="shared" si="1"/>
        <v>0</v>
      </c>
      <c r="K11" s="5">
        <f t="shared" si="2"/>
        <v>0</v>
      </c>
      <c r="L11" s="5">
        <f t="shared" si="3"/>
        <v>0</v>
      </c>
      <c r="M11" s="5"/>
    </row>
    <row r="12" spans="1:13" x14ac:dyDescent="0.25">
      <c r="D12" s="6"/>
      <c r="E12" s="6"/>
      <c r="F12" s="6"/>
      <c r="G12" s="6"/>
      <c r="H12" s="6"/>
      <c r="I12" s="6"/>
      <c r="J12" s="5"/>
      <c r="K12" s="5"/>
      <c r="L12" s="5"/>
      <c r="M12" s="5"/>
    </row>
  </sheetData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2"/>
  <dimension ref="A1:P100"/>
  <sheetViews>
    <sheetView workbookViewId="0">
      <selection activeCell="N2" sqref="N2"/>
    </sheetView>
  </sheetViews>
  <sheetFormatPr baseColWidth="10" defaultColWidth="11.7109375" defaultRowHeight="15" x14ac:dyDescent="0.25"/>
  <cols>
    <col min="1" max="1" width="4.28515625" customWidth="1"/>
    <col min="2" max="2" width="4.28515625" style="35" customWidth="1"/>
    <col min="3" max="3" width="31.42578125" customWidth="1"/>
    <col min="4" max="6" width="13.5703125" customWidth="1"/>
    <col min="7" max="9" width="0" hidden="1" customWidth="1"/>
  </cols>
  <sheetData>
    <row r="1" spans="1:16" ht="15.75" x14ac:dyDescent="0.25">
      <c r="A1" s="32">
        <v>64</v>
      </c>
      <c r="B1" s="34" t="s">
        <v>72</v>
      </c>
      <c r="C1" s="33" t="s">
        <v>51</v>
      </c>
      <c r="D1" s="33"/>
      <c r="E1" s="33"/>
      <c r="F1" s="33"/>
      <c r="G1" s="33"/>
      <c r="H1" s="33"/>
      <c r="I1" s="33"/>
      <c r="J1" s="33"/>
      <c r="K1" s="33"/>
      <c r="L1" s="33"/>
    </row>
    <row r="2" spans="1:16" ht="15.75" thickBot="1" x14ac:dyDescent="0.3">
      <c r="A2" s="2" t="s">
        <v>919</v>
      </c>
      <c r="N2" s="1" t="s">
        <v>931</v>
      </c>
    </row>
    <row r="3" spans="1:16" ht="15.75" thickBot="1" x14ac:dyDescent="0.3">
      <c r="A3" s="76" t="s">
        <v>79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6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6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  <c r="O5" s="6"/>
      <c r="P5" s="66"/>
    </row>
    <row r="6" spans="1:16" x14ac:dyDescent="0.25">
      <c r="A6" s="11" t="s">
        <v>11</v>
      </c>
      <c r="B6" s="37"/>
      <c r="C6" s="13"/>
      <c r="D6" s="14">
        <f ca="1">SUM(D7:OFFSET(D7,50,0))</f>
        <v>471236</v>
      </c>
      <c r="E6" s="15">
        <f ca="1">SUM(E7:OFFSET(E7,50,0))</f>
        <v>512186</v>
      </c>
      <c r="F6" s="15">
        <f ca="1">SUM(F7:OFFSET(F7,50,0))</f>
        <v>71164.100000000006</v>
      </c>
      <c r="G6" s="15">
        <f ca="1">SUM(G7:OFFSET(G7,50,0))</f>
        <v>34251.800000000003</v>
      </c>
      <c r="H6" s="15">
        <f ca="1">SUM(H7:OFFSET(H7,50,0))</f>
        <v>34133</v>
      </c>
      <c r="I6" s="15">
        <f ca="1">SUM(I7:OFFSET(I7,50,0))</f>
        <v>2779.3</v>
      </c>
      <c r="J6" s="16">
        <f ca="1">IFERROR(G6/E6,0)</f>
        <v>6.6873752894456323E-2</v>
      </c>
      <c r="K6" s="16">
        <f ca="1">IFERROR(SUM(G6,H6)/E6,0)</f>
        <v>0.13351555880090438</v>
      </c>
      <c r="L6" s="17">
        <f ca="1">IFERROR(SUM(G6,H6,I6)/E6,0)</f>
        <v>0.13894190782254884</v>
      </c>
      <c r="M6" s="5"/>
      <c r="O6" s="6" t="s">
        <v>206</v>
      </c>
      <c r="P6" s="66" t="s">
        <v>207</v>
      </c>
    </row>
    <row r="7" spans="1:16" x14ac:dyDescent="0.25">
      <c r="A7" s="18"/>
      <c r="B7" s="38">
        <v>4</v>
      </c>
      <c r="C7" s="20" t="s">
        <v>85</v>
      </c>
      <c r="D7" s="21">
        <v>0</v>
      </c>
      <c r="E7" s="22">
        <v>37100</v>
      </c>
      <c r="F7" s="22">
        <f t="shared" ref="F7:F11" si="0">SUM(G7,H7,I7)</f>
        <v>24475.5</v>
      </c>
      <c r="G7" s="22">
        <v>21600.7</v>
      </c>
      <c r="H7" s="22">
        <v>2195.5</v>
      </c>
      <c r="I7" s="22">
        <v>679.3</v>
      </c>
      <c r="J7" s="23">
        <f t="shared" ref="J7:J11" si="1">IFERROR(G7/E7,0)</f>
        <v>0.58222911051212944</v>
      </c>
      <c r="K7" s="23">
        <f t="shared" ref="K7:K11" si="2">IFERROR(SUM(G7,H7)/E7,0)</f>
        <v>0.64140700808625339</v>
      </c>
      <c r="L7" s="24">
        <f t="shared" ref="L7:L11" si="3">IFERROR(SUM(G7,H7,I7)/E7,0)</f>
        <v>0.65971698113207544</v>
      </c>
      <c r="M7" s="5"/>
      <c r="N7" t="s">
        <v>85</v>
      </c>
      <c r="O7" s="6">
        <v>24475.5</v>
      </c>
      <c r="P7" s="66">
        <v>0.65971698113207544</v>
      </c>
    </row>
    <row r="8" spans="1:16" x14ac:dyDescent="0.25">
      <c r="A8" s="18"/>
      <c r="B8" s="38">
        <v>10</v>
      </c>
      <c r="C8" s="20" t="s">
        <v>91</v>
      </c>
      <c r="D8" s="21">
        <v>0</v>
      </c>
      <c r="E8" s="22">
        <v>36340</v>
      </c>
      <c r="F8" s="22">
        <f t="shared" si="0"/>
        <v>14500</v>
      </c>
      <c r="G8" s="22">
        <v>1000</v>
      </c>
      <c r="H8" s="22">
        <v>11400</v>
      </c>
      <c r="I8" s="22">
        <v>2100</v>
      </c>
      <c r="J8" s="23">
        <f t="shared" si="1"/>
        <v>2.7517886626307098E-2</v>
      </c>
      <c r="K8" s="23">
        <f t="shared" si="2"/>
        <v>0.34122179416620801</v>
      </c>
      <c r="L8" s="24">
        <f t="shared" si="3"/>
        <v>0.39900935608145294</v>
      </c>
      <c r="M8" s="5"/>
      <c r="N8" t="s">
        <v>93</v>
      </c>
      <c r="O8" s="6">
        <v>24566.9</v>
      </c>
      <c r="P8" s="66">
        <v>0.65686898395721927</v>
      </c>
    </row>
    <row r="9" spans="1:16" x14ac:dyDescent="0.25">
      <c r="A9" s="18"/>
      <c r="B9" s="38">
        <v>12</v>
      </c>
      <c r="C9" s="20" t="s">
        <v>93</v>
      </c>
      <c r="D9" s="21">
        <v>0</v>
      </c>
      <c r="E9" s="22">
        <v>37400</v>
      </c>
      <c r="F9" s="22">
        <f t="shared" si="0"/>
        <v>24566.9</v>
      </c>
      <c r="G9" s="22">
        <v>5628</v>
      </c>
      <c r="H9" s="22">
        <v>18938.900000000001</v>
      </c>
      <c r="I9" s="22">
        <v>0</v>
      </c>
      <c r="J9" s="23">
        <f t="shared" si="1"/>
        <v>0.15048128342245989</v>
      </c>
      <c r="K9" s="23">
        <f t="shared" si="2"/>
        <v>0.65686898395721927</v>
      </c>
      <c r="L9" s="24">
        <f t="shared" si="3"/>
        <v>0.65686898395721927</v>
      </c>
      <c r="M9" s="5"/>
      <c r="N9" t="s">
        <v>91</v>
      </c>
      <c r="O9" s="6">
        <v>14500</v>
      </c>
      <c r="P9" s="66">
        <v>0.39900935608145294</v>
      </c>
    </row>
    <row r="10" spans="1:16" x14ac:dyDescent="0.25">
      <c r="A10" s="18"/>
      <c r="B10" s="38">
        <v>15</v>
      </c>
      <c r="C10" s="20" t="s">
        <v>96</v>
      </c>
      <c r="D10" s="21">
        <v>159100</v>
      </c>
      <c r="E10" s="22">
        <v>55220</v>
      </c>
      <c r="F10" s="22">
        <f t="shared" si="0"/>
        <v>7621.7000000000007</v>
      </c>
      <c r="G10" s="22">
        <v>6023.1</v>
      </c>
      <c r="H10" s="22">
        <v>1598.6</v>
      </c>
      <c r="I10" s="22">
        <v>0</v>
      </c>
      <c r="J10" s="23">
        <f t="shared" si="1"/>
        <v>0.10907461064831583</v>
      </c>
      <c r="K10" s="23">
        <f t="shared" si="2"/>
        <v>0.13802426657008332</v>
      </c>
      <c r="L10" s="24">
        <f t="shared" si="3"/>
        <v>0.13802426657008332</v>
      </c>
      <c r="M10" s="5"/>
      <c r="N10" t="s">
        <v>96</v>
      </c>
      <c r="O10" s="6">
        <v>7621.7000000000007</v>
      </c>
      <c r="P10" s="66">
        <v>0.13802426657008332</v>
      </c>
    </row>
    <row r="11" spans="1:16" ht="15.75" thickBot="1" x14ac:dyDescent="0.3">
      <c r="A11" s="25"/>
      <c r="B11" s="39">
        <v>20</v>
      </c>
      <c r="C11" s="27" t="s">
        <v>101</v>
      </c>
      <c r="D11" s="28">
        <v>312136</v>
      </c>
      <c r="E11" s="29">
        <v>346126</v>
      </c>
      <c r="F11" s="29">
        <f t="shared" si="0"/>
        <v>0</v>
      </c>
      <c r="G11" s="29">
        <v>0</v>
      </c>
      <c r="H11" s="29">
        <v>0</v>
      </c>
      <c r="I11" s="29">
        <v>0</v>
      </c>
      <c r="J11" s="30">
        <f t="shared" si="1"/>
        <v>0</v>
      </c>
      <c r="K11" s="30">
        <f t="shared" si="2"/>
        <v>0</v>
      </c>
      <c r="L11" s="31">
        <f t="shared" si="3"/>
        <v>0</v>
      </c>
      <c r="M11" s="5"/>
      <c r="N11" t="s">
        <v>101</v>
      </c>
      <c r="O11" s="6">
        <v>0</v>
      </c>
      <c r="P11" s="66">
        <v>0</v>
      </c>
    </row>
    <row r="12" spans="1:16" x14ac:dyDescent="0.25">
      <c r="O12" s="6"/>
      <c r="P12" s="66"/>
    </row>
    <row r="13" spans="1:16" x14ac:dyDescent="0.25">
      <c r="O13" s="6"/>
      <c r="P13" s="66"/>
    </row>
    <row r="14" spans="1:16" x14ac:dyDescent="0.25">
      <c r="O14" s="6"/>
      <c r="P14" s="66"/>
    </row>
    <row r="15" spans="1:16" x14ac:dyDescent="0.25">
      <c r="O15" s="6"/>
      <c r="P15" s="66"/>
    </row>
    <row r="16" spans="1:16" x14ac:dyDescent="0.25">
      <c r="O16" s="6"/>
      <c r="P16" s="66"/>
    </row>
    <row r="17" spans="15:16" x14ac:dyDescent="0.25">
      <c r="O17" s="6"/>
      <c r="P17" s="66"/>
    </row>
    <row r="18" spans="15:16" x14ac:dyDescent="0.25">
      <c r="O18" s="6"/>
      <c r="P18" s="66"/>
    </row>
    <row r="19" spans="15:16" x14ac:dyDescent="0.25">
      <c r="O19" s="6"/>
      <c r="P19" s="66"/>
    </row>
    <row r="20" spans="15:16" x14ac:dyDescent="0.25">
      <c r="O20" s="6"/>
      <c r="P20" s="66"/>
    </row>
    <row r="21" spans="15:16" x14ac:dyDescent="0.25">
      <c r="O21" s="6"/>
      <c r="P21" s="66"/>
    </row>
    <row r="22" spans="15:16" x14ac:dyDescent="0.25">
      <c r="O22" s="6"/>
      <c r="P22" s="66"/>
    </row>
    <row r="23" spans="15:16" x14ac:dyDescent="0.25">
      <c r="O23" s="6"/>
      <c r="P23" s="66"/>
    </row>
    <row r="24" spans="15:16" x14ac:dyDescent="0.25">
      <c r="O24" s="6"/>
      <c r="P24" s="66"/>
    </row>
    <row r="25" spans="15:16" x14ac:dyDescent="0.25">
      <c r="O25" s="6"/>
      <c r="P25" s="66"/>
    </row>
    <row r="26" spans="15:16" x14ac:dyDescent="0.25">
      <c r="O26" s="6"/>
      <c r="P26" s="66"/>
    </row>
    <row r="27" spans="15:16" x14ac:dyDescent="0.25">
      <c r="O27" s="6"/>
      <c r="P27" s="66"/>
    </row>
    <row r="28" spans="15:16" x14ac:dyDescent="0.25">
      <c r="O28" s="6"/>
      <c r="P28" s="66"/>
    </row>
    <row r="29" spans="15:16" x14ac:dyDescent="0.25">
      <c r="O29" s="6"/>
      <c r="P29" s="66"/>
    </row>
    <row r="30" spans="15:16" x14ac:dyDescent="0.25">
      <c r="O30" s="6"/>
      <c r="P30" s="66"/>
    </row>
    <row r="31" spans="15:16" x14ac:dyDescent="0.25">
      <c r="O31" s="6"/>
      <c r="P31" s="66"/>
    </row>
    <row r="32" spans="15:16" x14ac:dyDescent="0.25">
      <c r="O32" s="6"/>
      <c r="P32" s="66"/>
    </row>
    <row r="33" spans="15:16" x14ac:dyDescent="0.25">
      <c r="O33" s="6"/>
      <c r="P33" s="66"/>
    </row>
    <row r="34" spans="15:16" x14ac:dyDescent="0.25">
      <c r="O34" s="6"/>
      <c r="P34" s="66"/>
    </row>
    <row r="35" spans="15:16" x14ac:dyDescent="0.25">
      <c r="O35" s="6"/>
      <c r="P35" s="66"/>
    </row>
    <row r="36" spans="15:16" x14ac:dyDescent="0.25">
      <c r="O36" s="6"/>
      <c r="P36" s="66"/>
    </row>
    <row r="37" spans="15:16" x14ac:dyDescent="0.25">
      <c r="O37" s="6"/>
      <c r="P37" s="66"/>
    </row>
    <row r="38" spans="15:16" x14ac:dyDescent="0.25">
      <c r="O38" s="6"/>
      <c r="P38" s="66"/>
    </row>
    <row r="39" spans="15:16" x14ac:dyDescent="0.25">
      <c r="O39" s="6"/>
      <c r="P39" s="66"/>
    </row>
    <row r="40" spans="15:16" x14ac:dyDescent="0.25">
      <c r="O40" s="6"/>
      <c r="P40" s="66"/>
    </row>
    <row r="41" spans="15:16" x14ac:dyDescent="0.25">
      <c r="O41" s="6"/>
      <c r="P41" s="66"/>
    </row>
    <row r="42" spans="15:16" x14ac:dyDescent="0.25">
      <c r="O42" s="6"/>
      <c r="P42" s="66"/>
    </row>
    <row r="43" spans="15:16" x14ac:dyDescent="0.25">
      <c r="O43" s="6"/>
      <c r="P43" s="66"/>
    </row>
    <row r="44" spans="15:16" x14ac:dyDescent="0.25">
      <c r="O44" s="6"/>
      <c r="P44" s="66"/>
    </row>
    <row r="45" spans="15:16" x14ac:dyDescent="0.25">
      <c r="O45" s="6"/>
      <c r="P45" s="66"/>
    </row>
    <row r="46" spans="15:16" x14ac:dyDescent="0.25">
      <c r="O46" s="6"/>
      <c r="P46" s="66"/>
    </row>
    <row r="47" spans="15:16" x14ac:dyDescent="0.25">
      <c r="O47" s="6"/>
      <c r="P47" s="66"/>
    </row>
    <row r="48" spans="15:16" x14ac:dyDescent="0.25">
      <c r="O48" s="6"/>
      <c r="P48" s="66"/>
    </row>
    <row r="49" spans="15:16" x14ac:dyDescent="0.25">
      <c r="O49" s="6"/>
      <c r="P49" s="66"/>
    </row>
    <row r="50" spans="15:16" x14ac:dyDescent="0.25">
      <c r="O50" s="6"/>
      <c r="P50" s="66"/>
    </row>
    <row r="51" spans="15:16" x14ac:dyDescent="0.25">
      <c r="O51" s="6"/>
      <c r="P51" s="66"/>
    </row>
    <row r="52" spans="15:16" x14ac:dyDescent="0.25">
      <c r="O52" s="6"/>
      <c r="P52" s="66"/>
    </row>
    <row r="53" spans="15:16" x14ac:dyDescent="0.25">
      <c r="O53" s="6"/>
      <c r="P53" s="66"/>
    </row>
    <row r="54" spans="15:16" x14ac:dyDescent="0.25">
      <c r="O54" s="6"/>
      <c r="P54" s="66"/>
    </row>
    <row r="55" spans="15:16" x14ac:dyDescent="0.25">
      <c r="O55" s="6"/>
      <c r="P55" s="66"/>
    </row>
    <row r="56" spans="15:16" x14ac:dyDescent="0.25">
      <c r="O56" s="6"/>
      <c r="P56" s="66"/>
    </row>
    <row r="57" spans="15:16" x14ac:dyDescent="0.25">
      <c r="O57" s="6"/>
      <c r="P57" s="66"/>
    </row>
    <row r="58" spans="15:16" x14ac:dyDescent="0.25">
      <c r="O58" s="6"/>
      <c r="P58" s="66"/>
    </row>
    <row r="59" spans="15:16" x14ac:dyDescent="0.25">
      <c r="O59" s="6"/>
      <c r="P59" s="66"/>
    </row>
    <row r="60" spans="15:16" x14ac:dyDescent="0.25">
      <c r="O60" s="6"/>
      <c r="P60" s="66"/>
    </row>
    <row r="61" spans="15:16" x14ac:dyDescent="0.25">
      <c r="O61" s="6"/>
      <c r="P61" s="66"/>
    </row>
    <row r="62" spans="15:16" x14ac:dyDescent="0.25">
      <c r="O62" s="6"/>
      <c r="P62" s="66"/>
    </row>
    <row r="63" spans="15:16" x14ac:dyDescent="0.25">
      <c r="O63" s="6"/>
      <c r="P63" s="66"/>
    </row>
    <row r="64" spans="15:16" x14ac:dyDescent="0.25">
      <c r="O64" s="6"/>
      <c r="P64" s="66"/>
    </row>
    <row r="65" spans="15:16" x14ac:dyDescent="0.25">
      <c r="O65" s="6"/>
      <c r="P65" s="66"/>
    </row>
    <row r="66" spans="15:16" x14ac:dyDescent="0.25">
      <c r="O66" s="6"/>
      <c r="P66" s="66"/>
    </row>
    <row r="67" spans="15:16" x14ac:dyDescent="0.25">
      <c r="O67" s="6"/>
      <c r="P67" s="66"/>
    </row>
    <row r="68" spans="15:16" x14ac:dyDescent="0.25">
      <c r="O68" s="6"/>
      <c r="P68" s="66"/>
    </row>
    <row r="69" spans="15:16" x14ac:dyDescent="0.25">
      <c r="O69" s="6"/>
      <c r="P69" s="66"/>
    </row>
    <row r="70" spans="15:16" x14ac:dyDescent="0.25">
      <c r="O70" s="6"/>
      <c r="P70" s="66"/>
    </row>
    <row r="71" spans="15:16" x14ac:dyDescent="0.25">
      <c r="O71" s="6"/>
      <c r="P71" s="66"/>
    </row>
    <row r="72" spans="15:16" x14ac:dyDescent="0.25">
      <c r="O72" s="6"/>
      <c r="P72" s="66"/>
    </row>
    <row r="73" spans="15:16" x14ac:dyDescent="0.25">
      <c r="O73" s="6"/>
      <c r="P73" s="66"/>
    </row>
    <row r="74" spans="15:16" x14ac:dyDescent="0.25">
      <c r="O74" s="6"/>
      <c r="P74" s="66"/>
    </row>
    <row r="75" spans="15:16" x14ac:dyDescent="0.25">
      <c r="O75" s="6"/>
      <c r="P75" s="66"/>
    </row>
    <row r="76" spans="15:16" x14ac:dyDescent="0.25">
      <c r="O76" s="6"/>
      <c r="P76" s="66"/>
    </row>
    <row r="77" spans="15:16" x14ac:dyDescent="0.25">
      <c r="O77" s="6"/>
      <c r="P77" s="66"/>
    </row>
    <row r="78" spans="15:16" x14ac:dyDescent="0.25">
      <c r="O78" s="6"/>
      <c r="P78" s="66"/>
    </row>
    <row r="79" spans="15:16" x14ac:dyDescent="0.25">
      <c r="O79" s="6"/>
      <c r="P79" s="66"/>
    </row>
    <row r="80" spans="15:16" x14ac:dyDescent="0.25">
      <c r="O80" s="6"/>
      <c r="P80" s="66"/>
    </row>
    <row r="81" spans="15:16" x14ac:dyDescent="0.25">
      <c r="O81" s="6"/>
      <c r="P81" s="66"/>
    </row>
    <row r="82" spans="15:16" x14ac:dyDescent="0.25">
      <c r="O82" s="6"/>
      <c r="P82" s="66"/>
    </row>
    <row r="83" spans="15:16" x14ac:dyDescent="0.25">
      <c r="O83" s="6"/>
      <c r="P83" s="66"/>
    </row>
    <row r="84" spans="15:16" x14ac:dyDescent="0.25">
      <c r="O84" s="6"/>
      <c r="P84" s="66"/>
    </row>
    <row r="85" spans="15:16" x14ac:dyDescent="0.25">
      <c r="O85" s="6"/>
      <c r="P85" s="66"/>
    </row>
    <row r="86" spans="15:16" x14ac:dyDescent="0.25">
      <c r="O86" s="6"/>
      <c r="P86" s="66"/>
    </row>
    <row r="87" spans="15:16" x14ac:dyDescent="0.25">
      <c r="O87" s="6"/>
      <c r="P87" s="66"/>
    </row>
    <row r="88" spans="15:16" x14ac:dyDescent="0.25">
      <c r="O88" s="6"/>
      <c r="P88" s="66"/>
    </row>
    <row r="89" spans="15:16" x14ac:dyDescent="0.25">
      <c r="O89" s="6"/>
      <c r="P89" s="66"/>
    </row>
    <row r="90" spans="15:16" x14ac:dyDescent="0.25">
      <c r="O90" s="6"/>
      <c r="P90" s="66"/>
    </row>
    <row r="91" spans="15:16" x14ac:dyDescent="0.25">
      <c r="O91" s="6"/>
      <c r="P91" s="66"/>
    </row>
    <row r="92" spans="15:16" x14ac:dyDescent="0.25">
      <c r="O92" s="6"/>
      <c r="P92" s="66"/>
    </row>
    <row r="93" spans="15:16" x14ac:dyDescent="0.25">
      <c r="O93" s="6"/>
      <c r="P93" s="66"/>
    </row>
    <row r="94" spans="15:16" x14ac:dyDescent="0.25">
      <c r="O94" s="6"/>
      <c r="P94" s="66"/>
    </row>
    <row r="95" spans="15:16" x14ac:dyDescent="0.25">
      <c r="O95" s="6"/>
      <c r="P95" s="66"/>
    </row>
    <row r="96" spans="15:16" x14ac:dyDescent="0.25">
      <c r="O96" s="6"/>
      <c r="P96" s="66"/>
    </row>
    <row r="97" spans="15:16" x14ac:dyDescent="0.25">
      <c r="O97" s="6"/>
      <c r="P97" s="66"/>
    </row>
    <row r="98" spans="15:16" x14ac:dyDescent="0.25">
      <c r="O98" s="6"/>
      <c r="P98" s="66"/>
    </row>
    <row r="99" spans="15:16" x14ac:dyDescent="0.25">
      <c r="O99" s="6"/>
      <c r="P99" s="66"/>
    </row>
    <row r="100" spans="15:16" x14ac:dyDescent="0.25">
      <c r="O100" s="6"/>
      <c r="P100" s="66"/>
    </row>
  </sheetData>
  <sortState ref="N6:P100">
    <sortCondition descending="1" ref="P5:P100"/>
  </sortState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  <drawing r:id="rId1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3"/>
  <dimension ref="A1:M21"/>
  <sheetViews>
    <sheetView topLeftCell="A17" workbookViewId="0">
      <selection activeCell="A21" sqref="A21:D21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64</v>
      </c>
      <c r="B1" s="33" t="s">
        <v>72</v>
      </c>
      <c r="C1" s="33" t="s">
        <v>51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920</v>
      </c>
    </row>
    <row r="3" spans="1:13" ht="15.75" thickBot="1" x14ac:dyDescent="0.3">
      <c r="A3" s="76" t="s">
        <v>81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3"/>
      <c r="C6" s="13"/>
      <c r="D6" s="14">
        <v>471236</v>
      </c>
      <c r="E6" s="15">
        <v>512186</v>
      </c>
      <c r="F6" s="15">
        <v>71164.100000000006</v>
      </c>
      <c r="G6" s="15">
        <v>34251.800000000003</v>
      </c>
      <c r="H6" s="15">
        <v>34133</v>
      </c>
      <c r="I6" s="15">
        <v>2779.3</v>
      </c>
      <c r="J6" s="16">
        <v>6.6873752894456323E-2</v>
      </c>
      <c r="K6" s="16">
        <v>0.13351555880090438</v>
      </c>
      <c r="L6" s="17">
        <v>0.13894190782254884</v>
      </c>
      <c r="M6" s="5"/>
    </row>
    <row r="7" spans="1:13" x14ac:dyDescent="0.25">
      <c r="A7" s="40" t="s">
        <v>139</v>
      </c>
      <c r="B7" s="42"/>
      <c r="C7" s="42"/>
      <c r="D7" s="43">
        <f ca="1">SUM(D8:OFFSET(D6,MATCH("PROYECTOS",$A$8:$A$50,0),0))</f>
        <v>471236</v>
      </c>
      <c r="E7" s="44">
        <f ca="1">SUM(E8:OFFSET(E6,MATCH("PROYECTOS",$A$8:$A$50,0),0))</f>
        <v>512186</v>
      </c>
      <c r="F7" s="44">
        <f ca="1">SUM(F8:OFFSET(F6,MATCH("PROYECTOS",$A$8:$A$50,0),0))</f>
        <v>71164.100000000006</v>
      </c>
      <c r="G7" s="44">
        <f ca="1">SUM(G8:OFFSET(G6,MATCH("PROYECTOS",$A$8:$A$50,0),0))</f>
        <v>34251.9</v>
      </c>
      <c r="H7" s="44">
        <f ca="1">SUM(H8:OFFSET(H6,MATCH("PROYECTOS",$A$8:$A$50,0),0))</f>
        <v>34132.9</v>
      </c>
      <c r="I7" s="44">
        <f ca="1">SUM(I8:OFFSET(I6,MATCH("PROYECTOS",$A$8:$A$50,0),0))</f>
        <v>2779.3</v>
      </c>
      <c r="J7" s="45">
        <f ca="1">IFERROR(G7/E7,0)</f>
        <v>6.6873948136028705E-2</v>
      </c>
      <c r="K7" s="45">
        <f ca="1">IFERROR(SUM(G7,H7)/E7,0)</f>
        <v>0.13351555880090438</v>
      </c>
      <c r="L7" s="46">
        <f ca="1">IFERROR(SUM(G7,H7,I7)/E7,0)</f>
        <v>0.13894190782254884</v>
      </c>
      <c r="M7" s="5"/>
    </row>
    <row r="8" spans="1:13" ht="51" x14ac:dyDescent="0.25">
      <c r="A8" s="18"/>
      <c r="B8" s="20">
        <v>3000149</v>
      </c>
      <c r="C8" s="20" t="s">
        <v>921</v>
      </c>
      <c r="D8" s="21">
        <v>0</v>
      </c>
      <c r="E8" s="22">
        <v>1493</v>
      </c>
      <c r="F8" s="22">
        <f t="shared" ref="F8:F11" si="0">SUM(G8,H8,I8)</f>
        <v>793</v>
      </c>
      <c r="G8" s="22">
        <v>693</v>
      </c>
      <c r="H8" s="22">
        <v>100</v>
      </c>
      <c r="I8" s="22">
        <v>0</v>
      </c>
      <c r="J8" s="23">
        <f t="shared" ref="J8:J12" si="1">IFERROR(G8/E8,0)</f>
        <v>0.46416610850636303</v>
      </c>
      <c r="K8" s="23">
        <f t="shared" ref="K8:K12" si="2">IFERROR(SUM(G8,H8)/E8,0)</f>
        <v>0.53114534494306764</v>
      </c>
      <c r="L8" s="24">
        <f t="shared" ref="L8:L12" si="3">IFERROR(SUM(G8,H8,I8)/E8,0)</f>
        <v>0.53114534494306764</v>
      </c>
      <c r="M8" s="5"/>
    </row>
    <row r="9" spans="1:13" ht="63.75" x14ac:dyDescent="0.25">
      <c r="A9" s="18"/>
      <c r="B9" s="20">
        <v>3000150</v>
      </c>
      <c r="C9" s="20" t="s">
        <v>922</v>
      </c>
      <c r="D9" s="21">
        <v>312136</v>
      </c>
      <c r="E9" s="22">
        <v>0</v>
      </c>
      <c r="F9" s="22">
        <f t="shared" si="0"/>
        <v>0</v>
      </c>
      <c r="G9" s="22">
        <v>0</v>
      </c>
      <c r="H9" s="22">
        <v>0</v>
      </c>
      <c r="I9" s="22">
        <v>0</v>
      </c>
      <c r="J9" s="23">
        <f t="shared" si="1"/>
        <v>0</v>
      </c>
      <c r="K9" s="23">
        <f t="shared" si="2"/>
        <v>0</v>
      </c>
      <c r="L9" s="24">
        <f t="shared" si="3"/>
        <v>0</v>
      </c>
      <c r="M9" s="5"/>
    </row>
    <row r="10" spans="1:13" ht="51" x14ac:dyDescent="0.25">
      <c r="A10" s="18"/>
      <c r="B10" s="20">
        <v>3000251</v>
      </c>
      <c r="C10" s="20" t="s">
        <v>923</v>
      </c>
      <c r="D10" s="21">
        <v>159100</v>
      </c>
      <c r="E10" s="22">
        <v>176630</v>
      </c>
      <c r="F10" s="22">
        <f t="shared" si="0"/>
        <v>68677.100000000006</v>
      </c>
      <c r="G10" s="22">
        <v>31963.4</v>
      </c>
      <c r="H10" s="22">
        <v>33934.400000000001</v>
      </c>
      <c r="I10" s="22">
        <v>2779.3</v>
      </c>
      <c r="J10" s="23">
        <f t="shared" si="1"/>
        <v>0.18096246390760348</v>
      </c>
      <c r="K10" s="23">
        <f t="shared" si="2"/>
        <v>0.37308384759100949</v>
      </c>
      <c r="L10" s="24">
        <f t="shared" si="3"/>
        <v>0.38881900016984661</v>
      </c>
      <c r="M10" s="5"/>
    </row>
    <row r="11" spans="1:13" ht="38.25" x14ac:dyDescent="0.25">
      <c r="A11" s="18"/>
      <c r="B11" s="20">
        <v>3000252</v>
      </c>
      <c r="C11" s="20" t="s">
        <v>924</v>
      </c>
      <c r="D11" s="21">
        <v>0</v>
      </c>
      <c r="E11" s="22">
        <v>334063</v>
      </c>
      <c r="F11" s="22">
        <f t="shared" si="0"/>
        <v>1694</v>
      </c>
      <c r="G11" s="22">
        <v>1595.5</v>
      </c>
      <c r="H11" s="22">
        <v>98.5</v>
      </c>
      <c r="I11" s="22">
        <v>0</v>
      </c>
      <c r="J11" s="23">
        <f t="shared" si="1"/>
        <v>4.7760452369762594E-3</v>
      </c>
      <c r="K11" s="23">
        <f t="shared" si="2"/>
        <v>5.0708998003370625E-3</v>
      </c>
      <c r="L11" s="24">
        <f t="shared" si="3"/>
        <v>5.0708998003370625E-3</v>
      </c>
      <c r="M11" s="5"/>
    </row>
    <row r="12" spans="1:13" ht="15.75" thickBot="1" x14ac:dyDescent="0.3">
      <c r="A12" s="47" t="s">
        <v>161</v>
      </c>
      <c r="B12" s="49"/>
      <c r="C12" s="49"/>
      <c r="D12" s="50">
        <f ca="1">OFFSET(D12,-MATCH("PROYECTOS",$A$8:$A$50,0)-1,0)-(OFFSET(D12,-MATCH("PROYECTOS",$A$8:$A$50,0),0))</f>
        <v>0</v>
      </c>
      <c r="E12" s="51">
        <f t="shared" ref="E12:I12" ca="1" si="4">OFFSET(E12,-MATCH("PROYECTOS",$A$8:$A$50,0)-1,0)-(OFFSET(E12,-MATCH("PROYECTOS",$A$8:$A$50,0),0))</f>
        <v>0</v>
      </c>
      <c r="F12" s="51">
        <f t="shared" ca="1" si="4"/>
        <v>0</v>
      </c>
      <c r="G12" s="51">
        <f t="shared" ca="1" si="4"/>
        <v>-9.9999999998544808E-2</v>
      </c>
      <c r="H12" s="51">
        <f t="shared" ca="1" si="4"/>
        <v>9.9999999998544808E-2</v>
      </c>
      <c r="I12" s="51">
        <f t="shared" ca="1" si="4"/>
        <v>0</v>
      </c>
      <c r="J12" s="52">
        <f t="shared" ca="1" si="1"/>
        <v>0</v>
      </c>
      <c r="K12" s="52">
        <f t="shared" ca="1" si="2"/>
        <v>0</v>
      </c>
      <c r="L12" s="53">
        <f t="shared" ca="1" si="3"/>
        <v>0</v>
      </c>
      <c r="M12" s="5"/>
    </row>
    <row r="13" spans="1:13" ht="15.75" thickBot="1" x14ac:dyDescent="0.3"/>
    <row r="14" spans="1:13" ht="15.75" thickBot="1" x14ac:dyDescent="0.3">
      <c r="A14" s="82" t="s">
        <v>209</v>
      </c>
      <c r="B14" s="83"/>
      <c r="C14" s="83"/>
      <c r="D14" s="84"/>
    </row>
    <row r="15" spans="1:13" ht="15.75" thickBot="1" x14ac:dyDescent="0.3">
      <c r="A15" s="2" t="s">
        <v>932</v>
      </c>
    </row>
    <row r="16" spans="1:13" ht="45" customHeight="1" x14ac:dyDescent="0.25">
      <c r="A16" s="76" t="s">
        <v>211</v>
      </c>
      <c r="B16" s="77"/>
      <c r="C16" s="77"/>
      <c r="D16" s="87" t="s">
        <v>212</v>
      </c>
    </row>
    <row r="17" spans="1:4" ht="15.75" thickBot="1" x14ac:dyDescent="0.3">
      <c r="A17" s="85"/>
      <c r="B17" s="86"/>
      <c r="C17" s="86"/>
      <c r="D17" s="88"/>
    </row>
    <row r="18" spans="1:4" ht="51" x14ac:dyDescent="0.25">
      <c r="A18" s="18"/>
      <c r="B18" s="20">
        <v>3000149</v>
      </c>
      <c r="C18" s="20" t="s">
        <v>921</v>
      </c>
      <c r="D18" s="24">
        <v>0.53114534494306764</v>
      </c>
    </row>
    <row r="19" spans="1:4" ht="63.75" x14ac:dyDescent="0.25">
      <c r="A19" s="18"/>
      <c r="B19" s="20">
        <v>3000150</v>
      </c>
      <c r="C19" s="20" t="s">
        <v>922</v>
      </c>
      <c r="D19" s="24">
        <v>0</v>
      </c>
    </row>
    <row r="20" spans="1:4" ht="51" x14ac:dyDescent="0.25">
      <c r="A20" s="18"/>
      <c r="B20" s="20">
        <v>3000251</v>
      </c>
      <c r="C20" s="20" t="s">
        <v>923</v>
      </c>
      <c r="D20" s="24">
        <v>0.38881900016984661</v>
      </c>
    </row>
    <row r="21" spans="1:4" ht="39" thickBot="1" x14ac:dyDescent="0.3">
      <c r="A21" s="25"/>
      <c r="B21" s="27">
        <v>3000252</v>
      </c>
      <c r="C21" s="27" t="s">
        <v>924</v>
      </c>
      <c r="D21" s="31">
        <v>5.0708998003370625E-3</v>
      </c>
    </row>
  </sheetData>
  <mergeCells count="10">
    <mergeCell ref="A14:D14"/>
    <mergeCell ref="A16:C17"/>
    <mergeCell ref="D16:D17"/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4"/>
  <dimension ref="A1:S12"/>
  <sheetViews>
    <sheetView workbookViewId="0">
      <selection activeCell="A11" sqref="A11:S11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4" width="7.7109375" customWidth="1"/>
    <col min="5" max="5" width="31.42578125" customWidth="1"/>
    <col min="6" max="6" width="4.28515625" style="4" customWidth="1"/>
    <col min="7" max="7" width="11.42578125" customWidth="1"/>
    <col min="8" max="10" width="13.5703125" customWidth="1"/>
    <col min="11" max="13" width="0" hidden="1" customWidth="1"/>
    <col min="17" max="18" width="14" hidden="1" customWidth="1"/>
    <col min="19" max="19" width="0" hidden="1" customWidth="1"/>
  </cols>
  <sheetData>
    <row r="1" spans="1:19" ht="15.75" x14ac:dyDescent="0.25">
      <c r="A1" s="32">
        <v>64</v>
      </c>
      <c r="B1" s="33" t="s">
        <v>72</v>
      </c>
      <c r="C1" s="33" t="s">
        <v>51</v>
      </c>
      <c r="D1" s="33"/>
      <c r="E1" s="33"/>
      <c r="F1" s="36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15.75" thickBot="1" x14ac:dyDescent="0.3">
      <c r="A2" s="2" t="s">
        <v>925</v>
      </c>
    </row>
    <row r="3" spans="1:19" ht="15.75" thickBot="1" x14ac:dyDescent="0.3">
      <c r="A3" s="76" t="s">
        <v>163</v>
      </c>
      <c r="B3" s="77"/>
      <c r="C3" s="77"/>
      <c r="D3" s="77"/>
      <c r="E3" s="77"/>
      <c r="F3" s="77"/>
      <c r="G3" s="77"/>
      <c r="H3" s="76" t="s">
        <v>1</v>
      </c>
      <c r="I3" s="77"/>
      <c r="J3" s="77"/>
      <c r="K3" s="77"/>
      <c r="L3" s="77"/>
      <c r="M3" s="77"/>
      <c r="N3" s="77"/>
      <c r="O3" s="77"/>
      <c r="P3" s="78"/>
      <c r="Q3" s="77" t="s">
        <v>167</v>
      </c>
      <c r="R3" s="77"/>
      <c r="S3" s="78"/>
    </row>
    <row r="4" spans="1:19" ht="45" customHeight="1" x14ac:dyDescent="0.25">
      <c r="A4" s="96" t="s">
        <v>164</v>
      </c>
      <c r="B4" s="92"/>
      <c r="C4" s="92"/>
      <c r="D4" s="92" t="s">
        <v>165</v>
      </c>
      <c r="E4" s="92"/>
      <c r="F4" s="92" t="s">
        <v>166</v>
      </c>
      <c r="G4" s="93"/>
      <c r="H4" s="74" t="s">
        <v>2</v>
      </c>
      <c r="I4" s="72" t="s">
        <v>3</v>
      </c>
      <c r="J4" s="72" t="s">
        <v>76</v>
      </c>
      <c r="K4" s="72" t="s">
        <v>5</v>
      </c>
      <c r="L4" s="72"/>
      <c r="M4" s="72"/>
      <c r="N4" s="72" t="s">
        <v>9</v>
      </c>
      <c r="O4" s="72"/>
      <c r="P4" s="81"/>
      <c r="Q4" s="90" t="s">
        <v>168</v>
      </c>
      <c r="R4" s="72" t="s">
        <v>169</v>
      </c>
      <c r="S4" s="81" t="s">
        <v>170</v>
      </c>
    </row>
    <row r="5" spans="1:19" ht="15.75" thickBot="1" x14ac:dyDescent="0.3">
      <c r="A5" s="97"/>
      <c r="B5" s="94"/>
      <c r="C5" s="94"/>
      <c r="D5" s="94"/>
      <c r="E5" s="94"/>
      <c r="F5" s="94"/>
      <c r="G5" s="95"/>
      <c r="H5" s="75"/>
      <c r="I5" s="73"/>
      <c r="J5" s="73"/>
      <c r="K5" s="9" t="s">
        <v>6</v>
      </c>
      <c r="L5" s="9" t="s">
        <v>7</v>
      </c>
      <c r="M5" s="9" t="s">
        <v>77</v>
      </c>
      <c r="N5" s="9" t="s">
        <v>10</v>
      </c>
      <c r="O5" s="9" t="s">
        <v>7</v>
      </c>
      <c r="P5" s="10" t="s">
        <v>77</v>
      </c>
      <c r="Q5" s="91"/>
      <c r="R5" s="73"/>
      <c r="S5" s="89"/>
    </row>
    <row r="6" spans="1:19" x14ac:dyDescent="0.25">
      <c r="A6" s="11" t="s">
        <v>11</v>
      </c>
      <c r="B6" s="13"/>
      <c r="C6" s="13"/>
      <c r="D6" s="54"/>
      <c r="E6" s="13"/>
      <c r="F6" s="55"/>
      <c r="G6" s="13"/>
      <c r="H6" s="14">
        <v>471236</v>
      </c>
      <c r="I6" s="15">
        <v>512186</v>
      </c>
      <c r="J6" s="15">
        <v>71164.100000000006</v>
      </c>
      <c r="K6" s="15">
        <v>34251.800000000003</v>
      </c>
      <c r="L6" s="15">
        <v>34133</v>
      </c>
      <c r="M6" s="15">
        <v>2779.3</v>
      </c>
      <c r="N6" s="16">
        <v>6.6873752894456323E-2</v>
      </c>
      <c r="O6" s="16">
        <v>0.13351555880090438</v>
      </c>
      <c r="P6" s="17">
        <v>0.13894190782254884</v>
      </c>
      <c r="Q6" s="56"/>
      <c r="R6" s="15"/>
      <c r="S6" s="17"/>
    </row>
    <row r="7" spans="1:19" x14ac:dyDescent="0.25">
      <c r="A7" s="40" t="s">
        <v>171</v>
      </c>
      <c r="B7" s="42"/>
      <c r="C7" s="42"/>
      <c r="D7" s="57"/>
      <c r="E7" s="42"/>
      <c r="F7" s="58"/>
      <c r="G7" s="42"/>
      <c r="H7" s="43">
        <f ca="1">SUM(H8:OFFSET(H6,MATCH("PROYECTOS",$A$8:$A$50,0),0))</f>
        <v>471236</v>
      </c>
      <c r="I7" s="44">
        <f ca="1">SUM(I8:OFFSET(I6,MATCH("PROYECTOS",$A$8:$A$50,0),0))</f>
        <v>512186</v>
      </c>
      <c r="J7" s="44">
        <f ca="1">SUM(J8:OFFSET(J6,MATCH("PROYECTOS",$A$8:$A$50,0),0))</f>
        <v>71164.100000000006</v>
      </c>
      <c r="K7" s="44">
        <f ca="1">SUM(K8:OFFSET(K6,MATCH("PROYECTOS",$A$8:$A$50,0),0))</f>
        <v>34251.9</v>
      </c>
      <c r="L7" s="44">
        <f ca="1">SUM(L8:OFFSET(L6,MATCH("PROYECTOS",$A$8:$A$50,0),0))</f>
        <v>34132.9</v>
      </c>
      <c r="M7" s="44">
        <f ca="1">SUM(M8:OFFSET(M6,MATCH("PROYECTOS",$A$8:$A$50,0),0))</f>
        <v>2779.3</v>
      </c>
      <c r="N7" s="45">
        <f ca="1">IFERROR(K7/I7,0)</f>
        <v>6.6873948136028705E-2</v>
      </c>
      <c r="O7" s="45">
        <f ca="1">IFERROR(SUM(K7,L7)/I7,0)</f>
        <v>0.13351555880090438</v>
      </c>
      <c r="P7" s="46">
        <f ca="1">IFERROR(SUM(K7,L7,M7)/I7,0)</f>
        <v>0.13894190782254884</v>
      </c>
      <c r="Q7" s="59"/>
      <c r="R7" s="44"/>
      <c r="S7" s="46"/>
    </row>
    <row r="8" spans="1:19" ht="51" x14ac:dyDescent="0.25">
      <c r="A8" s="18"/>
      <c r="B8" s="20">
        <v>5001520</v>
      </c>
      <c r="C8" s="20" t="s">
        <v>926</v>
      </c>
      <c r="D8" s="63">
        <v>3000149</v>
      </c>
      <c r="E8" s="20" t="s">
        <v>921</v>
      </c>
      <c r="F8" s="64">
        <v>201</v>
      </c>
      <c r="G8" s="20" t="s">
        <v>930</v>
      </c>
      <c r="H8" s="21">
        <v>0</v>
      </c>
      <c r="I8" s="22">
        <v>1493</v>
      </c>
      <c r="J8" s="22">
        <f t="shared" ref="J8:J11" si="0">SUM(K8,L8,M8)</f>
        <v>793</v>
      </c>
      <c r="K8" s="22">
        <v>693</v>
      </c>
      <c r="L8" s="22">
        <v>100</v>
      </c>
      <c r="M8" s="22">
        <v>0</v>
      </c>
      <c r="N8" s="23">
        <f t="shared" ref="N8:N12" si="1">IFERROR(K8/I8,0)</f>
        <v>0.46416610850636303</v>
      </c>
      <c r="O8" s="23">
        <f t="shared" ref="O8:O12" si="2">IFERROR(SUM(K8,L8)/I8,0)</f>
        <v>0.53114534494306764</v>
      </c>
      <c r="P8" s="24">
        <f t="shared" ref="P8:P12" si="3">IFERROR(SUM(K8,L8,M8)/I8,0)</f>
        <v>0.53114534494306764</v>
      </c>
      <c r="Q8" s="65">
        <v>0</v>
      </c>
      <c r="R8" s="22">
        <v>0</v>
      </c>
      <c r="S8" s="24">
        <f>IFERROR(R8/Q8,0)</f>
        <v>0</v>
      </c>
    </row>
    <row r="9" spans="1:19" ht="51" x14ac:dyDescent="0.25">
      <c r="A9" s="18"/>
      <c r="B9" s="20">
        <v>5001524</v>
      </c>
      <c r="C9" s="20" t="s">
        <v>927</v>
      </c>
      <c r="D9" s="63">
        <v>3000251</v>
      </c>
      <c r="E9" s="20" t="s">
        <v>923</v>
      </c>
      <c r="F9" s="64">
        <v>60</v>
      </c>
      <c r="G9" s="20" t="s">
        <v>194</v>
      </c>
      <c r="H9" s="21">
        <v>159100</v>
      </c>
      <c r="I9" s="22">
        <v>176630</v>
      </c>
      <c r="J9" s="22">
        <f t="shared" si="0"/>
        <v>68677.100000000006</v>
      </c>
      <c r="K9" s="22">
        <v>31963.4</v>
      </c>
      <c r="L9" s="22">
        <v>33934.400000000001</v>
      </c>
      <c r="M9" s="22">
        <v>2779.3</v>
      </c>
      <c r="N9" s="23">
        <f t="shared" si="1"/>
        <v>0.18096246390760348</v>
      </c>
      <c r="O9" s="23">
        <f t="shared" si="2"/>
        <v>0.37308384759100949</v>
      </c>
      <c r="P9" s="24">
        <f t="shared" si="3"/>
        <v>0.38881900016984661</v>
      </c>
      <c r="Q9" s="65">
        <v>0</v>
      </c>
      <c r="R9" s="22">
        <v>0</v>
      </c>
      <c r="S9" s="24">
        <f t="shared" ref="S9:S11" si="4">IFERROR(R9/Q9,0)</f>
        <v>0</v>
      </c>
    </row>
    <row r="10" spans="1:19" ht="38.25" x14ac:dyDescent="0.25">
      <c r="A10" s="18"/>
      <c r="B10" s="20">
        <v>5001527</v>
      </c>
      <c r="C10" s="20" t="s">
        <v>928</v>
      </c>
      <c r="D10" s="63">
        <v>3000252</v>
      </c>
      <c r="E10" s="20" t="s">
        <v>924</v>
      </c>
      <c r="F10" s="64">
        <v>1</v>
      </c>
      <c r="G10" s="20" t="s">
        <v>413</v>
      </c>
      <c r="H10" s="21">
        <v>0</v>
      </c>
      <c r="I10" s="22">
        <v>334063</v>
      </c>
      <c r="J10" s="22">
        <f t="shared" si="0"/>
        <v>1694</v>
      </c>
      <c r="K10" s="22">
        <v>1595.5</v>
      </c>
      <c r="L10" s="22">
        <v>98.5</v>
      </c>
      <c r="M10" s="22">
        <v>0</v>
      </c>
      <c r="N10" s="23">
        <f t="shared" si="1"/>
        <v>4.7760452369762594E-3</v>
      </c>
      <c r="O10" s="23">
        <f t="shared" si="2"/>
        <v>5.0708998003370625E-3</v>
      </c>
      <c r="P10" s="24">
        <f t="shared" si="3"/>
        <v>5.0708998003370625E-3</v>
      </c>
      <c r="Q10" s="65">
        <v>0</v>
      </c>
      <c r="R10" s="22">
        <v>0</v>
      </c>
      <c r="S10" s="24">
        <f t="shared" si="4"/>
        <v>0</v>
      </c>
    </row>
    <row r="11" spans="1:19" ht="63.75" x14ac:dyDescent="0.25">
      <c r="A11" s="18"/>
      <c r="B11" s="20">
        <v>5001528</v>
      </c>
      <c r="C11" s="20" t="s">
        <v>929</v>
      </c>
      <c r="D11" s="63">
        <v>3000150</v>
      </c>
      <c r="E11" s="20" t="s">
        <v>922</v>
      </c>
      <c r="F11" s="64">
        <v>60</v>
      </c>
      <c r="G11" s="20" t="s">
        <v>194</v>
      </c>
      <c r="H11" s="21">
        <v>312136</v>
      </c>
      <c r="I11" s="22">
        <v>0</v>
      </c>
      <c r="J11" s="22">
        <f t="shared" si="0"/>
        <v>0</v>
      </c>
      <c r="K11" s="22">
        <v>0</v>
      </c>
      <c r="L11" s="22">
        <v>0</v>
      </c>
      <c r="M11" s="22">
        <v>0</v>
      </c>
      <c r="N11" s="23">
        <f t="shared" si="1"/>
        <v>0</v>
      </c>
      <c r="O11" s="23">
        <f t="shared" si="2"/>
        <v>0</v>
      </c>
      <c r="P11" s="24">
        <f t="shared" si="3"/>
        <v>0</v>
      </c>
      <c r="Q11" s="65">
        <v>0</v>
      </c>
      <c r="R11" s="22">
        <v>0</v>
      </c>
      <c r="S11" s="24">
        <f t="shared" si="4"/>
        <v>0</v>
      </c>
    </row>
    <row r="12" spans="1:19" ht="15.75" thickBot="1" x14ac:dyDescent="0.3">
      <c r="A12" s="47" t="s">
        <v>161</v>
      </c>
      <c r="B12" s="49"/>
      <c r="C12" s="49"/>
      <c r="D12" s="60"/>
      <c r="E12" s="49"/>
      <c r="F12" s="61"/>
      <c r="G12" s="49"/>
      <c r="H12" s="50">
        <f ca="1">OFFSET(H12,-MATCH("PROYECTOS",$A$8:$A$50,0)-1,0)-(OFFSET(H12,-MATCH("PROYECTOS",$A$8:$A$50,0),0))</f>
        <v>0</v>
      </c>
      <c r="I12" s="51">
        <f t="shared" ref="I12:M12" ca="1" si="5">OFFSET(I12,-MATCH("PROYECTOS",$A$8:$A$50,0)-1,0)-(OFFSET(I12,-MATCH("PROYECTOS",$A$8:$A$50,0),0))</f>
        <v>0</v>
      </c>
      <c r="J12" s="51">
        <f t="shared" ca="1" si="5"/>
        <v>0</v>
      </c>
      <c r="K12" s="51">
        <f t="shared" ca="1" si="5"/>
        <v>-9.9999999998544808E-2</v>
      </c>
      <c r="L12" s="51">
        <f t="shared" ca="1" si="5"/>
        <v>9.9999999998544808E-2</v>
      </c>
      <c r="M12" s="51">
        <f t="shared" ca="1" si="5"/>
        <v>0</v>
      </c>
      <c r="N12" s="52">
        <f t="shared" ca="1" si="1"/>
        <v>0</v>
      </c>
      <c r="O12" s="52">
        <f t="shared" ca="1" si="2"/>
        <v>0</v>
      </c>
      <c r="P12" s="53">
        <f t="shared" ca="1" si="3"/>
        <v>0</v>
      </c>
      <c r="Q12" s="62"/>
      <c r="R12" s="51"/>
      <c r="S12" s="53"/>
    </row>
  </sheetData>
  <mergeCells count="14">
    <mergeCell ref="F4:G5"/>
    <mergeCell ref="D4:E5"/>
    <mergeCell ref="A4:C5"/>
    <mergeCell ref="A3:G3"/>
    <mergeCell ref="H3:P3"/>
    <mergeCell ref="J4:J5"/>
    <mergeCell ref="I4:I5"/>
    <mergeCell ref="H4:H5"/>
    <mergeCell ref="Q3:S3"/>
    <mergeCell ref="K4:M4"/>
    <mergeCell ref="N4:P4"/>
    <mergeCell ref="S4:S5"/>
    <mergeCell ref="R4:R5"/>
    <mergeCell ref="Q4:Q5"/>
  </mergeCells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5"/>
  <dimension ref="A1:M11"/>
  <sheetViews>
    <sheetView workbookViewId="0">
      <selection activeCell="A8" sqref="A8:L8"/>
    </sheetView>
  </sheetViews>
  <sheetFormatPr baseColWidth="10" defaultColWidth="11.7109375" defaultRowHeight="15" x14ac:dyDescent="0.25"/>
  <cols>
    <col min="1" max="1" width="4.28515625" customWidth="1"/>
    <col min="2" max="2" width="4.28515625" style="4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65</v>
      </c>
      <c r="B1" s="36" t="s">
        <v>72</v>
      </c>
      <c r="C1" s="33" t="s">
        <v>52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933</v>
      </c>
    </row>
    <row r="3" spans="1:13" ht="15.75" thickBot="1" x14ac:dyDescent="0.3">
      <c r="A3" s="76" t="s">
        <v>75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2"/>
      <c r="C6" s="13"/>
      <c r="D6" s="14">
        <v>572667</v>
      </c>
      <c r="E6" s="15">
        <v>572667</v>
      </c>
      <c r="F6" s="15">
        <v>113886.8</v>
      </c>
      <c r="G6" s="15">
        <v>98335.1</v>
      </c>
      <c r="H6" s="15">
        <v>15551.7</v>
      </c>
      <c r="I6" s="15">
        <v>0</v>
      </c>
      <c r="J6" s="16">
        <v>0.17171427723266752</v>
      </c>
      <c r="K6" s="16">
        <v>0.19887089704837191</v>
      </c>
      <c r="L6" s="17">
        <v>0.19887089704837191</v>
      </c>
      <c r="M6" s="5"/>
    </row>
    <row r="7" spans="1:13" x14ac:dyDescent="0.25">
      <c r="A7" s="40" t="s">
        <v>107</v>
      </c>
      <c r="B7" s="41"/>
      <c r="C7" s="42"/>
      <c r="D7" s="43">
        <f ca="1">SUM(D8:OFFSET(D6,MATCH("GOBIERNOS REGIONALES",$A$8:$A$50,0),0))</f>
        <v>572667</v>
      </c>
      <c r="E7" s="44">
        <f ca="1">SUM(E8:OFFSET(E6,MATCH("GOBIERNOS REGIONALES",$A$8:$A$50,0),0))</f>
        <v>572667</v>
      </c>
      <c r="F7" s="44">
        <f ca="1">SUM(F8:OFFSET(F6,MATCH("GOBIERNOS REGIONALES",$A$8:$A$50,0),0))</f>
        <v>113886.8</v>
      </c>
      <c r="G7" s="44">
        <f ca="1">SUM(G8:OFFSET(G6,MATCH("GOBIERNOS REGIONALES",$A$8:$A$50,0),0))</f>
        <v>98335.1</v>
      </c>
      <c r="H7" s="44">
        <f ca="1">SUM(H8:OFFSET(H6,MATCH("GOBIERNOS REGIONALES",$A$8:$A$50,0),0))</f>
        <v>15551.7</v>
      </c>
      <c r="I7" s="44">
        <f ca="1">SUM(I8:OFFSET(I6,MATCH("GOBIERNOS REGIONALES",$A$8:$A$50,0),0))</f>
        <v>0</v>
      </c>
      <c r="J7" s="45">
        <f ca="1">IFERROR(G7/E7,0)</f>
        <v>0.17171427723266752</v>
      </c>
      <c r="K7" s="45">
        <f ca="1">IFERROR(SUM(G7,H7)/E7,0)</f>
        <v>0.19887089704837191</v>
      </c>
      <c r="L7" s="46">
        <f ca="1">IFERROR(SUM(G7,H7,I7)/E7,0)</f>
        <v>0.19887089704837191</v>
      </c>
      <c r="M7" s="5"/>
    </row>
    <row r="8" spans="1:13" ht="25.5" x14ac:dyDescent="0.25">
      <c r="A8" s="18"/>
      <c r="B8" s="19">
        <v>35</v>
      </c>
      <c r="C8" s="20" t="s">
        <v>936</v>
      </c>
      <c r="D8" s="21">
        <v>572667</v>
      </c>
      <c r="E8" s="22">
        <v>572667</v>
      </c>
      <c r="F8" s="22">
        <f t="shared" ref="F8:F10" si="0">SUM(G8,H8,I8)</f>
        <v>113886.8</v>
      </c>
      <c r="G8" s="22">
        <v>98335.1</v>
      </c>
      <c r="H8" s="22">
        <v>15551.7</v>
      </c>
      <c r="I8" s="22">
        <v>0</v>
      </c>
      <c r="J8" s="23">
        <f t="shared" ref="J8:J10" si="1">IFERROR(G8/E8,0)</f>
        <v>0.17171427723266752</v>
      </c>
      <c r="K8" s="23">
        <f t="shared" ref="K8:K10" si="2">IFERROR(SUM(G8,H8)/E8,0)</f>
        <v>0.19887089704837191</v>
      </c>
      <c r="L8" s="24">
        <f t="shared" ref="L8:L10" si="3">IFERROR(SUM(G8,H8,I8)/E8,0)</f>
        <v>0.19887089704837191</v>
      </c>
      <c r="M8" s="5"/>
    </row>
    <row r="9" spans="1:13" ht="15.75" thickBot="1" x14ac:dyDescent="0.3">
      <c r="A9" s="47" t="s">
        <v>112</v>
      </c>
      <c r="B9" s="48"/>
      <c r="C9" s="49"/>
      <c r="D9" s="50">
        <f ca="1">SUM(D10:OFFSET(D8,(MATCH("GOBIERNOS LOCALES",$A$8:$A$50,0)-MATCH("GOBIERNOS REGIONALES",$A$8:$A$50,0)),0))</f>
        <v>0</v>
      </c>
      <c r="E9" s="51">
        <f ca="1">SUM(E10:OFFSET(E8,(MATCH("GOBIERNOS LOCALES",$A$8:$A$50,0)-MATCH("GOBIERNOS REGIONALES",$A$8:$A$50,0)),0))</f>
        <v>0</v>
      </c>
      <c r="F9" s="51">
        <f ca="1">SUM(F10:OFFSET(F8,(MATCH("GOBIERNOS LOCALES",$A$8:$A$50,0)-MATCH("GOBIERNOS REGIONALES",$A$8:$A$50,0)),0))</f>
        <v>0</v>
      </c>
      <c r="G9" s="51">
        <f ca="1">SUM(G10:OFFSET(G8,(MATCH("GOBIERNOS LOCALES",$A$8:$A$50,0)-MATCH("GOBIERNOS REGIONALES",$A$8:$A$50,0)),0))</f>
        <v>0</v>
      </c>
      <c r="H9" s="51">
        <f ca="1">SUM(H10:OFFSET(H8,(MATCH("GOBIERNOS LOCALES",$A$8:$A$50,0)-MATCH("GOBIERNOS REGIONALES",$A$8:$A$50,0)),0))</f>
        <v>0</v>
      </c>
      <c r="I9" s="51">
        <f ca="1">SUM(I10:OFFSET(I8,(MATCH("GOBIERNOS LOCALES",$A$8:$A$50,0)-MATCH("GOBIERNOS REGIONALES",$A$8:$A$50,0)),0))</f>
        <v>0</v>
      </c>
      <c r="J9" s="52">
        <f ca="1">IFERROR(G9/E9,0)</f>
        <v>0</v>
      </c>
      <c r="K9" s="52">
        <f ca="1">IFERROR(SUM(G9,H9)/E9,0)</f>
        <v>0</v>
      </c>
      <c r="L9" s="53">
        <f ca="1">IFERROR(SUM(G9,H9,I9)/E9,0)</f>
        <v>0</v>
      </c>
      <c r="M9" s="5"/>
    </row>
    <row r="10" spans="1:13" x14ac:dyDescent="0.25">
      <c r="A10" t="s">
        <v>138</v>
      </c>
      <c r="D10" s="6"/>
      <c r="E10" s="6"/>
      <c r="F10" s="6">
        <f t="shared" si="0"/>
        <v>0</v>
      </c>
      <c r="G10" s="6"/>
      <c r="H10" s="6"/>
      <c r="I10" s="6"/>
      <c r="J10" s="5">
        <f t="shared" si="1"/>
        <v>0</v>
      </c>
      <c r="K10" s="5">
        <f t="shared" si="2"/>
        <v>0</v>
      </c>
      <c r="L10" s="5">
        <f t="shared" si="3"/>
        <v>0</v>
      </c>
      <c r="M10" s="5"/>
    </row>
    <row r="11" spans="1:13" x14ac:dyDescent="0.25">
      <c r="D11" s="6"/>
      <c r="E11" s="6"/>
      <c r="F11" s="6"/>
      <c r="G11" s="6"/>
      <c r="H11" s="6"/>
      <c r="I11" s="6"/>
      <c r="J11" s="5"/>
      <c r="K11" s="5"/>
      <c r="L11" s="5"/>
      <c r="M11" s="5"/>
    </row>
  </sheetData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6"/>
  <dimension ref="A1:P100"/>
  <sheetViews>
    <sheetView workbookViewId="0">
      <selection activeCell="N2" sqref="N2"/>
    </sheetView>
  </sheetViews>
  <sheetFormatPr baseColWidth="10" defaultColWidth="11.7109375" defaultRowHeight="15" x14ac:dyDescent="0.25"/>
  <cols>
    <col min="1" max="1" width="4.28515625" customWidth="1"/>
    <col min="2" max="2" width="4.28515625" style="35" customWidth="1"/>
    <col min="3" max="3" width="31.42578125" customWidth="1"/>
    <col min="4" max="6" width="13.5703125" customWidth="1"/>
    <col min="7" max="9" width="0" hidden="1" customWidth="1"/>
  </cols>
  <sheetData>
    <row r="1" spans="1:16" ht="15.75" x14ac:dyDescent="0.25">
      <c r="A1" s="32">
        <v>65</v>
      </c>
      <c r="B1" s="34" t="s">
        <v>72</v>
      </c>
      <c r="C1" s="33" t="s">
        <v>52</v>
      </c>
      <c r="D1" s="33"/>
      <c r="E1" s="33"/>
      <c r="F1" s="33"/>
      <c r="G1" s="33"/>
      <c r="H1" s="33"/>
      <c r="I1" s="33"/>
      <c r="J1" s="33"/>
      <c r="K1" s="33"/>
      <c r="L1" s="33"/>
    </row>
    <row r="2" spans="1:16" ht="15.75" thickBot="1" x14ac:dyDescent="0.3">
      <c r="A2" s="2" t="s">
        <v>934</v>
      </c>
      <c r="N2" s="1" t="s">
        <v>952</v>
      </c>
    </row>
    <row r="3" spans="1:16" ht="15.75" thickBot="1" x14ac:dyDescent="0.3">
      <c r="A3" s="76" t="s">
        <v>79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6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6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  <c r="O5" s="6"/>
      <c r="P5" s="66"/>
    </row>
    <row r="6" spans="1:16" x14ac:dyDescent="0.25">
      <c r="A6" s="11" t="s">
        <v>11</v>
      </c>
      <c r="B6" s="37"/>
      <c r="C6" s="13"/>
      <c r="D6" s="14">
        <f ca="1">SUM(D7:OFFSET(D7,50,0))</f>
        <v>572667</v>
      </c>
      <c r="E6" s="15">
        <f ca="1">SUM(E7:OFFSET(E7,50,0))</f>
        <v>572667</v>
      </c>
      <c r="F6" s="15">
        <f ca="1">SUM(F7:OFFSET(F7,50,0))</f>
        <v>113886.8</v>
      </c>
      <c r="G6" s="15">
        <f ca="1">SUM(G7:OFFSET(G7,50,0))</f>
        <v>98335.1</v>
      </c>
      <c r="H6" s="15">
        <f ca="1">SUM(H7:OFFSET(H7,50,0))</f>
        <v>15551.7</v>
      </c>
      <c r="I6" s="15">
        <f ca="1">SUM(I7:OFFSET(I7,50,0))</f>
        <v>0</v>
      </c>
      <c r="J6" s="16">
        <f ca="1">IFERROR(G6/E6,0)</f>
        <v>0.17171427723266752</v>
      </c>
      <c r="K6" s="16">
        <f ca="1">IFERROR(SUM(G6,H6)/E6,0)</f>
        <v>0.19887089704837191</v>
      </c>
      <c r="L6" s="17">
        <f ca="1">IFERROR(SUM(G6,H6,I6)/E6,0)</f>
        <v>0.19887089704837191</v>
      </c>
      <c r="M6" s="5"/>
      <c r="O6" s="6" t="s">
        <v>206</v>
      </c>
      <c r="P6" s="66" t="s">
        <v>207</v>
      </c>
    </row>
    <row r="7" spans="1:16" ht="15.75" thickBot="1" x14ac:dyDescent="0.3">
      <c r="A7" s="25"/>
      <c r="B7" s="39">
        <v>15</v>
      </c>
      <c r="C7" s="27" t="s">
        <v>96</v>
      </c>
      <c r="D7" s="28">
        <v>572667</v>
      </c>
      <c r="E7" s="29">
        <v>572667</v>
      </c>
      <c r="F7" s="29">
        <f>SUM(G7,H7,I7)</f>
        <v>113886.8</v>
      </c>
      <c r="G7" s="29">
        <v>98335.1</v>
      </c>
      <c r="H7" s="29">
        <v>15551.7</v>
      </c>
      <c r="I7" s="29">
        <v>0</v>
      </c>
      <c r="J7" s="30">
        <f>IFERROR(G7/E7,0)</f>
        <v>0.17171427723266752</v>
      </c>
      <c r="K7" s="30">
        <f>IFERROR(SUM(G7,H7)/E7,0)</f>
        <v>0.19887089704837191</v>
      </c>
      <c r="L7" s="31">
        <f>IFERROR(SUM(G7,H7,I7)/E7,0)</f>
        <v>0.19887089704837191</v>
      </c>
      <c r="M7" s="5"/>
      <c r="N7" t="s">
        <v>96</v>
      </c>
      <c r="O7" s="6">
        <v>113886.8</v>
      </c>
      <c r="P7" s="66">
        <v>0.19887089704837191</v>
      </c>
    </row>
    <row r="8" spans="1:16" x14ac:dyDescent="0.25">
      <c r="O8" s="6"/>
      <c r="P8" s="66"/>
    </row>
    <row r="9" spans="1:16" x14ac:dyDescent="0.25">
      <c r="O9" s="6"/>
      <c r="P9" s="66"/>
    </row>
    <row r="10" spans="1:16" x14ac:dyDescent="0.25">
      <c r="O10" s="6"/>
      <c r="P10" s="66"/>
    </row>
    <row r="11" spans="1:16" x14ac:dyDescent="0.25">
      <c r="O11" s="6"/>
      <c r="P11" s="66"/>
    </row>
    <row r="12" spans="1:16" x14ac:dyDescent="0.25">
      <c r="O12" s="6"/>
      <c r="P12" s="66"/>
    </row>
    <row r="13" spans="1:16" x14ac:dyDescent="0.25">
      <c r="O13" s="6"/>
      <c r="P13" s="66"/>
    </row>
    <row r="14" spans="1:16" x14ac:dyDescent="0.25">
      <c r="O14" s="6"/>
      <c r="P14" s="66"/>
    </row>
    <row r="15" spans="1:16" x14ac:dyDescent="0.25">
      <c r="O15" s="6"/>
      <c r="P15" s="66"/>
    </row>
    <row r="16" spans="1:16" x14ac:dyDescent="0.25">
      <c r="O16" s="6"/>
      <c r="P16" s="66"/>
    </row>
    <row r="17" spans="15:16" x14ac:dyDescent="0.25">
      <c r="O17" s="6"/>
      <c r="P17" s="66"/>
    </row>
    <row r="18" spans="15:16" x14ac:dyDescent="0.25">
      <c r="O18" s="6"/>
      <c r="P18" s="66"/>
    </row>
    <row r="19" spans="15:16" x14ac:dyDescent="0.25">
      <c r="O19" s="6"/>
      <c r="P19" s="66"/>
    </row>
    <row r="20" spans="15:16" x14ac:dyDescent="0.25">
      <c r="O20" s="6"/>
      <c r="P20" s="66"/>
    </row>
    <row r="21" spans="15:16" x14ac:dyDescent="0.25">
      <c r="O21" s="6"/>
      <c r="P21" s="66"/>
    </row>
    <row r="22" spans="15:16" x14ac:dyDescent="0.25">
      <c r="O22" s="6"/>
      <c r="P22" s="66"/>
    </row>
    <row r="23" spans="15:16" x14ac:dyDescent="0.25">
      <c r="O23" s="6"/>
      <c r="P23" s="66"/>
    </row>
    <row r="24" spans="15:16" x14ac:dyDescent="0.25">
      <c r="O24" s="6"/>
      <c r="P24" s="66"/>
    </row>
    <row r="25" spans="15:16" x14ac:dyDescent="0.25">
      <c r="O25" s="6"/>
      <c r="P25" s="66"/>
    </row>
    <row r="26" spans="15:16" x14ac:dyDescent="0.25">
      <c r="O26" s="6"/>
      <c r="P26" s="66"/>
    </row>
    <row r="27" spans="15:16" x14ac:dyDescent="0.25">
      <c r="O27" s="6"/>
      <c r="P27" s="66"/>
    </row>
    <row r="28" spans="15:16" x14ac:dyDescent="0.25">
      <c r="O28" s="6"/>
      <c r="P28" s="66"/>
    </row>
    <row r="29" spans="15:16" x14ac:dyDescent="0.25">
      <c r="O29" s="6"/>
      <c r="P29" s="66"/>
    </row>
    <row r="30" spans="15:16" x14ac:dyDescent="0.25">
      <c r="O30" s="6"/>
      <c r="P30" s="66"/>
    </row>
    <row r="31" spans="15:16" x14ac:dyDescent="0.25">
      <c r="O31" s="6"/>
      <c r="P31" s="66"/>
    </row>
    <row r="32" spans="15:16" x14ac:dyDescent="0.25">
      <c r="O32" s="6"/>
      <c r="P32" s="66"/>
    </row>
    <row r="33" spans="15:16" x14ac:dyDescent="0.25">
      <c r="O33" s="6"/>
      <c r="P33" s="66"/>
    </row>
    <row r="34" spans="15:16" x14ac:dyDescent="0.25">
      <c r="O34" s="6"/>
      <c r="P34" s="66"/>
    </row>
    <row r="35" spans="15:16" x14ac:dyDescent="0.25">
      <c r="O35" s="6"/>
      <c r="P35" s="66"/>
    </row>
    <row r="36" spans="15:16" x14ac:dyDescent="0.25">
      <c r="O36" s="6"/>
      <c r="P36" s="66"/>
    </row>
    <row r="37" spans="15:16" x14ac:dyDescent="0.25">
      <c r="O37" s="6"/>
      <c r="P37" s="66"/>
    </row>
    <row r="38" spans="15:16" x14ac:dyDescent="0.25">
      <c r="O38" s="6"/>
      <c r="P38" s="66"/>
    </row>
    <row r="39" spans="15:16" x14ac:dyDescent="0.25">
      <c r="O39" s="6"/>
      <c r="P39" s="66"/>
    </row>
    <row r="40" spans="15:16" x14ac:dyDescent="0.25">
      <c r="O40" s="6"/>
      <c r="P40" s="66"/>
    </row>
    <row r="41" spans="15:16" x14ac:dyDescent="0.25">
      <c r="O41" s="6"/>
      <c r="P41" s="66"/>
    </row>
    <row r="42" spans="15:16" x14ac:dyDescent="0.25">
      <c r="O42" s="6"/>
      <c r="P42" s="66"/>
    </row>
    <row r="43" spans="15:16" x14ac:dyDescent="0.25">
      <c r="O43" s="6"/>
      <c r="P43" s="66"/>
    </row>
    <row r="44" spans="15:16" x14ac:dyDescent="0.25">
      <c r="O44" s="6"/>
      <c r="P44" s="66"/>
    </row>
    <row r="45" spans="15:16" x14ac:dyDescent="0.25">
      <c r="O45" s="6"/>
      <c r="P45" s="66"/>
    </row>
    <row r="46" spans="15:16" x14ac:dyDescent="0.25">
      <c r="O46" s="6"/>
      <c r="P46" s="66"/>
    </row>
    <row r="47" spans="15:16" x14ac:dyDescent="0.25">
      <c r="O47" s="6"/>
      <c r="P47" s="66"/>
    </row>
    <row r="48" spans="15:16" x14ac:dyDescent="0.25">
      <c r="O48" s="6"/>
      <c r="P48" s="66"/>
    </row>
    <row r="49" spans="15:16" x14ac:dyDescent="0.25">
      <c r="O49" s="6"/>
      <c r="P49" s="66"/>
    </row>
    <row r="50" spans="15:16" x14ac:dyDescent="0.25">
      <c r="O50" s="6"/>
      <c r="P50" s="66"/>
    </row>
    <row r="51" spans="15:16" x14ac:dyDescent="0.25">
      <c r="O51" s="6"/>
      <c r="P51" s="66"/>
    </row>
    <row r="52" spans="15:16" x14ac:dyDescent="0.25">
      <c r="O52" s="6"/>
      <c r="P52" s="66"/>
    </row>
    <row r="53" spans="15:16" x14ac:dyDescent="0.25">
      <c r="O53" s="6"/>
      <c r="P53" s="66"/>
    </row>
    <row r="54" spans="15:16" x14ac:dyDescent="0.25">
      <c r="O54" s="6"/>
      <c r="P54" s="66"/>
    </row>
    <row r="55" spans="15:16" x14ac:dyDescent="0.25">
      <c r="O55" s="6"/>
      <c r="P55" s="66"/>
    </row>
    <row r="56" spans="15:16" x14ac:dyDescent="0.25">
      <c r="O56" s="6"/>
      <c r="P56" s="66"/>
    </row>
    <row r="57" spans="15:16" x14ac:dyDescent="0.25">
      <c r="O57" s="6"/>
      <c r="P57" s="66"/>
    </row>
    <row r="58" spans="15:16" x14ac:dyDescent="0.25">
      <c r="O58" s="6"/>
      <c r="P58" s="66"/>
    </row>
    <row r="59" spans="15:16" x14ac:dyDescent="0.25">
      <c r="O59" s="6"/>
      <c r="P59" s="66"/>
    </row>
    <row r="60" spans="15:16" x14ac:dyDescent="0.25">
      <c r="O60" s="6"/>
      <c r="P60" s="66"/>
    </row>
    <row r="61" spans="15:16" x14ac:dyDescent="0.25">
      <c r="O61" s="6"/>
      <c r="P61" s="66"/>
    </row>
    <row r="62" spans="15:16" x14ac:dyDescent="0.25">
      <c r="O62" s="6"/>
      <c r="P62" s="66"/>
    </row>
    <row r="63" spans="15:16" x14ac:dyDescent="0.25">
      <c r="O63" s="6"/>
      <c r="P63" s="66"/>
    </row>
    <row r="64" spans="15:16" x14ac:dyDescent="0.25">
      <c r="O64" s="6"/>
      <c r="P64" s="66"/>
    </row>
    <row r="65" spans="15:16" x14ac:dyDescent="0.25">
      <c r="O65" s="6"/>
      <c r="P65" s="66"/>
    </row>
    <row r="66" spans="15:16" x14ac:dyDescent="0.25">
      <c r="O66" s="6"/>
      <c r="P66" s="66"/>
    </row>
    <row r="67" spans="15:16" x14ac:dyDescent="0.25">
      <c r="O67" s="6"/>
      <c r="P67" s="66"/>
    </row>
    <row r="68" spans="15:16" x14ac:dyDescent="0.25">
      <c r="O68" s="6"/>
      <c r="P68" s="66"/>
    </row>
    <row r="69" spans="15:16" x14ac:dyDescent="0.25">
      <c r="O69" s="6"/>
      <c r="P69" s="66"/>
    </row>
    <row r="70" spans="15:16" x14ac:dyDescent="0.25">
      <c r="O70" s="6"/>
      <c r="P70" s="66"/>
    </row>
    <row r="71" spans="15:16" x14ac:dyDescent="0.25">
      <c r="O71" s="6"/>
      <c r="P71" s="66"/>
    </row>
    <row r="72" spans="15:16" x14ac:dyDescent="0.25">
      <c r="O72" s="6"/>
      <c r="P72" s="66"/>
    </row>
    <row r="73" spans="15:16" x14ac:dyDescent="0.25">
      <c r="O73" s="6"/>
      <c r="P73" s="66"/>
    </row>
    <row r="74" spans="15:16" x14ac:dyDescent="0.25">
      <c r="O74" s="6"/>
      <c r="P74" s="66"/>
    </row>
    <row r="75" spans="15:16" x14ac:dyDescent="0.25">
      <c r="O75" s="6"/>
      <c r="P75" s="66"/>
    </row>
    <row r="76" spans="15:16" x14ac:dyDescent="0.25">
      <c r="O76" s="6"/>
      <c r="P76" s="66"/>
    </row>
    <row r="77" spans="15:16" x14ac:dyDescent="0.25">
      <c r="O77" s="6"/>
      <c r="P77" s="66"/>
    </row>
    <row r="78" spans="15:16" x14ac:dyDescent="0.25">
      <c r="O78" s="6"/>
      <c r="P78" s="66"/>
    </row>
    <row r="79" spans="15:16" x14ac:dyDescent="0.25">
      <c r="O79" s="6"/>
      <c r="P79" s="66"/>
    </row>
    <row r="80" spans="15:16" x14ac:dyDescent="0.25">
      <c r="O80" s="6"/>
      <c r="P80" s="66"/>
    </row>
    <row r="81" spans="15:16" x14ac:dyDescent="0.25">
      <c r="O81" s="6"/>
      <c r="P81" s="66"/>
    </row>
    <row r="82" spans="15:16" x14ac:dyDescent="0.25">
      <c r="O82" s="6"/>
      <c r="P82" s="66"/>
    </row>
    <row r="83" spans="15:16" x14ac:dyDescent="0.25">
      <c r="O83" s="6"/>
      <c r="P83" s="66"/>
    </row>
    <row r="84" spans="15:16" x14ac:dyDescent="0.25">
      <c r="O84" s="6"/>
      <c r="P84" s="66"/>
    </row>
    <row r="85" spans="15:16" x14ac:dyDescent="0.25">
      <c r="O85" s="6"/>
      <c r="P85" s="66"/>
    </row>
    <row r="86" spans="15:16" x14ac:dyDescent="0.25">
      <c r="O86" s="6"/>
      <c r="P86" s="66"/>
    </row>
    <row r="87" spans="15:16" x14ac:dyDescent="0.25">
      <c r="O87" s="6"/>
      <c r="P87" s="66"/>
    </row>
    <row r="88" spans="15:16" x14ac:dyDescent="0.25">
      <c r="O88" s="6"/>
      <c r="P88" s="66"/>
    </row>
    <row r="89" spans="15:16" x14ac:dyDescent="0.25">
      <c r="O89" s="6"/>
      <c r="P89" s="66"/>
    </row>
    <row r="90" spans="15:16" x14ac:dyDescent="0.25">
      <c r="O90" s="6"/>
      <c r="P90" s="66"/>
    </row>
    <row r="91" spans="15:16" x14ac:dyDescent="0.25">
      <c r="O91" s="6"/>
      <c r="P91" s="66"/>
    </row>
    <row r="92" spans="15:16" x14ac:dyDescent="0.25">
      <c r="O92" s="6"/>
      <c r="P92" s="66"/>
    </row>
    <row r="93" spans="15:16" x14ac:dyDescent="0.25">
      <c r="O93" s="6"/>
      <c r="P93" s="66"/>
    </row>
    <row r="94" spans="15:16" x14ac:dyDescent="0.25">
      <c r="O94" s="6"/>
      <c r="P94" s="66"/>
    </row>
    <row r="95" spans="15:16" x14ac:dyDescent="0.25">
      <c r="O95" s="6"/>
      <c r="P95" s="66"/>
    </row>
    <row r="96" spans="15:16" x14ac:dyDescent="0.25">
      <c r="O96" s="6"/>
      <c r="P96" s="66"/>
    </row>
    <row r="97" spans="15:16" x14ac:dyDescent="0.25">
      <c r="O97" s="6"/>
      <c r="P97" s="66"/>
    </row>
    <row r="98" spans="15:16" x14ac:dyDescent="0.25">
      <c r="O98" s="6"/>
      <c r="P98" s="66"/>
    </row>
    <row r="99" spans="15:16" x14ac:dyDescent="0.25">
      <c r="O99" s="6"/>
      <c r="P99" s="66"/>
    </row>
    <row r="100" spans="15:16" x14ac:dyDescent="0.25">
      <c r="O100" s="6"/>
      <c r="P100" s="66"/>
    </row>
  </sheetData>
  <sortState ref="N6:P100">
    <sortCondition descending="1" ref="P5:P100"/>
  </sortState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  <drawing r:id="rId1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7"/>
  <dimension ref="A1:M24"/>
  <sheetViews>
    <sheetView topLeftCell="A19" workbookViewId="0">
      <selection activeCell="A24" sqref="A24:D24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65</v>
      </c>
      <c r="B1" s="33" t="s">
        <v>72</v>
      </c>
      <c r="C1" s="33" t="s">
        <v>52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935</v>
      </c>
    </row>
    <row r="3" spans="1:13" ht="15.75" thickBot="1" x14ac:dyDescent="0.3">
      <c r="A3" s="76" t="s">
        <v>81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3"/>
      <c r="C6" s="13"/>
      <c r="D6" s="14">
        <v>572667</v>
      </c>
      <c r="E6" s="15">
        <v>572667</v>
      </c>
      <c r="F6" s="15">
        <v>113886.8</v>
      </c>
      <c r="G6" s="15">
        <v>98335.1</v>
      </c>
      <c r="H6" s="15">
        <v>15551.7</v>
      </c>
      <c r="I6" s="15">
        <v>0</v>
      </c>
      <c r="J6" s="16">
        <v>0.17171427723266752</v>
      </c>
      <c r="K6" s="16">
        <v>0.19887089704837191</v>
      </c>
      <c r="L6" s="17">
        <v>0.19887089704837191</v>
      </c>
      <c r="M6" s="5"/>
    </row>
    <row r="7" spans="1:13" x14ac:dyDescent="0.25">
      <c r="A7" s="40" t="s">
        <v>139</v>
      </c>
      <c r="B7" s="42"/>
      <c r="C7" s="42"/>
      <c r="D7" s="43">
        <f ca="1">SUM(D8:OFFSET(D6,MATCH("PROYECTOS",$A$8:$A$50,0),0))</f>
        <v>572667</v>
      </c>
      <c r="E7" s="44">
        <f ca="1">SUM(E8:OFFSET(E6,MATCH("PROYECTOS",$A$8:$A$50,0),0))</f>
        <v>572667</v>
      </c>
      <c r="F7" s="44">
        <f ca="1">SUM(F8:OFFSET(F6,MATCH("PROYECTOS",$A$8:$A$50,0),0))</f>
        <v>113886.8</v>
      </c>
      <c r="G7" s="44">
        <f ca="1">SUM(G8:OFFSET(G6,MATCH("PROYECTOS",$A$8:$A$50,0),0))</f>
        <v>98335.1</v>
      </c>
      <c r="H7" s="44">
        <f ca="1">SUM(H8:OFFSET(H6,MATCH("PROYECTOS",$A$8:$A$50,0),0))</f>
        <v>15551.7</v>
      </c>
      <c r="I7" s="44">
        <f ca="1">SUM(I8:OFFSET(I6,MATCH("PROYECTOS",$A$8:$A$50,0),0))</f>
        <v>0</v>
      </c>
      <c r="J7" s="45">
        <f ca="1">IFERROR(G7/E7,0)</f>
        <v>0.17171427723266752</v>
      </c>
      <c r="K7" s="45">
        <f ca="1">IFERROR(SUM(G7,H7)/E7,0)</f>
        <v>0.19887089704837191</v>
      </c>
      <c r="L7" s="46">
        <f ca="1">IFERROR(SUM(G7,H7,I7)/E7,0)</f>
        <v>0.19887089704837191</v>
      </c>
      <c r="M7" s="5"/>
    </row>
    <row r="8" spans="1:13" x14ac:dyDescent="0.25">
      <c r="A8" s="18"/>
      <c r="B8" s="20">
        <v>3000001</v>
      </c>
      <c r="C8" s="20" t="s">
        <v>366</v>
      </c>
      <c r="D8" s="21">
        <v>487332</v>
      </c>
      <c r="E8" s="22">
        <v>167332</v>
      </c>
      <c r="F8" s="22">
        <f t="shared" ref="F8:F13" si="0">SUM(G8,H8,I8)</f>
        <v>113886.8</v>
      </c>
      <c r="G8" s="22">
        <v>98335.1</v>
      </c>
      <c r="H8" s="22">
        <v>15551.7</v>
      </c>
      <c r="I8" s="22">
        <v>0</v>
      </c>
      <c r="J8" s="23">
        <f t="shared" ref="J8:J14" si="1">IFERROR(G8/E8,0)</f>
        <v>0.58766464274615737</v>
      </c>
      <c r="K8" s="23">
        <f t="shared" ref="K8:K14" si="2">IFERROR(SUM(G8,H8)/E8,0)</f>
        <v>0.6806038295125858</v>
      </c>
      <c r="L8" s="24">
        <f t="shared" ref="L8:L14" si="3">IFERROR(SUM(G8,H8,I8)/E8,0)</f>
        <v>0.6806038295125858</v>
      </c>
      <c r="M8" s="5"/>
    </row>
    <row r="9" spans="1:13" ht="25.5" x14ac:dyDescent="0.25">
      <c r="A9" s="18"/>
      <c r="B9" s="20">
        <v>3000153</v>
      </c>
      <c r="C9" s="20" t="s">
        <v>937</v>
      </c>
      <c r="D9" s="21">
        <v>7500</v>
      </c>
      <c r="E9" s="22">
        <v>167500</v>
      </c>
      <c r="F9" s="22">
        <f t="shared" si="0"/>
        <v>0</v>
      </c>
      <c r="G9" s="22">
        <v>0</v>
      </c>
      <c r="H9" s="22">
        <v>0</v>
      </c>
      <c r="I9" s="22">
        <v>0</v>
      </c>
      <c r="J9" s="23">
        <f t="shared" si="1"/>
        <v>0</v>
      </c>
      <c r="K9" s="23">
        <f t="shared" si="2"/>
        <v>0</v>
      </c>
      <c r="L9" s="24">
        <f t="shared" si="3"/>
        <v>0</v>
      </c>
      <c r="M9" s="5"/>
    </row>
    <row r="10" spans="1:13" ht="38.25" x14ac:dyDescent="0.25">
      <c r="A10" s="18"/>
      <c r="B10" s="20">
        <v>3000154</v>
      </c>
      <c r="C10" s="20" t="s">
        <v>938</v>
      </c>
      <c r="D10" s="21">
        <v>24000</v>
      </c>
      <c r="E10" s="22">
        <v>24000</v>
      </c>
      <c r="F10" s="22">
        <f t="shared" si="0"/>
        <v>0</v>
      </c>
      <c r="G10" s="22">
        <v>0</v>
      </c>
      <c r="H10" s="22">
        <v>0</v>
      </c>
      <c r="I10" s="22">
        <v>0</v>
      </c>
      <c r="J10" s="23">
        <f t="shared" si="1"/>
        <v>0</v>
      </c>
      <c r="K10" s="23">
        <f t="shared" si="2"/>
        <v>0</v>
      </c>
      <c r="L10" s="24">
        <f t="shared" si="3"/>
        <v>0</v>
      </c>
      <c r="M10" s="5"/>
    </row>
    <row r="11" spans="1:13" ht="25.5" x14ac:dyDescent="0.25">
      <c r="A11" s="18"/>
      <c r="B11" s="20">
        <v>3000155</v>
      </c>
      <c r="C11" s="20" t="s">
        <v>939</v>
      </c>
      <c r="D11" s="21">
        <v>16000</v>
      </c>
      <c r="E11" s="22">
        <v>16000</v>
      </c>
      <c r="F11" s="22">
        <f t="shared" si="0"/>
        <v>0</v>
      </c>
      <c r="G11" s="22">
        <v>0</v>
      </c>
      <c r="H11" s="22">
        <v>0</v>
      </c>
      <c r="I11" s="22">
        <v>0</v>
      </c>
      <c r="J11" s="23">
        <f t="shared" si="1"/>
        <v>0</v>
      </c>
      <c r="K11" s="23">
        <f t="shared" si="2"/>
        <v>0</v>
      </c>
      <c r="L11" s="24">
        <f t="shared" si="3"/>
        <v>0</v>
      </c>
      <c r="M11" s="5"/>
    </row>
    <row r="12" spans="1:13" ht="63.75" x14ac:dyDescent="0.25">
      <c r="A12" s="18"/>
      <c r="B12" s="20">
        <v>3000156</v>
      </c>
      <c r="C12" s="20" t="s">
        <v>940</v>
      </c>
      <c r="D12" s="21">
        <v>7835</v>
      </c>
      <c r="E12" s="22">
        <v>7835</v>
      </c>
      <c r="F12" s="22">
        <f t="shared" si="0"/>
        <v>0</v>
      </c>
      <c r="G12" s="22">
        <v>0</v>
      </c>
      <c r="H12" s="22">
        <v>0</v>
      </c>
      <c r="I12" s="22">
        <v>0</v>
      </c>
      <c r="J12" s="23">
        <f t="shared" si="1"/>
        <v>0</v>
      </c>
      <c r="K12" s="23">
        <f t="shared" si="2"/>
        <v>0</v>
      </c>
      <c r="L12" s="24">
        <f t="shared" si="3"/>
        <v>0</v>
      </c>
      <c r="M12" s="5"/>
    </row>
    <row r="13" spans="1:13" x14ac:dyDescent="0.25">
      <c r="A13" s="18"/>
      <c r="B13" s="20">
        <v>9000000</v>
      </c>
      <c r="C13" s="20" t="s">
        <v>160</v>
      </c>
      <c r="D13" s="21">
        <v>30000</v>
      </c>
      <c r="E13" s="22">
        <v>190000</v>
      </c>
      <c r="F13" s="22">
        <f t="shared" si="0"/>
        <v>0</v>
      </c>
      <c r="G13" s="22">
        <v>0</v>
      </c>
      <c r="H13" s="22">
        <v>0</v>
      </c>
      <c r="I13" s="22">
        <v>0</v>
      </c>
      <c r="J13" s="23">
        <f t="shared" si="1"/>
        <v>0</v>
      </c>
      <c r="K13" s="23">
        <f t="shared" si="2"/>
        <v>0</v>
      </c>
      <c r="L13" s="24">
        <f t="shared" si="3"/>
        <v>0</v>
      </c>
      <c r="M13" s="5"/>
    </row>
    <row r="14" spans="1:13" ht="15.75" thickBot="1" x14ac:dyDescent="0.3">
      <c r="A14" s="47" t="s">
        <v>161</v>
      </c>
      <c r="B14" s="49"/>
      <c r="C14" s="49"/>
      <c r="D14" s="50">
        <f ca="1">OFFSET(D14,-MATCH("PROYECTOS",$A$8:$A$50,0)-1,0)-(OFFSET(D14,-MATCH("PROYECTOS",$A$8:$A$50,0),0))</f>
        <v>0</v>
      </c>
      <c r="E14" s="51">
        <f t="shared" ref="E14:I14" ca="1" si="4">OFFSET(E14,-MATCH("PROYECTOS",$A$8:$A$50,0)-1,0)-(OFFSET(E14,-MATCH("PROYECTOS",$A$8:$A$50,0),0))</f>
        <v>0</v>
      </c>
      <c r="F14" s="51">
        <f t="shared" ca="1" si="4"/>
        <v>0</v>
      </c>
      <c r="G14" s="51">
        <f t="shared" ca="1" si="4"/>
        <v>0</v>
      </c>
      <c r="H14" s="51">
        <f t="shared" ca="1" si="4"/>
        <v>0</v>
      </c>
      <c r="I14" s="51">
        <f t="shared" ca="1" si="4"/>
        <v>0</v>
      </c>
      <c r="J14" s="52">
        <f t="shared" ca="1" si="1"/>
        <v>0</v>
      </c>
      <c r="K14" s="52">
        <f t="shared" ca="1" si="2"/>
        <v>0</v>
      </c>
      <c r="L14" s="53">
        <f t="shared" ca="1" si="3"/>
        <v>0</v>
      </c>
      <c r="M14" s="5"/>
    </row>
    <row r="15" spans="1:13" ht="15.75" thickBot="1" x14ac:dyDescent="0.3"/>
    <row r="16" spans="1:13" ht="15.75" thickBot="1" x14ac:dyDescent="0.3">
      <c r="A16" s="82" t="s">
        <v>209</v>
      </c>
      <c r="B16" s="83"/>
      <c r="C16" s="83"/>
      <c r="D16" s="84"/>
    </row>
    <row r="17" spans="1:4" ht="15.75" thickBot="1" x14ac:dyDescent="0.3">
      <c r="A17" s="2" t="s">
        <v>953</v>
      </c>
    </row>
    <row r="18" spans="1:4" ht="45" customHeight="1" x14ac:dyDescent="0.25">
      <c r="A18" s="76" t="s">
        <v>211</v>
      </c>
      <c r="B18" s="77"/>
      <c r="C18" s="77"/>
      <c r="D18" s="87" t="s">
        <v>212</v>
      </c>
    </row>
    <row r="19" spans="1:4" ht="15.75" thickBot="1" x14ac:dyDescent="0.3">
      <c r="A19" s="85"/>
      <c r="B19" s="86"/>
      <c r="C19" s="86"/>
      <c r="D19" s="88"/>
    </row>
    <row r="20" spans="1:4" ht="25.5" x14ac:dyDescent="0.25">
      <c r="A20" s="18"/>
      <c r="B20" s="20">
        <v>3000153</v>
      </c>
      <c r="C20" s="20" t="s">
        <v>937</v>
      </c>
      <c r="D20" s="24">
        <v>0</v>
      </c>
    </row>
    <row r="21" spans="1:4" ht="38.25" x14ac:dyDescent="0.25">
      <c r="A21" s="18"/>
      <c r="B21" s="20">
        <v>3000154</v>
      </c>
      <c r="C21" s="20" t="s">
        <v>938</v>
      </c>
      <c r="D21" s="24">
        <v>0</v>
      </c>
    </row>
    <row r="22" spans="1:4" ht="25.5" x14ac:dyDescent="0.25">
      <c r="A22" s="18"/>
      <c r="B22" s="20">
        <v>3000155</v>
      </c>
      <c r="C22" s="20" t="s">
        <v>939</v>
      </c>
      <c r="D22" s="24">
        <v>0</v>
      </c>
    </row>
    <row r="23" spans="1:4" ht="63.75" x14ac:dyDescent="0.25">
      <c r="A23" s="18"/>
      <c r="B23" s="20">
        <v>3000156</v>
      </c>
      <c r="C23" s="20" t="s">
        <v>940</v>
      </c>
      <c r="D23" s="24">
        <v>0</v>
      </c>
    </row>
    <row r="24" spans="1:4" ht="15.75" thickBot="1" x14ac:dyDescent="0.3">
      <c r="A24" s="25"/>
      <c r="B24" s="27">
        <v>9000000</v>
      </c>
      <c r="C24" s="27" t="s">
        <v>160</v>
      </c>
      <c r="D24" s="31">
        <v>0</v>
      </c>
    </row>
  </sheetData>
  <mergeCells count="10">
    <mergeCell ref="A16:D16"/>
    <mergeCell ref="A18:C19"/>
    <mergeCell ref="D18:D19"/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8"/>
  <dimension ref="A1:S17"/>
  <sheetViews>
    <sheetView topLeftCell="A11" workbookViewId="0">
      <selection activeCell="A16" sqref="A16:S16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4" width="7.7109375" customWidth="1"/>
    <col min="5" max="5" width="31.42578125" customWidth="1"/>
    <col min="6" max="6" width="4.28515625" style="4" customWidth="1"/>
    <col min="7" max="7" width="11.42578125" customWidth="1"/>
    <col min="8" max="10" width="13.5703125" customWidth="1"/>
    <col min="11" max="13" width="0" hidden="1" customWidth="1"/>
    <col min="17" max="18" width="14" hidden="1" customWidth="1"/>
    <col min="19" max="19" width="0" hidden="1" customWidth="1"/>
  </cols>
  <sheetData>
    <row r="1" spans="1:19" ht="15.75" x14ac:dyDescent="0.25">
      <c r="A1" s="32">
        <v>65</v>
      </c>
      <c r="B1" s="33" t="s">
        <v>72</v>
      </c>
      <c r="C1" s="33" t="s">
        <v>52</v>
      </c>
      <c r="D1" s="33"/>
      <c r="E1" s="33"/>
      <c r="F1" s="36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15.75" thickBot="1" x14ac:dyDescent="0.3">
      <c r="A2" s="2" t="s">
        <v>941</v>
      </c>
    </row>
    <row r="3" spans="1:19" ht="15.75" thickBot="1" x14ac:dyDescent="0.3">
      <c r="A3" s="76" t="s">
        <v>163</v>
      </c>
      <c r="B3" s="77"/>
      <c r="C3" s="77"/>
      <c r="D3" s="77"/>
      <c r="E3" s="77"/>
      <c r="F3" s="77"/>
      <c r="G3" s="77"/>
      <c r="H3" s="76" t="s">
        <v>1</v>
      </c>
      <c r="I3" s="77"/>
      <c r="J3" s="77"/>
      <c r="K3" s="77"/>
      <c r="L3" s="77"/>
      <c r="M3" s="77"/>
      <c r="N3" s="77"/>
      <c r="O3" s="77"/>
      <c r="P3" s="78"/>
      <c r="Q3" s="77" t="s">
        <v>167</v>
      </c>
      <c r="R3" s="77"/>
      <c r="S3" s="78"/>
    </row>
    <row r="4" spans="1:19" ht="45" customHeight="1" x14ac:dyDescent="0.25">
      <c r="A4" s="96" t="s">
        <v>164</v>
      </c>
      <c r="B4" s="92"/>
      <c r="C4" s="92"/>
      <c r="D4" s="92" t="s">
        <v>165</v>
      </c>
      <c r="E4" s="92"/>
      <c r="F4" s="92" t="s">
        <v>166</v>
      </c>
      <c r="G4" s="93"/>
      <c r="H4" s="74" t="s">
        <v>2</v>
      </c>
      <c r="I4" s="72" t="s">
        <v>3</v>
      </c>
      <c r="J4" s="72" t="s">
        <v>76</v>
      </c>
      <c r="K4" s="72" t="s">
        <v>5</v>
      </c>
      <c r="L4" s="72"/>
      <c r="M4" s="72"/>
      <c r="N4" s="72" t="s">
        <v>9</v>
      </c>
      <c r="O4" s="72"/>
      <c r="P4" s="81"/>
      <c r="Q4" s="90" t="s">
        <v>168</v>
      </c>
      <c r="R4" s="72" t="s">
        <v>169</v>
      </c>
      <c r="S4" s="81" t="s">
        <v>170</v>
      </c>
    </row>
    <row r="5" spans="1:19" ht="15.75" thickBot="1" x14ac:dyDescent="0.3">
      <c r="A5" s="97"/>
      <c r="B5" s="94"/>
      <c r="C5" s="94"/>
      <c r="D5" s="94"/>
      <c r="E5" s="94"/>
      <c r="F5" s="94"/>
      <c r="G5" s="95"/>
      <c r="H5" s="75"/>
      <c r="I5" s="73"/>
      <c r="J5" s="73"/>
      <c r="K5" s="9" t="s">
        <v>6</v>
      </c>
      <c r="L5" s="9" t="s">
        <v>7</v>
      </c>
      <c r="M5" s="9" t="s">
        <v>77</v>
      </c>
      <c r="N5" s="9" t="s">
        <v>10</v>
      </c>
      <c r="O5" s="9" t="s">
        <v>7</v>
      </c>
      <c r="P5" s="10" t="s">
        <v>77</v>
      </c>
      <c r="Q5" s="91"/>
      <c r="R5" s="73"/>
      <c r="S5" s="89"/>
    </row>
    <row r="6" spans="1:19" x14ac:dyDescent="0.25">
      <c r="A6" s="11" t="s">
        <v>11</v>
      </c>
      <c r="B6" s="13"/>
      <c r="C6" s="13"/>
      <c r="D6" s="54"/>
      <c r="E6" s="13"/>
      <c r="F6" s="55"/>
      <c r="G6" s="13"/>
      <c r="H6" s="14">
        <v>572667</v>
      </c>
      <c r="I6" s="15">
        <v>572667</v>
      </c>
      <c r="J6" s="15">
        <v>113886.8</v>
      </c>
      <c r="K6" s="15">
        <v>98335.1</v>
      </c>
      <c r="L6" s="15">
        <v>15551.7</v>
      </c>
      <c r="M6" s="15">
        <v>0</v>
      </c>
      <c r="N6" s="16">
        <v>0.17171427723266752</v>
      </c>
      <c r="O6" s="16">
        <v>0.19887089704837191</v>
      </c>
      <c r="P6" s="17">
        <v>0.19887089704837191</v>
      </c>
      <c r="Q6" s="56"/>
      <c r="R6" s="15"/>
      <c r="S6" s="17"/>
    </row>
    <row r="7" spans="1:19" x14ac:dyDescent="0.25">
      <c r="A7" s="40" t="s">
        <v>171</v>
      </c>
      <c r="B7" s="42"/>
      <c r="C7" s="42"/>
      <c r="D7" s="57"/>
      <c r="E7" s="42"/>
      <c r="F7" s="58"/>
      <c r="G7" s="42"/>
      <c r="H7" s="43">
        <f ca="1">SUM(H8:OFFSET(H6,MATCH("PROYECTOS",$A$8:$A$50,0),0))</f>
        <v>572667</v>
      </c>
      <c r="I7" s="44">
        <f ca="1">SUM(I8:OFFSET(I6,MATCH("PROYECTOS",$A$8:$A$50,0),0))</f>
        <v>572667</v>
      </c>
      <c r="J7" s="44">
        <f ca="1">SUM(J8:OFFSET(J6,MATCH("PROYECTOS",$A$8:$A$50,0),0))</f>
        <v>113886.8</v>
      </c>
      <c r="K7" s="44">
        <f ca="1">SUM(K8:OFFSET(K6,MATCH("PROYECTOS",$A$8:$A$50,0),0))</f>
        <v>98335.1</v>
      </c>
      <c r="L7" s="44">
        <f ca="1">SUM(L8:OFFSET(L6,MATCH("PROYECTOS",$A$8:$A$50,0),0))</f>
        <v>15551.7</v>
      </c>
      <c r="M7" s="44">
        <f ca="1">SUM(M8:OFFSET(M6,MATCH("PROYECTOS",$A$8:$A$50,0),0))</f>
        <v>0</v>
      </c>
      <c r="N7" s="45">
        <f ca="1">IFERROR(K7/I7,0)</f>
        <v>0.17171427723266752</v>
      </c>
      <c r="O7" s="45">
        <f ca="1">IFERROR(SUM(K7,L7)/I7,0)</f>
        <v>0.19887089704837191</v>
      </c>
      <c r="P7" s="46">
        <f ca="1">IFERROR(SUM(K7,L7,M7)/I7,0)</f>
        <v>0.19887089704837191</v>
      </c>
      <c r="Q7" s="59"/>
      <c r="R7" s="44"/>
      <c r="S7" s="46"/>
    </row>
    <row r="8" spans="1:19" ht="25.5" x14ac:dyDescent="0.25">
      <c r="A8" s="18"/>
      <c r="B8" s="20">
        <v>5000276</v>
      </c>
      <c r="C8" s="20" t="s">
        <v>510</v>
      </c>
      <c r="D8" s="63">
        <v>3000001</v>
      </c>
      <c r="E8" s="20" t="s">
        <v>366</v>
      </c>
      <c r="F8" s="64">
        <v>37</v>
      </c>
      <c r="G8" s="20" t="s">
        <v>949</v>
      </c>
      <c r="H8" s="21">
        <v>479832</v>
      </c>
      <c r="I8" s="22">
        <v>163752</v>
      </c>
      <c r="J8" s="22">
        <f t="shared" ref="J8:J16" si="0">SUM(K8,L8,M8)</f>
        <v>113886.8</v>
      </c>
      <c r="K8" s="22">
        <v>98335.1</v>
      </c>
      <c r="L8" s="22">
        <v>15551.7</v>
      </c>
      <c r="M8" s="22">
        <v>0</v>
      </c>
      <c r="N8" s="23">
        <f t="shared" ref="N8:N17" si="1">IFERROR(K8/I8,0)</f>
        <v>0.60051236015437981</v>
      </c>
      <c r="O8" s="23">
        <f t="shared" ref="O8:O17" si="2">IFERROR(SUM(K8,L8)/I8,0)</f>
        <v>0.69548341394303581</v>
      </c>
      <c r="P8" s="24">
        <f t="shared" ref="P8:P17" si="3">IFERROR(SUM(K8,L8,M8)/I8,0)</f>
        <v>0.69548341394303581</v>
      </c>
      <c r="Q8" s="65">
        <v>0</v>
      </c>
      <c r="R8" s="22">
        <v>0</v>
      </c>
      <c r="S8" s="24">
        <f>IFERROR(R8/Q8,0)</f>
        <v>0</v>
      </c>
    </row>
    <row r="9" spans="1:19" x14ac:dyDescent="0.25">
      <c r="A9" s="18"/>
      <c r="B9" s="20">
        <v>5001321</v>
      </c>
      <c r="C9" s="20" t="s">
        <v>942</v>
      </c>
      <c r="D9" s="63">
        <v>3000001</v>
      </c>
      <c r="E9" s="20" t="s">
        <v>366</v>
      </c>
      <c r="F9" s="64">
        <v>108</v>
      </c>
      <c r="G9" s="20" t="s">
        <v>950</v>
      </c>
      <c r="H9" s="21">
        <v>7500</v>
      </c>
      <c r="I9" s="22">
        <v>3580</v>
      </c>
      <c r="J9" s="22">
        <f t="shared" si="0"/>
        <v>0</v>
      </c>
      <c r="K9" s="22">
        <v>0</v>
      </c>
      <c r="L9" s="22">
        <v>0</v>
      </c>
      <c r="M9" s="22">
        <v>0</v>
      </c>
      <c r="N9" s="23">
        <f t="shared" si="1"/>
        <v>0</v>
      </c>
      <c r="O9" s="23">
        <f t="shared" si="2"/>
        <v>0</v>
      </c>
      <c r="P9" s="24">
        <f t="shared" si="3"/>
        <v>0</v>
      </c>
      <c r="Q9" s="65">
        <v>0</v>
      </c>
      <c r="R9" s="22">
        <v>0</v>
      </c>
      <c r="S9" s="24">
        <f t="shared" ref="S9:S16" si="4">IFERROR(R9/Q9,0)</f>
        <v>0</v>
      </c>
    </row>
    <row r="10" spans="1:19" ht="38.25" x14ac:dyDescent="0.25">
      <c r="A10" s="18"/>
      <c r="B10" s="20">
        <v>5001540</v>
      </c>
      <c r="C10" s="20" t="s">
        <v>943</v>
      </c>
      <c r="D10" s="63">
        <v>3000153</v>
      </c>
      <c r="E10" s="20" t="s">
        <v>937</v>
      </c>
      <c r="F10" s="64">
        <v>88</v>
      </c>
      <c r="G10" s="20" t="s">
        <v>316</v>
      </c>
      <c r="H10" s="21">
        <v>7500</v>
      </c>
      <c r="I10" s="22">
        <v>167500</v>
      </c>
      <c r="J10" s="22">
        <f t="shared" si="0"/>
        <v>0</v>
      </c>
      <c r="K10" s="22">
        <v>0</v>
      </c>
      <c r="L10" s="22">
        <v>0</v>
      </c>
      <c r="M10" s="22">
        <v>0</v>
      </c>
      <c r="N10" s="23">
        <f t="shared" si="1"/>
        <v>0</v>
      </c>
      <c r="O10" s="23">
        <f t="shared" si="2"/>
        <v>0</v>
      </c>
      <c r="P10" s="24">
        <f t="shared" si="3"/>
        <v>0</v>
      </c>
      <c r="Q10" s="65">
        <v>0</v>
      </c>
      <c r="R10" s="22">
        <v>0</v>
      </c>
      <c r="S10" s="24">
        <f t="shared" si="4"/>
        <v>0</v>
      </c>
    </row>
    <row r="11" spans="1:19" ht="38.25" x14ac:dyDescent="0.25">
      <c r="A11" s="18"/>
      <c r="B11" s="20">
        <v>5001541</v>
      </c>
      <c r="C11" s="20" t="s">
        <v>944</v>
      </c>
      <c r="D11" s="63">
        <v>3000154</v>
      </c>
      <c r="E11" s="20" t="s">
        <v>938</v>
      </c>
      <c r="F11" s="64">
        <v>245</v>
      </c>
      <c r="G11" s="20" t="s">
        <v>914</v>
      </c>
      <c r="H11" s="21">
        <v>8000</v>
      </c>
      <c r="I11" s="22">
        <v>8000</v>
      </c>
      <c r="J11" s="22">
        <f t="shared" si="0"/>
        <v>0</v>
      </c>
      <c r="K11" s="22">
        <v>0</v>
      </c>
      <c r="L11" s="22">
        <v>0</v>
      </c>
      <c r="M11" s="22">
        <v>0</v>
      </c>
      <c r="N11" s="23">
        <f t="shared" si="1"/>
        <v>0</v>
      </c>
      <c r="O11" s="23">
        <f t="shared" si="2"/>
        <v>0</v>
      </c>
      <c r="P11" s="24">
        <f t="shared" si="3"/>
        <v>0</v>
      </c>
      <c r="Q11" s="65">
        <v>0</v>
      </c>
      <c r="R11" s="22">
        <v>0</v>
      </c>
      <c r="S11" s="24">
        <f t="shared" si="4"/>
        <v>0</v>
      </c>
    </row>
    <row r="12" spans="1:19" ht="38.25" x14ac:dyDescent="0.25">
      <c r="A12" s="18"/>
      <c r="B12" s="20">
        <v>5001542</v>
      </c>
      <c r="C12" s="20" t="s">
        <v>945</v>
      </c>
      <c r="D12" s="63">
        <v>3000154</v>
      </c>
      <c r="E12" s="20" t="s">
        <v>938</v>
      </c>
      <c r="F12" s="64">
        <v>245</v>
      </c>
      <c r="G12" s="20" t="s">
        <v>914</v>
      </c>
      <c r="H12" s="21">
        <v>8000</v>
      </c>
      <c r="I12" s="22">
        <v>8000</v>
      </c>
      <c r="J12" s="22">
        <f t="shared" si="0"/>
        <v>0</v>
      </c>
      <c r="K12" s="22">
        <v>0</v>
      </c>
      <c r="L12" s="22">
        <v>0</v>
      </c>
      <c r="M12" s="22">
        <v>0</v>
      </c>
      <c r="N12" s="23">
        <f t="shared" si="1"/>
        <v>0</v>
      </c>
      <c r="O12" s="23">
        <f t="shared" si="2"/>
        <v>0</v>
      </c>
      <c r="P12" s="24">
        <f t="shared" si="3"/>
        <v>0</v>
      </c>
      <c r="Q12" s="65">
        <v>0</v>
      </c>
      <c r="R12" s="22">
        <v>0</v>
      </c>
      <c r="S12" s="24">
        <f t="shared" si="4"/>
        <v>0</v>
      </c>
    </row>
    <row r="13" spans="1:19" ht="38.25" x14ac:dyDescent="0.25">
      <c r="A13" s="18"/>
      <c r="B13" s="20">
        <v>5001543</v>
      </c>
      <c r="C13" s="20" t="s">
        <v>946</v>
      </c>
      <c r="D13" s="63">
        <v>3000154</v>
      </c>
      <c r="E13" s="20" t="s">
        <v>938</v>
      </c>
      <c r="F13" s="64">
        <v>245</v>
      </c>
      <c r="G13" s="20" t="s">
        <v>914</v>
      </c>
      <c r="H13" s="21">
        <v>8000</v>
      </c>
      <c r="I13" s="22">
        <v>8000</v>
      </c>
      <c r="J13" s="22">
        <f t="shared" si="0"/>
        <v>0</v>
      </c>
      <c r="K13" s="22">
        <v>0</v>
      </c>
      <c r="L13" s="22">
        <v>0</v>
      </c>
      <c r="M13" s="22">
        <v>0</v>
      </c>
      <c r="N13" s="23">
        <f t="shared" si="1"/>
        <v>0</v>
      </c>
      <c r="O13" s="23">
        <f t="shared" si="2"/>
        <v>0</v>
      </c>
      <c r="P13" s="24">
        <f t="shared" si="3"/>
        <v>0</v>
      </c>
      <c r="Q13" s="65">
        <v>0</v>
      </c>
      <c r="R13" s="22">
        <v>0</v>
      </c>
      <c r="S13" s="24">
        <f t="shared" si="4"/>
        <v>0</v>
      </c>
    </row>
    <row r="14" spans="1:19" ht="38.25" x14ac:dyDescent="0.25">
      <c r="A14" s="18"/>
      <c r="B14" s="20">
        <v>5001544</v>
      </c>
      <c r="C14" s="20" t="s">
        <v>947</v>
      </c>
      <c r="D14" s="63">
        <v>3000155</v>
      </c>
      <c r="E14" s="20" t="s">
        <v>939</v>
      </c>
      <c r="F14" s="64">
        <v>497</v>
      </c>
      <c r="G14" s="20" t="s">
        <v>951</v>
      </c>
      <c r="H14" s="21">
        <v>8000</v>
      </c>
      <c r="I14" s="22">
        <v>8000</v>
      </c>
      <c r="J14" s="22">
        <f t="shared" si="0"/>
        <v>0</v>
      </c>
      <c r="K14" s="22">
        <v>0</v>
      </c>
      <c r="L14" s="22">
        <v>0</v>
      </c>
      <c r="M14" s="22">
        <v>0</v>
      </c>
      <c r="N14" s="23">
        <f t="shared" si="1"/>
        <v>0</v>
      </c>
      <c r="O14" s="23">
        <f t="shared" si="2"/>
        <v>0</v>
      </c>
      <c r="P14" s="24">
        <f t="shared" si="3"/>
        <v>0</v>
      </c>
      <c r="Q14" s="65">
        <v>0</v>
      </c>
      <c r="R14" s="22">
        <v>0</v>
      </c>
      <c r="S14" s="24">
        <f t="shared" si="4"/>
        <v>0</v>
      </c>
    </row>
    <row r="15" spans="1:19" ht="25.5" x14ac:dyDescent="0.25">
      <c r="A15" s="18"/>
      <c r="B15" s="20">
        <v>5001545</v>
      </c>
      <c r="C15" s="20" t="s">
        <v>948</v>
      </c>
      <c r="D15" s="63">
        <v>3000155</v>
      </c>
      <c r="E15" s="20" t="s">
        <v>939</v>
      </c>
      <c r="F15" s="64">
        <v>497</v>
      </c>
      <c r="G15" s="20" t="s">
        <v>951</v>
      </c>
      <c r="H15" s="21">
        <v>8000</v>
      </c>
      <c r="I15" s="22">
        <v>8000</v>
      </c>
      <c r="J15" s="22">
        <f t="shared" si="0"/>
        <v>0</v>
      </c>
      <c r="K15" s="22">
        <v>0</v>
      </c>
      <c r="L15" s="22">
        <v>0</v>
      </c>
      <c r="M15" s="22">
        <v>0</v>
      </c>
      <c r="N15" s="23">
        <f t="shared" si="1"/>
        <v>0</v>
      </c>
      <c r="O15" s="23">
        <f t="shared" si="2"/>
        <v>0</v>
      </c>
      <c r="P15" s="24">
        <f t="shared" si="3"/>
        <v>0</v>
      </c>
      <c r="Q15" s="65">
        <v>0</v>
      </c>
      <c r="R15" s="22">
        <v>0</v>
      </c>
      <c r="S15" s="24">
        <f t="shared" si="4"/>
        <v>0</v>
      </c>
    </row>
    <row r="16" spans="1:19" x14ac:dyDescent="0.25">
      <c r="A16" s="18"/>
      <c r="B16" s="20">
        <v>9000000</v>
      </c>
      <c r="C16" s="20" t="s">
        <v>192</v>
      </c>
      <c r="D16" s="63">
        <v>9000000</v>
      </c>
      <c r="E16" s="20" t="s">
        <v>193</v>
      </c>
      <c r="F16" s="64"/>
      <c r="G16" s="20" t="s">
        <v>205</v>
      </c>
      <c r="H16" s="21">
        <v>37835</v>
      </c>
      <c r="I16" s="22">
        <v>197835</v>
      </c>
      <c r="J16" s="22">
        <f t="shared" si="0"/>
        <v>0</v>
      </c>
      <c r="K16" s="22">
        <v>0</v>
      </c>
      <c r="L16" s="22">
        <v>0</v>
      </c>
      <c r="M16" s="22">
        <v>0</v>
      </c>
      <c r="N16" s="23">
        <f t="shared" si="1"/>
        <v>0</v>
      </c>
      <c r="O16" s="23">
        <f t="shared" si="2"/>
        <v>0</v>
      </c>
      <c r="P16" s="24">
        <f t="shared" si="3"/>
        <v>0</v>
      </c>
      <c r="Q16" s="65">
        <v>0</v>
      </c>
      <c r="R16" s="22">
        <v>0</v>
      </c>
      <c r="S16" s="24">
        <f t="shared" si="4"/>
        <v>0</v>
      </c>
    </row>
    <row r="17" spans="1:19" ht="15.75" thickBot="1" x14ac:dyDescent="0.3">
      <c r="A17" s="47" t="s">
        <v>161</v>
      </c>
      <c r="B17" s="49"/>
      <c r="C17" s="49"/>
      <c r="D17" s="60"/>
      <c r="E17" s="49"/>
      <c r="F17" s="61"/>
      <c r="G17" s="49"/>
      <c r="H17" s="50">
        <f ca="1">OFFSET(H17,-MATCH("PROYECTOS",$A$8:$A$50,0)-1,0)-(OFFSET(H17,-MATCH("PROYECTOS",$A$8:$A$50,0),0))</f>
        <v>0</v>
      </c>
      <c r="I17" s="51">
        <f t="shared" ref="I17:M17" ca="1" si="5">OFFSET(I17,-MATCH("PROYECTOS",$A$8:$A$50,0)-1,0)-(OFFSET(I17,-MATCH("PROYECTOS",$A$8:$A$50,0),0))</f>
        <v>0</v>
      </c>
      <c r="J17" s="51">
        <f t="shared" ca="1" si="5"/>
        <v>0</v>
      </c>
      <c r="K17" s="51">
        <f t="shared" ca="1" si="5"/>
        <v>0</v>
      </c>
      <c r="L17" s="51">
        <f t="shared" ca="1" si="5"/>
        <v>0</v>
      </c>
      <c r="M17" s="51">
        <f t="shared" ca="1" si="5"/>
        <v>0</v>
      </c>
      <c r="N17" s="52">
        <f t="shared" ca="1" si="1"/>
        <v>0</v>
      </c>
      <c r="O17" s="52">
        <f t="shared" ca="1" si="2"/>
        <v>0</v>
      </c>
      <c r="P17" s="53">
        <f t="shared" ca="1" si="3"/>
        <v>0</v>
      </c>
      <c r="Q17" s="62"/>
      <c r="R17" s="51"/>
      <c r="S17" s="53"/>
    </row>
  </sheetData>
  <mergeCells count="14">
    <mergeCell ref="F4:G5"/>
    <mergeCell ref="D4:E5"/>
    <mergeCell ref="A4:C5"/>
    <mergeCell ref="A3:G3"/>
    <mergeCell ref="H3:P3"/>
    <mergeCell ref="J4:J5"/>
    <mergeCell ref="I4:I5"/>
    <mergeCell ref="H4:H5"/>
    <mergeCell ref="Q3:S3"/>
    <mergeCell ref="K4:M4"/>
    <mergeCell ref="N4:P4"/>
    <mergeCell ref="S4:S5"/>
    <mergeCell ref="R4:R5"/>
    <mergeCell ref="Q4:Q5"/>
  </mergeCells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9"/>
  <dimension ref="A1:M45"/>
  <sheetViews>
    <sheetView topLeftCell="A28" workbookViewId="0">
      <selection activeCell="A42" sqref="A42:L42"/>
    </sheetView>
  </sheetViews>
  <sheetFormatPr baseColWidth="10" defaultColWidth="11.7109375" defaultRowHeight="15" x14ac:dyDescent="0.25"/>
  <cols>
    <col min="1" max="1" width="4.28515625" customWidth="1"/>
    <col min="2" max="2" width="4.28515625" style="4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66</v>
      </c>
      <c r="B1" s="36" t="s">
        <v>72</v>
      </c>
      <c r="C1" s="33" t="s">
        <v>53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954</v>
      </c>
    </row>
    <row r="3" spans="1:13" ht="15.75" thickBot="1" x14ac:dyDescent="0.3">
      <c r="A3" s="76" t="s">
        <v>75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2"/>
      <c r="C6" s="13"/>
      <c r="D6" s="14">
        <v>1623939085</v>
      </c>
      <c r="E6" s="15">
        <v>2116744713</v>
      </c>
      <c r="F6" s="15">
        <v>1132267879.0999999</v>
      </c>
      <c r="G6" s="15">
        <v>950884334.19999981</v>
      </c>
      <c r="H6" s="15">
        <v>118661512.2</v>
      </c>
      <c r="I6" s="15">
        <v>62722032.700000003</v>
      </c>
      <c r="J6" s="16">
        <v>0.44922012955087975</v>
      </c>
      <c r="K6" s="16">
        <v>0.50527861949122999</v>
      </c>
      <c r="L6" s="17">
        <v>0.53490998330888473</v>
      </c>
      <c r="M6" s="5"/>
    </row>
    <row r="7" spans="1:13" x14ac:dyDescent="0.25">
      <c r="A7" s="40" t="s">
        <v>107</v>
      </c>
      <c r="B7" s="41"/>
      <c r="C7" s="42"/>
      <c r="D7" s="43">
        <f ca="1">SUM(D8:OFFSET(D6,MATCH("GOBIERNOS REGIONALES",$A$8:$A$50,0),0))</f>
        <v>1623939085</v>
      </c>
      <c r="E7" s="44">
        <f ca="1">SUM(E8:OFFSET(E6,MATCH("GOBIERNOS REGIONALES",$A$8:$A$50,0),0))</f>
        <v>2116744713</v>
      </c>
      <c r="F7" s="44">
        <f ca="1">SUM(F8:OFFSET(F6,MATCH("GOBIERNOS REGIONALES",$A$8:$A$50,0),0))</f>
        <v>1132267878.9000003</v>
      </c>
      <c r="G7" s="44">
        <f ca="1">SUM(G8:OFFSET(G6,MATCH("GOBIERNOS REGIONALES",$A$8:$A$50,0),0))</f>
        <v>950884334.10000014</v>
      </c>
      <c r="H7" s="44">
        <f ca="1">SUM(H8:OFFSET(H6,MATCH("GOBIERNOS REGIONALES",$A$8:$A$50,0),0))</f>
        <v>118661512.09999999</v>
      </c>
      <c r="I7" s="44">
        <f ca="1">SUM(I8:OFFSET(I6,MATCH("GOBIERNOS REGIONALES",$A$8:$A$50,0),0))</f>
        <v>62722032.700000003</v>
      </c>
      <c r="J7" s="45">
        <f ca="1">IFERROR(G7/E7,0)</f>
        <v>0.44922012950363754</v>
      </c>
      <c r="K7" s="45">
        <f ca="1">IFERROR(SUM(G7,H7)/E7,0)</f>
        <v>0.50527861939674545</v>
      </c>
      <c r="L7" s="46">
        <f ca="1">IFERROR(SUM(G7,H7,I7)/E7,0)</f>
        <v>0.53490998321440009</v>
      </c>
      <c r="M7" s="5"/>
    </row>
    <row r="8" spans="1:13" ht="25.5" x14ac:dyDescent="0.25">
      <c r="A8" s="18"/>
      <c r="B8" s="19">
        <v>510</v>
      </c>
      <c r="C8" s="20" t="s">
        <v>957</v>
      </c>
      <c r="D8" s="21">
        <v>168879186</v>
      </c>
      <c r="E8" s="22">
        <v>193603425</v>
      </c>
      <c r="F8" s="22">
        <f t="shared" ref="F8:F44" si="0">SUM(G8,H8,I8)</f>
        <v>149764469.59999999</v>
      </c>
      <c r="G8" s="22">
        <v>125535135</v>
      </c>
      <c r="H8" s="22">
        <v>14245983.4</v>
      </c>
      <c r="I8" s="22">
        <v>9983351.1999999993</v>
      </c>
      <c r="J8" s="23">
        <f t="shared" ref="J8:J44" si="1">IFERROR(G8/E8,0)</f>
        <v>0.64841381292712152</v>
      </c>
      <c r="K8" s="23">
        <f t="shared" ref="K8:K44" si="2">IFERROR(SUM(G8,H8)/E8,0)</f>
        <v>0.72199713615603656</v>
      </c>
      <c r="L8" s="24">
        <f t="shared" ref="L8:L44" si="3">IFERROR(SUM(G8,H8,I8)/E8,0)</f>
        <v>0.7735631205904544</v>
      </c>
      <c r="M8" s="5"/>
    </row>
    <row r="9" spans="1:13" ht="25.5" x14ac:dyDescent="0.25">
      <c r="A9" s="18"/>
      <c r="B9" s="19">
        <v>511</v>
      </c>
      <c r="C9" s="20" t="s">
        <v>958</v>
      </c>
      <c r="D9" s="21">
        <v>81305191</v>
      </c>
      <c r="E9" s="22">
        <v>184175796</v>
      </c>
      <c r="F9" s="22">
        <f t="shared" si="0"/>
        <v>52925571.5</v>
      </c>
      <c r="G9" s="22">
        <v>42484723.799999997</v>
      </c>
      <c r="H9" s="22">
        <v>5125721.0999999996</v>
      </c>
      <c r="I9" s="22">
        <v>5315126.5999999996</v>
      </c>
      <c r="J9" s="23">
        <f t="shared" si="1"/>
        <v>0.23067484828462476</v>
      </c>
      <c r="K9" s="23">
        <f t="shared" si="2"/>
        <v>0.25850543846706109</v>
      </c>
      <c r="L9" s="24">
        <f t="shared" si="3"/>
        <v>0.28736442382472449</v>
      </c>
      <c r="M9" s="5"/>
    </row>
    <row r="10" spans="1:13" x14ac:dyDescent="0.25">
      <c r="A10" s="18"/>
      <c r="B10" s="19">
        <v>512</v>
      </c>
      <c r="C10" s="20" t="s">
        <v>959</v>
      </c>
      <c r="D10" s="21">
        <v>67131324</v>
      </c>
      <c r="E10" s="22">
        <v>70421374</v>
      </c>
      <c r="F10" s="22">
        <f t="shared" si="0"/>
        <v>51950003.399999999</v>
      </c>
      <c r="G10" s="22">
        <v>43775069.299999997</v>
      </c>
      <c r="H10" s="22">
        <v>4987389.9000000004</v>
      </c>
      <c r="I10" s="22">
        <v>3187544.2</v>
      </c>
      <c r="J10" s="23">
        <f t="shared" si="1"/>
        <v>0.62161623401440591</v>
      </c>
      <c r="K10" s="23">
        <f t="shared" si="2"/>
        <v>0.6924383383942494</v>
      </c>
      <c r="L10" s="24">
        <f t="shared" si="3"/>
        <v>0.73770221239932066</v>
      </c>
      <c r="M10" s="5"/>
    </row>
    <row r="11" spans="1:13" x14ac:dyDescent="0.25">
      <c r="A11" s="18"/>
      <c r="B11" s="19">
        <v>513</v>
      </c>
      <c r="C11" s="20" t="s">
        <v>960</v>
      </c>
      <c r="D11" s="21">
        <v>88556035</v>
      </c>
      <c r="E11" s="22">
        <v>94187705</v>
      </c>
      <c r="F11" s="22">
        <f t="shared" si="0"/>
        <v>69370582.900000006</v>
      </c>
      <c r="G11" s="22">
        <v>56533497.399999999</v>
      </c>
      <c r="H11" s="22">
        <v>6737661</v>
      </c>
      <c r="I11" s="22">
        <v>6099424.5</v>
      </c>
      <c r="J11" s="23">
        <f t="shared" si="1"/>
        <v>0.60022162552957414</v>
      </c>
      <c r="K11" s="23">
        <f t="shared" si="2"/>
        <v>0.67175602590592898</v>
      </c>
      <c r="L11" s="24">
        <f t="shared" si="3"/>
        <v>0.73651420745414709</v>
      </c>
      <c r="M11" s="5"/>
    </row>
    <row r="12" spans="1:13" x14ac:dyDescent="0.25">
      <c r="A12" s="18"/>
      <c r="B12" s="19">
        <v>514</v>
      </c>
      <c r="C12" s="20" t="s">
        <v>961</v>
      </c>
      <c r="D12" s="21">
        <v>83760140</v>
      </c>
      <c r="E12" s="22">
        <v>111188607</v>
      </c>
      <c r="F12" s="22">
        <f t="shared" si="0"/>
        <v>65398962.299999997</v>
      </c>
      <c r="G12" s="22">
        <v>53202779.299999997</v>
      </c>
      <c r="H12" s="22">
        <v>6509359.2000000002</v>
      </c>
      <c r="I12" s="22">
        <v>5686823.7999999998</v>
      </c>
      <c r="J12" s="23">
        <f t="shared" si="1"/>
        <v>0.47849128373377314</v>
      </c>
      <c r="K12" s="23">
        <f t="shared" si="2"/>
        <v>0.53703468467772064</v>
      </c>
      <c r="L12" s="24">
        <f t="shared" si="3"/>
        <v>0.58818042661511172</v>
      </c>
      <c r="M12" s="5"/>
    </row>
    <row r="13" spans="1:13" ht="25.5" x14ac:dyDescent="0.25">
      <c r="A13" s="18"/>
      <c r="B13" s="19">
        <v>515</v>
      </c>
      <c r="C13" s="20" t="s">
        <v>962</v>
      </c>
      <c r="D13" s="21">
        <v>62658903</v>
      </c>
      <c r="E13" s="22">
        <v>63259590</v>
      </c>
      <c r="F13" s="22">
        <f t="shared" si="0"/>
        <v>49163772.199999996</v>
      </c>
      <c r="G13" s="22">
        <v>39776258.799999997</v>
      </c>
      <c r="H13" s="22">
        <v>4762443.5</v>
      </c>
      <c r="I13" s="22">
        <v>4625069.9000000004</v>
      </c>
      <c r="J13" s="23">
        <f t="shared" si="1"/>
        <v>0.6287783211999951</v>
      </c>
      <c r="K13" s="23">
        <f t="shared" si="2"/>
        <v>0.70406245598493444</v>
      </c>
      <c r="L13" s="24">
        <f t="shared" si="3"/>
        <v>0.77717500540234286</v>
      </c>
      <c r="M13" s="5"/>
    </row>
    <row r="14" spans="1:13" ht="25.5" x14ac:dyDescent="0.25">
      <c r="A14" s="18"/>
      <c r="B14" s="19">
        <v>516</v>
      </c>
      <c r="C14" s="20" t="s">
        <v>963</v>
      </c>
      <c r="D14" s="21">
        <v>35714925</v>
      </c>
      <c r="E14" s="22">
        <v>73953024</v>
      </c>
      <c r="F14" s="22">
        <f t="shared" si="0"/>
        <v>20514126.899999999</v>
      </c>
      <c r="G14" s="22">
        <v>18098963.699999999</v>
      </c>
      <c r="H14" s="22">
        <v>2344671.2000000002</v>
      </c>
      <c r="I14" s="22">
        <v>70492</v>
      </c>
      <c r="J14" s="23">
        <f t="shared" si="1"/>
        <v>0.2447359515683902</v>
      </c>
      <c r="K14" s="23">
        <f t="shared" si="2"/>
        <v>0.27644082411018106</v>
      </c>
      <c r="L14" s="24">
        <f t="shared" si="3"/>
        <v>0.27739402380624756</v>
      </c>
      <c r="M14" s="5"/>
    </row>
    <row r="15" spans="1:13" ht="25.5" x14ac:dyDescent="0.25">
      <c r="A15" s="18"/>
      <c r="B15" s="19">
        <v>517</v>
      </c>
      <c r="C15" s="20" t="s">
        <v>964</v>
      </c>
      <c r="D15" s="21">
        <v>50317137</v>
      </c>
      <c r="E15" s="22">
        <v>72079229</v>
      </c>
      <c r="F15" s="22">
        <f t="shared" si="0"/>
        <v>37556453.5</v>
      </c>
      <c r="G15" s="22">
        <v>33500341.100000001</v>
      </c>
      <c r="H15" s="22">
        <v>3756652.8</v>
      </c>
      <c r="I15" s="22">
        <v>299459.59999999998</v>
      </c>
      <c r="J15" s="23">
        <f t="shared" si="1"/>
        <v>0.46477107989043559</v>
      </c>
      <c r="K15" s="23">
        <f t="shared" si="2"/>
        <v>0.51688946201130981</v>
      </c>
      <c r="L15" s="24">
        <f t="shared" si="3"/>
        <v>0.5210440514007163</v>
      </c>
      <c r="M15" s="5"/>
    </row>
    <row r="16" spans="1:13" ht="25.5" x14ac:dyDescent="0.25">
      <c r="A16" s="18"/>
      <c r="B16" s="19">
        <v>518</v>
      </c>
      <c r="C16" s="20" t="s">
        <v>965</v>
      </c>
      <c r="D16" s="21">
        <v>51206461</v>
      </c>
      <c r="E16" s="22">
        <v>55580556</v>
      </c>
      <c r="F16" s="22">
        <f t="shared" si="0"/>
        <v>31048664.199999999</v>
      </c>
      <c r="G16" s="22">
        <v>27635686.199999999</v>
      </c>
      <c r="H16" s="22">
        <v>2939124.7</v>
      </c>
      <c r="I16" s="22">
        <v>473853.3</v>
      </c>
      <c r="J16" s="23">
        <f t="shared" si="1"/>
        <v>0.49721859925258755</v>
      </c>
      <c r="K16" s="23">
        <f t="shared" si="2"/>
        <v>0.550099047227955</v>
      </c>
      <c r="L16" s="24">
        <f t="shared" si="3"/>
        <v>0.55862457007446986</v>
      </c>
      <c r="M16" s="5"/>
    </row>
    <row r="17" spans="1:13" ht="25.5" x14ac:dyDescent="0.25">
      <c r="A17" s="18"/>
      <c r="B17" s="19">
        <v>519</v>
      </c>
      <c r="C17" s="20" t="s">
        <v>966</v>
      </c>
      <c r="D17" s="21">
        <v>53732481</v>
      </c>
      <c r="E17" s="22">
        <v>64843407</v>
      </c>
      <c r="F17" s="22">
        <f t="shared" si="0"/>
        <v>39170417</v>
      </c>
      <c r="G17" s="22">
        <v>30901934.300000001</v>
      </c>
      <c r="H17" s="22">
        <v>4357459.2</v>
      </c>
      <c r="I17" s="22">
        <v>3911023.5</v>
      </c>
      <c r="J17" s="23">
        <f t="shared" si="1"/>
        <v>0.47656247149382513</v>
      </c>
      <c r="K17" s="23">
        <f t="shared" si="2"/>
        <v>0.54376219775126866</v>
      </c>
      <c r="L17" s="24">
        <f t="shared" si="3"/>
        <v>0.60407709607238869</v>
      </c>
      <c r="M17" s="5"/>
    </row>
    <row r="18" spans="1:13" x14ac:dyDescent="0.25">
      <c r="A18" s="18"/>
      <c r="B18" s="19">
        <v>520</v>
      </c>
      <c r="C18" s="20" t="s">
        <v>967</v>
      </c>
      <c r="D18" s="21">
        <v>84411506</v>
      </c>
      <c r="E18" s="22">
        <v>101993647</v>
      </c>
      <c r="F18" s="22">
        <f t="shared" si="0"/>
        <v>45975664.199999996</v>
      </c>
      <c r="G18" s="22">
        <v>39509117.299999997</v>
      </c>
      <c r="H18" s="22">
        <v>5492787.4000000004</v>
      </c>
      <c r="I18" s="22">
        <v>973759.5</v>
      </c>
      <c r="J18" s="23">
        <f t="shared" si="1"/>
        <v>0.3873684142307412</v>
      </c>
      <c r="K18" s="23">
        <f t="shared" si="2"/>
        <v>0.4412226253660681</v>
      </c>
      <c r="L18" s="24">
        <f t="shared" si="3"/>
        <v>0.45076988177508737</v>
      </c>
      <c r="M18" s="5"/>
    </row>
    <row r="19" spans="1:13" x14ac:dyDescent="0.25">
      <c r="A19" s="18"/>
      <c r="B19" s="19">
        <v>521</v>
      </c>
      <c r="C19" s="20" t="s">
        <v>968</v>
      </c>
      <c r="D19" s="21">
        <v>59790792</v>
      </c>
      <c r="E19" s="22">
        <v>70799706</v>
      </c>
      <c r="F19" s="22">
        <f t="shared" si="0"/>
        <v>42335660.100000001</v>
      </c>
      <c r="G19" s="22">
        <v>36085039.299999997</v>
      </c>
      <c r="H19" s="22">
        <v>4748269.5999999996</v>
      </c>
      <c r="I19" s="22">
        <v>1502351.2</v>
      </c>
      <c r="J19" s="23">
        <f t="shared" si="1"/>
        <v>0.50967781278639768</v>
      </c>
      <c r="K19" s="23">
        <f t="shared" si="2"/>
        <v>0.57674404608403318</v>
      </c>
      <c r="L19" s="24">
        <f t="shared" si="3"/>
        <v>0.59796378391740779</v>
      </c>
      <c r="M19" s="5"/>
    </row>
    <row r="20" spans="1:13" x14ac:dyDescent="0.25">
      <c r="A20" s="18"/>
      <c r="B20" s="19">
        <v>522</v>
      </c>
      <c r="C20" s="20" t="s">
        <v>969</v>
      </c>
      <c r="D20" s="21">
        <v>46229041</v>
      </c>
      <c r="E20" s="22">
        <v>48021344</v>
      </c>
      <c r="F20" s="22">
        <f t="shared" si="0"/>
        <v>25212876.600000001</v>
      </c>
      <c r="G20" s="22">
        <v>22523721</v>
      </c>
      <c r="H20" s="22">
        <v>2583730</v>
      </c>
      <c r="I20" s="22">
        <v>105425.60000000001</v>
      </c>
      <c r="J20" s="23">
        <f t="shared" si="1"/>
        <v>0.4690356229929758</v>
      </c>
      <c r="K20" s="23">
        <f t="shared" si="2"/>
        <v>0.52283940657720862</v>
      </c>
      <c r="L20" s="24">
        <f t="shared" si="3"/>
        <v>0.52503479702692202</v>
      </c>
      <c r="M20" s="5"/>
    </row>
    <row r="21" spans="1:13" ht="25.5" x14ac:dyDescent="0.25">
      <c r="A21" s="18"/>
      <c r="B21" s="19">
        <v>523</v>
      </c>
      <c r="C21" s="20" t="s">
        <v>970</v>
      </c>
      <c r="D21" s="21">
        <v>69284391</v>
      </c>
      <c r="E21" s="22">
        <v>72349017</v>
      </c>
      <c r="F21" s="22">
        <f t="shared" si="0"/>
        <v>43490074.200000003</v>
      </c>
      <c r="G21" s="22">
        <v>37925065.5</v>
      </c>
      <c r="H21" s="22">
        <v>3725544.1</v>
      </c>
      <c r="I21" s="22">
        <v>1839464.6</v>
      </c>
      <c r="J21" s="23">
        <f t="shared" si="1"/>
        <v>0.52419600255246035</v>
      </c>
      <c r="K21" s="23">
        <f t="shared" si="2"/>
        <v>0.57569005533274908</v>
      </c>
      <c r="L21" s="24">
        <f t="shared" si="3"/>
        <v>0.60111492876261197</v>
      </c>
      <c r="M21" s="5"/>
    </row>
    <row r="22" spans="1:13" ht="25.5" x14ac:dyDescent="0.25">
      <c r="A22" s="18"/>
      <c r="B22" s="19">
        <v>524</v>
      </c>
      <c r="C22" s="20" t="s">
        <v>971</v>
      </c>
      <c r="D22" s="21">
        <v>92895801</v>
      </c>
      <c r="E22" s="22">
        <v>100748658</v>
      </c>
      <c r="F22" s="22">
        <f t="shared" si="0"/>
        <v>68247245.100000009</v>
      </c>
      <c r="G22" s="22">
        <v>60187754.700000003</v>
      </c>
      <c r="H22" s="22">
        <v>7041738.4000000004</v>
      </c>
      <c r="I22" s="22">
        <v>1017752</v>
      </c>
      <c r="J22" s="23">
        <f t="shared" si="1"/>
        <v>0.59740502647687876</v>
      </c>
      <c r="K22" s="23">
        <f t="shared" si="2"/>
        <v>0.66729914258510525</v>
      </c>
      <c r="L22" s="24">
        <f t="shared" si="3"/>
        <v>0.67740103396712248</v>
      </c>
      <c r="M22" s="5"/>
    </row>
    <row r="23" spans="1:13" ht="25.5" x14ac:dyDescent="0.25">
      <c r="A23" s="18"/>
      <c r="B23" s="19">
        <v>525</v>
      </c>
      <c r="C23" s="20" t="s">
        <v>972</v>
      </c>
      <c r="D23" s="21">
        <v>34524678</v>
      </c>
      <c r="E23" s="22">
        <v>34973887</v>
      </c>
      <c r="F23" s="22">
        <f t="shared" si="0"/>
        <v>24031024.699999999</v>
      </c>
      <c r="G23" s="22">
        <v>19983418.199999999</v>
      </c>
      <c r="H23" s="22">
        <v>2208550.7999999998</v>
      </c>
      <c r="I23" s="22">
        <v>1839055.7</v>
      </c>
      <c r="J23" s="23">
        <f t="shared" si="1"/>
        <v>0.57138110499413464</v>
      </c>
      <c r="K23" s="23">
        <f t="shared" si="2"/>
        <v>0.63452967066543109</v>
      </c>
      <c r="L23" s="24">
        <f t="shared" si="3"/>
        <v>0.68711335116968841</v>
      </c>
      <c r="M23" s="5"/>
    </row>
    <row r="24" spans="1:13" ht="25.5" x14ac:dyDescent="0.25">
      <c r="A24" s="18"/>
      <c r="B24" s="19">
        <v>526</v>
      </c>
      <c r="C24" s="20" t="s">
        <v>973</v>
      </c>
      <c r="D24" s="21">
        <v>25814559</v>
      </c>
      <c r="E24" s="22">
        <v>26581302</v>
      </c>
      <c r="F24" s="22">
        <f t="shared" si="0"/>
        <v>19040817.199999999</v>
      </c>
      <c r="G24" s="22">
        <v>15347755</v>
      </c>
      <c r="H24" s="22">
        <v>2032724.9</v>
      </c>
      <c r="I24" s="22">
        <v>1660337.3</v>
      </c>
      <c r="J24" s="23">
        <f t="shared" si="1"/>
        <v>0.57738913616797249</v>
      </c>
      <c r="K24" s="23">
        <f t="shared" si="2"/>
        <v>0.6538611201212039</v>
      </c>
      <c r="L24" s="24">
        <f t="shared" si="3"/>
        <v>0.71632372259267052</v>
      </c>
      <c r="M24" s="5"/>
    </row>
    <row r="25" spans="1:13" ht="25.5" x14ac:dyDescent="0.25">
      <c r="A25" s="18"/>
      <c r="B25" s="19">
        <v>527</v>
      </c>
      <c r="C25" s="20" t="s">
        <v>974</v>
      </c>
      <c r="D25" s="21">
        <v>40444968</v>
      </c>
      <c r="E25" s="22">
        <v>117288006</v>
      </c>
      <c r="F25" s="22">
        <f t="shared" si="0"/>
        <v>21721966.699999999</v>
      </c>
      <c r="G25" s="22">
        <v>18679035</v>
      </c>
      <c r="H25" s="22">
        <v>2950037.7</v>
      </c>
      <c r="I25" s="22">
        <v>92894</v>
      </c>
      <c r="J25" s="23">
        <f t="shared" si="1"/>
        <v>0.15925784431871065</v>
      </c>
      <c r="K25" s="23">
        <f t="shared" si="2"/>
        <v>0.18440992764426398</v>
      </c>
      <c r="L25" s="24">
        <f t="shared" si="3"/>
        <v>0.18520194383729227</v>
      </c>
      <c r="M25" s="5"/>
    </row>
    <row r="26" spans="1:13" ht="25.5" x14ac:dyDescent="0.25">
      <c r="A26" s="18"/>
      <c r="B26" s="19">
        <v>528</v>
      </c>
      <c r="C26" s="20" t="s">
        <v>975</v>
      </c>
      <c r="D26" s="21">
        <v>52383519</v>
      </c>
      <c r="E26" s="22">
        <v>55953271</v>
      </c>
      <c r="F26" s="22">
        <f t="shared" si="0"/>
        <v>33255865.199999999</v>
      </c>
      <c r="G26" s="22">
        <v>27391990.399999999</v>
      </c>
      <c r="H26" s="22">
        <v>4189210.1</v>
      </c>
      <c r="I26" s="22">
        <v>1674664.7</v>
      </c>
      <c r="J26" s="23">
        <f t="shared" si="1"/>
        <v>0.48955118995634767</v>
      </c>
      <c r="K26" s="23">
        <f t="shared" si="2"/>
        <v>0.56442098800622398</v>
      </c>
      <c r="L26" s="24">
        <f t="shared" si="3"/>
        <v>0.59435068952447834</v>
      </c>
      <c r="M26" s="5"/>
    </row>
    <row r="27" spans="1:13" x14ac:dyDescent="0.25">
      <c r="A27" s="18"/>
      <c r="B27" s="19">
        <v>529</v>
      </c>
      <c r="C27" s="20" t="s">
        <v>976</v>
      </c>
      <c r="D27" s="21">
        <v>56419492</v>
      </c>
      <c r="E27" s="22">
        <v>62928919</v>
      </c>
      <c r="F27" s="22">
        <f t="shared" si="0"/>
        <v>41888076.5</v>
      </c>
      <c r="G27" s="22">
        <v>36529521.5</v>
      </c>
      <c r="H27" s="22">
        <v>4560279.5</v>
      </c>
      <c r="I27" s="22">
        <v>798275.5</v>
      </c>
      <c r="J27" s="23">
        <f t="shared" si="1"/>
        <v>0.58048862240903898</v>
      </c>
      <c r="K27" s="23">
        <f t="shared" si="2"/>
        <v>0.65295577379932424</v>
      </c>
      <c r="L27" s="24">
        <f t="shared" si="3"/>
        <v>0.66564112598215774</v>
      </c>
      <c r="M27" s="5"/>
    </row>
    <row r="28" spans="1:13" ht="25.5" x14ac:dyDescent="0.25">
      <c r="A28" s="18"/>
      <c r="B28" s="19">
        <v>530</v>
      </c>
      <c r="C28" s="20" t="s">
        <v>977</v>
      </c>
      <c r="D28" s="21">
        <v>33503979</v>
      </c>
      <c r="E28" s="22">
        <v>41870236</v>
      </c>
      <c r="F28" s="22">
        <f t="shared" si="0"/>
        <v>28426720.199999999</v>
      </c>
      <c r="G28" s="22">
        <v>24290736.899999999</v>
      </c>
      <c r="H28" s="22">
        <v>2719951.8</v>
      </c>
      <c r="I28" s="22">
        <v>1416031.5</v>
      </c>
      <c r="J28" s="23">
        <f t="shared" si="1"/>
        <v>0.58014330036257733</v>
      </c>
      <c r="K28" s="23">
        <f t="shared" si="2"/>
        <v>0.6451047636798608</v>
      </c>
      <c r="L28" s="24">
        <f t="shared" si="3"/>
        <v>0.67892428884327283</v>
      </c>
      <c r="M28" s="5"/>
    </row>
    <row r="29" spans="1:13" ht="25.5" x14ac:dyDescent="0.25">
      <c r="A29" s="18"/>
      <c r="B29" s="19">
        <v>531</v>
      </c>
      <c r="C29" s="20" t="s">
        <v>978</v>
      </c>
      <c r="D29" s="21">
        <v>36663429</v>
      </c>
      <c r="E29" s="22">
        <v>48079531</v>
      </c>
      <c r="F29" s="22">
        <f t="shared" si="0"/>
        <v>22851113.199999999</v>
      </c>
      <c r="G29" s="22">
        <v>20041431.399999999</v>
      </c>
      <c r="H29" s="22">
        <v>2505498.2999999998</v>
      </c>
      <c r="I29" s="22">
        <v>304183.5</v>
      </c>
      <c r="J29" s="23">
        <f t="shared" si="1"/>
        <v>0.41683916176303798</v>
      </c>
      <c r="K29" s="23">
        <f t="shared" si="2"/>
        <v>0.46895069962308905</v>
      </c>
      <c r="L29" s="24">
        <f t="shared" si="3"/>
        <v>0.47527737323394437</v>
      </c>
      <c r="M29" s="5"/>
    </row>
    <row r="30" spans="1:13" ht="25.5" x14ac:dyDescent="0.25">
      <c r="A30" s="18"/>
      <c r="B30" s="19">
        <v>532</v>
      </c>
      <c r="C30" s="20" t="s">
        <v>979</v>
      </c>
      <c r="D30" s="21">
        <v>51780830</v>
      </c>
      <c r="E30" s="22">
        <v>80210048</v>
      </c>
      <c r="F30" s="22">
        <f t="shared" si="0"/>
        <v>42896319.600000001</v>
      </c>
      <c r="G30" s="22">
        <v>36208248.700000003</v>
      </c>
      <c r="H30" s="22">
        <v>4868540.4000000004</v>
      </c>
      <c r="I30" s="22">
        <v>1819530.5</v>
      </c>
      <c r="J30" s="23">
        <f t="shared" si="1"/>
        <v>0.45141786600102773</v>
      </c>
      <c r="K30" s="23">
        <f t="shared" si="2"/>
        <v>0.51211525393925705</v>
      </c>
      <c r="L30" s="24">
        <f t="shared" si="3"/>
        <v>0.53479982458058128</v>
      </c>
      <c r="M30" s="5"/>
    </row>
    <row r="31" spans="1:13" x14ac:dyDescent="0.25">
      <c r="A31" s="18"/>
      <c r="B31" s="19">
        <v>533</v>
      </c>
      <c r="C31" s="20" t="s">
        <v>980</v>
      </c>
      <c r="D31" s="21">
        <v>23281975</v>
      </c>
      <c r="E31" s="22">
        <v>30060645</v>
      </c>
      <c r="F31" s="22">
        <f t="shared" si="0"/>
        <v>17324018.199999999</v>
      </c>
      <c r="G31" s="22">
        <v>13220734</v>
      </c>
      <c r="H31" s="22">
        <v>1625111.2</v>
      </c>
      <c r="I31" s="22">
        <v>2478173</v>
      </c>
      <c r="J31" s="23">
        <f t="shared" si="1"/>
        <v>0.43980207344187061</v>
      </c>
      <c r="K31" s="23">
        <f t="shared" si="2"/>
        <v>0.49386316228410931</v>
      </c>
      <c r="L31" s="24">
        <f t="shared" si="3"/>
        <v>0.57630227827779479</v>
      </c>
      <c r="M31" s="5"/>
    </row>
    <row r="32" spans="1:13" x14ac:dyDescent="0.25">
      <c r="A32" s="18"/>
      <c r="B32" s="19">
        <v>534</v>
      </c>
      <c r="C32" s="20" t="s">
        <v>981</v>
      </c>
      <c r="D32" s="21">
        <v>15811965</v>
      </c>
      <c r="E32" s="22">
        <v>16531850</v>
      </c>
      <c r="F32" s="22">
        <f t="shared" si="0"/>
        <v>10129188.9</v>
      </c>
      <c r="G32" s="22">
        <v>8100756.2000000002</v>
      </c>
      <c r="H32" s="22">
        <v>1050739.1000000001</v>
      </c>
      <c r="I32" s="22">
        <v>977693.6</v>
      </c>
      <c r="J32" s="23">
        <f t="shared" si="1"/>
        <v>0.49000905524790028</v>
      </c>
      <c r="K32" s="23">
        <f t="shared" si="2"/>
        <v>0.55356752571551282</v>
      </c>
      <c r="L32" s="24">
        <f t="shared" si="3"/>
        <v>0.61270752517110916</v>
      </c>
      <c r="M32" s="5"/>
    </row>
    <row r="33" spans="1:13" x14ac:dyDescent="0.25">
      <c r="A33" s="18"/>
      <c r="B33" s="19">
        <v>535</v>
      </c>
      <c r="C33" s="20" t="s">
        <v>982</v>
      </c>
      <c r="D33" s="21">
        <v>24779325</v>
      </c>
      <c r="E33" s="22">
        <v>36894685</v>
      </c>
      <c r="F33" s="22">
        <f t="shared" si="0"/>
        <v>20891136.799999997</v>
      </c>
      <c r="G33" s="22">
        <v>17469818.899999999</v>
      </c>
      <c r="H33" s="22">
        <v>2974211.5</v>
      </c>
      <c r="I33" s="22">
        <v>447106.4</v>
      </c>
      <c r="J33" s="23">
        <f t="shared" si="1"/>
        <v>0.47350502924743765</v>
      </c>
      <c r="K33" s="23">
        <f t="shared" si="2"/>
        <v>0.55411857832639033</v>
      </c>
      <c r="L33" s="24">
        <f t="shared" si="3"/>
        <v>0.56623702845003276</v>
      </c>
      <c r="M33" s="5"/>
    </row>
    <row r="34" spans="1:13" x14ac:dyDescent="0.25">
      <c r="A34" s="18"/>
      <c r="B34" s="19">
        <v>536</v>
      </c>
      <c r="C34" s="20" t="s">
        <v>983</v>
      </c>
      <c r="D34" s="21">
        <v>17162522</v>
      </c>
      <c r="E34" s="22">
        <v>22539861</v>
      </c>
      <c r="F34" s="22">
        <f t="shared" si="0"/>
        <v>12198996</v>
      </c>
      <c r="G34" s="22">
        <v>9249157.0999999996</v>
      </c>
      <c r="H34" s="22">
        <v>1707686.8</v>
      </c>
      <c r="I34" s="22">
        <v>1242152.1000000001</v>
      </c>
      <c r="J34" s="23">
        <f t="shared" si="1"/>
        <v>0.41034667871288111</v>
      </c>
      <c r="K34" s="23">
        <f t="shared" si="2"/>
        <v>0.4861096481473422</v>
      </c>
      <c r="L34" s="24">
        <f t="shared" si="3"/>
        <v>0.54121877681499453</v>
      </c>
      <c r="M34" s="5"/>
    </row>
    <row r="35" spans="1:13" ht="25.5" x14ac:dyDescent="0.25">
      <c r="A35" s="18"/>
      <c r="B35" s="19">
        <v>537</v>
      </c>
      <c r="C35" s="20" t="s">
        <v>984</v>
      </c>
      <c r="D35" s="21">
        <v>20828760</v>
      </c>
      <c r="E35" s="22">
        <v>44139432</v>
      </c>
      <c r="F35" s="22">
        <f t="shared" si="0"/>
        <v>11505795.299999999</v>
      </c>
      <c r="G35" s="22">
        <v>9196963.6999999993</v>
      </c>
      <c r="H35" s="22">
        <v>2080388.7</v>
      </c>
      <c r="I35" s="22">
        <v>228442.9</v>
      </c>
      <c r="J35" s="23">
        <f t="shared" si="1"/>
        <v>0.208361623230675</v>
      </c>
      <c r="K35" s="23">
        <f t="shared" si="2"/>
        <v>0.25549382692554806</v>
      </c>
      <c r="L35" s="24">
        <f t="shared" si="3"/>
        <v>0.26066931037988889</v>
      </c>
      <c r="M35" s="5"/>
    </row>
    <row r="36" spans="1:13" ht="25.5" x14ac:dyDescent="0.25">
      <c r="A36" s="18"/>
      <c r="B36" s="19">
        <v>538</v>
      </c>
      <c r="C36" s="20" t="s">
        <v>985</v>
      </c>
      <c r="D36" s="21">
        <v>8960681</v>
      </c>
      <c r="E36" s="22">
        <v>11312051</v>
      </c>
      <c r="F36" s="22">
        <f t="shared" si="0"/>
        <v>4484652.5999999996</v>
      </c>
      <c r="G36" s="22">
        <v>3992432.3</v>
      </c>
      <c r="H36" s="22">
        <v>424400.3</v>
      </c>
      <c r="I36" s="22">
        <v>67820</v>
      </c>
      <c r="J36" s="23">
        <f t="shared" si="1"/>
        <v>0.35293620051748353</v>
      </c>
      <c r="K36" s="23">
        <f t="shared" si="2"/>
        <v>0.39045373823014057</v>
      </c>
      <c r="L36" s="24">
        <f t="shared" si="3"/>
        <v>0.39644911431180779</v>
      </c>
      <c r="M36" s="5"/>
    </row>
    <row r="37" spans="1:13" ht="25.5" x14ac:dyDescent="0.25">
      <c r="A37" s="18"/>
      <c r="B37" s="19">
        <v>539</v>
      </c>
      <c r="C37" s="20" t="s">
        <v>986</v>
      </c>
      <c r="D37" s="21">
        <v>16631666</v>
      </c>
      <c r="E37" s="22">
        <v>18370682</v>
      </c>
      <c r="F37" s="22">
        <f t="shared" si="0"/>
        <v>6149709.2999999998</v>
      </c>
      <c r="G37" s="22">
        <v>5107805.7</v>
      </c>
      <c r="H37" s="22">
        <v>879396.8</v>
      </c>
      <c r="I37" s="22">
        <v>162506.79999999999</v>
      </c>
      <c r="J37" s="23">
        <f t="shared" si="1"/>
        <v>0.27804115818890124</v>
      </c>
      <c r="K37" s="23">
        <f t="shared" si="2"/>
        <v>0.32591073646585356</v>
      </c>
      <c r="L37" s="24">
        <f t="shared" si="3"/>
        <v>0.33475672269543394</v>
      </c>
      <c r="M37" s="5"/>
    </row>
    <row r="38" spans="1:13" ht="25.5" x14ac:dyDescent="0.25">
      <c r="A38" s="18"/>
      <c r="B38" s="19">
        <v>541</v>
      </c>
      <c r="C38" s="20" t="s">
        <v>987</v>
      </c>
      <c r="D38" s="21">
        <v>14187892</v>
      </c>
      <c r="E38" s="22">
        <v>14670078</v>
      </c>
      <c r="F38" s="22">
        <f t="shared" si="0"/>
        <v>7752038.0999999996</v>
      </c>
      <c r="G38" s="22">
        <v>6849339</v>
      </c>
      <c r="H38" s="22">
        <v>591903.80000000005</v>
      </c>
      <c r="I38" s="22">
        <v>310795.3</v>
      </c>
      <c r="J38" s="23">
        <f t="shared" si="1"/>
        <v>0.46689179157738631</v>
      </c>
      <c r="K38" s="23">
        <f t="shared" si="2"/>
        <v>0.50723948434357335</v>
      </c>
      <c r="L38" s="24">
        <f t="shared" si="3"/>
        <v>0.52842514538777496</v>
      </c>
      <c r="M38" s="5"/>
    </row>
    <row r="39" spans="1:13" ht="25.5" x14ac:dyDescent="0.25">
      <c r="A39" s="18"/>
      <c r="B39" s="19">
        <v>542</v>
      </c>
      <c r="C39" s="20" t="s">
        <v>988</v>
      </c>
      <c r="D39" s="21">
        <v>8544084</v>
      </c>
      <c r="E39" s="22">
        <v>15111812</v>
      </c>
      <c r="F39" s="22">
        <f t="shared" si="0"/>
        <v>4293568.1999999993</v>
      </c>
      <c r="G39" s="22">
        <v>2598830.7999999998</v>
      </c>
      <c r="H39" s="22">
        <v>319103.40000000002</v>
      </c>
      <c r="I39" s="22">
        <v>1375634</v>
      </c>
      <c r="J39" s="23">
        <f t="shared" si="1"/>
        <v>0.1719734734656572</v>
      </c>
      <c r="K39" s="23">
        <f t="shared" si="2"/>
        <v>0.19308963081330019</v>
      </c>
      <c r="L39" s="24">
        <f t="shared" si="3"/>
        <v>0.2841200115512289</v>
      </c>
      <c r="M39" s="5"/>
    </row>
    <row r="40" spans="1:13" ht="25.5" x14ac:dyDescent="0.25">
      <c r="A40" s="18"/>
      <c r="B40" s="19">
        <v>543</v>
      </c>
      <c r="C40" s="20" t="s">
        <v>989</v>
      </c>
      <c r="D40" s="21">
        <v>14755695</v>
      </c>
      <c r="E40" s="22">
        <v>17672387</v>
      </c>
      <c r="F40" s="22">
        <f t="shared" si="0"/>
        <v>5329133.9000000004</v>
      </c>
      <c r="G40" s="22">
        <v>3799794.1</v>
      </c>
      <c r="H40" s="22">
        <v>1059472.1000000001</v>
      </c>
      <c r="I40" s="22">
        <v>469867.7</v>
      </c>
      <c r="J40" s="23">
        <f t="shared" si="1"/>
        <v>0.21501306529785705</v>
      </c>
      <c r="K40" s="23">
        <f t="shared" si="2"/>
        <v>0.27496377257922205</v>
      </c>
      <c r="L40" s="24">
        <f t="shared" si="3"/>
        <v>0.30155144859604988</v>
      </c>
      <c r="M40" s="5"/>
    </row>
    <row r="41" spans="1:13" ht="25.5" x14ac:dyDescent="0.25">
      <c r="A41" s="18"/>
      <c r="B41" s="19">
        <v>544</v>
      </c>
      <c r="C41" s="20" t="s">
        <v>990</v>
      </c>
      <c r="D41" s="21">
        <v>4334762</v>
      </c>
      <c r="E41" s="22">
        <v>5174535</v>
      </c>
      <c r="F41" s="22">
        <f t="shared" si="0"/>
        <v>2636263.6</v>
      </c>
      <c r="G41" s="22">
        <v>2085090.8</v>
      </c>
      <c r="H41" s="22">
        <v>386733.9</v>
      </c>
      <c r="I41" s="22">
        <v>164438.9</v>
      </c>
      <c r="J41" s="23">
        <f t="shared" si="1"/>
        <v>0.40295230392682629</v>
      </c>
      <c r="K41" s="23">
        <f t="shared" si="2"/>
        <v>0.47769020791240185</v>
      </c>
      <c r="L41" s="24">
        <f t="shared" si="3"/>
        <v>0.5094686962210131</v>
      </c>
      <c r="M41" s="5"/>
    </row>
    <row r="42" spans="1:13" x14ac:dyDescent="0.25">
      <c r="A42" s="18"/>
      <c r="B42" s="19">
        <v>545</v>
      </c>
      <c r="C42" s="20" t="s">
        <v>991</v>
      </c>
      <c r="D42" s="21">
        <v>27250990</v>
      </c>
      <c r="E42" s="22">
        <v>39176410</v>
      </c>
      <c r="F42" s="22">
        <f t="shared" si="0"/>
        <v>3336931</v>
      </c>
      <c r="G42" s="22">
        <v>3066387.7</v>
      </c>
      <c r="H42" s="22">
        <v>169035.5</v>
      </c>
      <c r="I42" s="22">
        <v>101507.8</v>
      </c>
      <c r="J42" s="23">
        <f t="shared" si="1"/>
        <v>7.8271278557683066E-2</v>
      </c>
      <c r="K42" s="23">
        <f t="shared" si="2"/>
        <v>8.2586005200578613E-2</v>
      </c>
      <c r="L42" s="24">
        <f t="shared" si="3"/>
        <v>8.5177049147688616E-2</v>
      </c>
      <c r="M42" s="5"/>
    </row>
    <row r="43" spans="1:13" ht="15.75" thickBot="1" x14ac:dyDescent="0.3">
      <c r="A43" s="47" t="s">
        <v>112</v>
      </c>
      <c r="B43" s="48"/>
      <c r="C43" s="49"/>
      <c r="D43" s="50">
        <f ca="1">SUM(D44:OFFSET(D42,(MATCH("GOBIERNOS LOCALES",$A$8:$A$50,0)-MATCH("GOBIERNOS REGIONALES",$A$8:$A$50,0)),0))</f>
        <v>0</v>
      </c>
      <c r="E43" s="51">
        <f ca="1">SUM(E44:OFFSET(E42,(MATCH("GOBIERNOS LOCALES",$A$8:$A$50,0)-MATCH("GOBIERNOS REGIONALES",$A$8:$A$50,0)),0))</f>
        <v>0</v>
      </c>
      <c r="F43" s="51">
        <f ca="1">SUM(F44:OFFSET(F42,(MATCH("GOBIERNOS LOCALES",$A$8:$A$50,0)-MATCH("GOBIERNOS REGIONALES",$A$8:$A$50,0)),0))</f>
        <v>0</v>
      </c>
      <c r="G43" s="51">
        <f ca="1">SUM(G44:OFFSET(G42,(MATCH("GOBIERNOS LOCALES",$A$8:$A$50,0)-MATCH("GOBIERNOS REGIONALES",$A$8:$A$50,0)),0))</f>
        <v>0</v>
      </c>
      <c r="H43" s="51">
        <f ca="1">SUM(H44:OFFSET(H42,(MATCH("GOBIERNOS LOCALES",$A$8:$A$50,0)-MATCH("GOBIERNOS REGIONALES",$A$8:$A$50,0)),0))</f>
        <v>0</v>
      </c>
      <c r="I43" s="51">
        <f ca="1">SUM(I44:OFFSET(I42,(MATCH("GOBIERNOS LOCALES",$A$8:$A$50,0)-MATCH("GOBIERNOS REGIONALES",$A$8:$A$50,0)),0))</f>
        <v>0</v>
      </c>
      <c r="J43" s="52">
        <f ca="1">IFERROR(G43/E43,0)</f>
        <v>0</v>
      </c>
      <c r="K43" s="52">
        <f ca="1">IFERROR(SUM(G43,H43)/E43,0)</f>
        <v>0</v>
      </c>
      <c r="L43" s="53">
        <f ca="1">IFERROR(SUM(G43,H43,I43)/E43,0)</f>
        <v>0</v>
      </c>
      <c r="M43" s="5"/>
    </row>
    <row r="44" spans="1:13" x14ac:dyDescent="0.25">
      <c r="A44" t="s">
        <v>138</v>
      </c>
      <c r="D44" s="6"/>
      <c r="E44" s="6"/>
      <c r="F44" s="6">
        <f t="shared" si="0"/>
        <v>0</v>
      </c>
      <c r="G44" s="6"/>
      <c r="H44" s="6"/>
      <c r="I44" s="6"/>
      <c r="J44" s="5">
        <f t="shared" si="1"/>
        <v>0</v>
      </c>
      <c r="K44" s="5">
        <f t="shared" si="2"/>
        <v>0</v>
      </c>
      <c r="L44" s="5">
        <f t="shared" si="3"/>
        <v>0</v>
      </c>
      <c r="M44" s="5"/>
    </row>
    <row r="45" spans="1:13" x14ac:dyDescent="0.25">
      <c r="D45" s="6"/>
      <c r="E45" s="6"/>
      <c r="F45" s="6"/>
      <c r="G45" s="6"/>
      <c r="H45" s="6"/>
      <c r="I45" s="6"/>
      <c r="J45" s="5"/>
      <c r="K45" s="5"/>
      <c r="L45" s="5"/>
      <c r="M45" s="5"/>
    </row>
  </sheetData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0"/>
  <dimension ref="A1:P100"/>
  <sheetViews>
    <sheetView workbookViewId="0">
      <selection activeCell="N2" sqref="N2"/>
    </sheetView>
  </sheetViews>
  <sheetFormatPr baseColWidth="10" defaultColWidth="11.7109375" defaultRowHeight="15" x14ac:dyDescent="0.25"/>
  <cols>
    <col min="1" max="1" width="4.28515625" customWidth="1"/>
    <col min="2" max="2" width="4.28515625" style="35" customWidth="1"/>
    <col min="3" max="3" width="31.42578125" customWidth="1"/>
    <col min="4" max="6" width="13.5703125" customWidth="1"/>
    <col min="7" max="9" width="0" hidden="1" customWidth="1"/>
  </cols>
  <sheetData>
    <row r="1" spans="1:16" ht="15.75" x14ac:dyDescent="0.25">
      <c r="A1" s="32">
        <v>66</v>
      </c>
      <c r="B1" s="34" t="s">
        <v>72</v>
      </c>
      <c r="C1" s="33" t="s">
        <v>53</v>
      </c>
      <c r="D1" s="33"/>
      <c r="E1" s="33"/>
      <c r="F1" s="33"/>
      <c r="G1" s="33"/>
      <c r="H1" s="33"/>
      <c r="I1" s="33"/>
      <c r="J1" s="33"/>
      <c r="K1" s="33"/>
      <c r="L1" s="33"/>
    </row>
    <row r="2" spans="1:16" ht="15.75" thickBot="1" x14ac:dyDescent="0.3">
      <c r="A2" s="2" t="s">
        <v>955</v>
      </c>
      <c r="N2" s="1" t="s">
        <v>1004</v>
      </c>
    </row>
    <row r="3" spans="1:16" ht="15.75" thickBot="1" x14ac:dyDescent="0.3">
      <c r="A3" s="76" t="s">
        <v>79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6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6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  <c r="O5" s="6"/>
      <c r="P5" s="66"/>
    </row>
    <row r="6" spans="1:16" x14ac:dyDescent="0.25">
      <c r="A6" s="11" t="s">
        <v>11</v>
      </c>
      <c r="B6" s="37"/>
      <c r="C6" s="13"/>
      <c r="D6" s="14">
        <f ca="1">SUM(D7:OFFSET(D7,50,0))</f>
        <v>1623939085</v>
      </c>
      <c r="E6" s="15">
        <f ca="1">SUM(E7:OFFSET(E7,50,0))</f>
        <v>2116744713</v>
      </c>
      <c r="F6" s="15">
        <f ca="1">SUM(F7:OFFSET(F7,50,0))</f>
        <v>1132267879.0999999</v>
      </c>
      <c r="G6" s="15">
        <f ca="1">SUM(G7:OFFSET(G7,50,0))</f>
        <v>950884334.19999981</v>
      </c>
      <c r="H6" s="15">
        <f ca="1">SUM(H7:OFFSET(H7,50,0))</f>
        <v>118661512.2</v>
      </c>
      <c r="I6" s="15">
        <f ca="1">SUM(I7:OFFSET(I7,50,0))</f>
        <v>62722032.700000003</v>
      </c>
      <c r="J6" s="16">
        <f ca="1">IFERROR(G6/E6,0)</f>
        <v>0.44922012955087975</v>
      </c>
      <c r="K6" s="16">
        <f ca="1">IFERROR(SUM(G6,H6)/E6,0)</f>
        <v>0.50527861949122999</v>
      </c>
      <c r="L6" s="17">
        <f ca="1">IFERROR(SUM(G6,H6,I6)/E6,0)</f>
        <v>0.53490998330888473</v>
      </c>
      <c r="M6" s="5"/>
      <c r="O6" s="6" t="s">
        <v>206</v>
      </c>
      <c r="P6" s="66" t="s">
        <v>207</v>
      </c>
    </row>
    <row r="7" spans="1:16" x14ac:dyDescent="0.25">
      <c r="A7" s="18"/>
      <c r="B7" s="38">
        <v>1</v>
      </c>
      <c r="C7" s="20" t="s">
        <v>82</v>
      </c>
      <c r="D7" s="21">
        <v>14187892</v>
      </c>
      <c r="E7" s="22">
        <v>14670078</v>
      </c>
      <c r="F7" s="22">
        <f t="shared" ref="F7:F31" si="0">SUM(G7,H7,I7)</f>
        <v>7752038.0999999996</v>
      </c>
      <c r="G7" s="22">
        <v>6849339</v>
      </c>
      <c r="H7" s="22">
        <v>591903.80000000005</v>
      </c>
      <c r="I7" s="22">
        <v>310795.3</v>
      </c>
      <c r="J7" s="23">
        <f t="shared" ref="J7:J31" si="1">IFERROR(G7/E7,0)</f>
        <v>0.46689179157738631</v>
      </c>
      <c r="K7" s="23">
        <f t="shared" ref="K7:K31" si="2">IFERROR(SUM(G7,H7)/E7,0)</f>
        <v>0.50723948434357335</v>
      </c>
      <c r="L7" s="24">
        <f t="shared" ref="L7:L31" si="3">IFERROR(SUM(G7,H7,I7)/E7,0)</f>
        <v>0.52842514538777496</v>
      </c>
      <c r="M7" s="5"/>
      <c r="N7" t="s">
        <v>92</v>
      </c>
      <c r="O7" s="6">
        <v>49163772.199999996</v>
      </c>
      <c r="P7" s="66">
        <v>0.77717500540234286</v>
      </c>
    </row>
    <row r="8" spans="1:16" x14ac:dyDescent="0.25">
      <c r="A8" s="18"/>
      <c r="B8" s="38">
        <v>2</v>
      </c>
      <c r="C8" s="20" t="s">
        <v>83</v>
      </c>
      <c r="D8" s="21">
        <v>68943352</v>
      </c>
      <c r="E8" s="22">
        <v>102414709</v>
      </c>
      <c r="F8" s="22">
        <f t="shared" si="0"/>
        <v>54785150.5</v>
      </c>
      <c r="G8" s="22">
        <v>45204903.299999997</v>
      </c>
      <c r="H8" s="22">
        <v>6530917.5999999996</v>
      </c>
      <c r="I8" s="22">
        <v>3049329.6</v>
      </c>
      <c r="J8" s="23">
        <f t="shared" si="1"/>
        <v>0.44139073128646</v>
      </c>
      <c r="K8" s="23">
        <f t="shared" si="2"/>
        <v>0.50516006348267806</v>
      </c>
      <c r="L8" s="24">
        <f t="shared" si="3"/>
        <v>0.53493439599579395</v>
      </c>
      <c r="M8" s="5"/>
      <c r="N8" t="s">
        <v>94</v>
      </c>
      <c r="O8" s="6">
        <v>51950003.399999999</v>
      </c>
      <c r="P8" s="66">
        <v>0.73770221239932066</v>
      </c>
    </row>
    <row r="9" spans="1:16" x14ac:dyDescent="0.25">
      <c r="A9" s="18"/>
      <c r="B9" s="38">
        <v>3</v>
      </c>
      <c r="C9" s="20" t="s">
        <v>84</v>
      </c>
      <c r="D9" s="21">
        <v>20966428</v>
      </c>
      <c r="E9" s="22">
        <v>33047042</v>
      </c>
      <c r="F9" s="22">
        <f t="shared" si="0"/>
        <v>8785972.8999999985</v>
      </c>
      <c r="G9" s="22">
        <v>7192896.5</v>
      </c>
      <c r="H9" s="22">
        <v>1266130.7</v>
      </c>
      <c r="I9" s="22">
        <v>326945.7</v>
      </c>
      <c r="J9" s="23">
        <f t="shared" si="1"/>
        <v>0.21765628826931016</v>
      </c>
      <c r="K9" s="23">
        <f t="shared" si="2"/>
        <v>0.2559692695037577</v>
      </c>
      <c r="L9" s="24">
        <f t="shared" si="3"/>
        <v>0.26586261184889098</v>
      </c>
      <c r="M9" s="5"/>
      <c r="N9" t="s">
        <v>85</v>
      </c>
      <c r="O9" s="6">
        <v>69370582.900000006</v>
      </c>
      <c r="P9" s="66">
        <v>0.73651420745414709</v>
      </c>
    </row>
    <row r="10" spans="1:16" x14ac:dyDescent="0.25">
      <c r="A10" s="18"/>
      <c r="B10" s="38">
        <v>4</v>
      </c>
      <c r="C10" s="20" t="s">
        <v>85</v>
      </c>
      <c r="D10" s="21">
        <v>88556035</v>
      </c>
      <c r="E10" s="22">
        <v>94187705</v>
      </c>
      <c r="F10" s="22">
        <f t="shared" si="0"/>
        <v>69370582.900000006</v>
      </c>
      <c r="G10" s="22">
        <v>56533497.399999999</v>
      </c>
      <c r="H10" s="22">
        <v>6737661</v>
      </c>
      <c r="I10" s="22">
        <v>6099424.5</v>
      </c>
      <c r="J10" s="23">
        <f t="shared" si="1"/>
        <v>0.60022162552957414</v>
      </c>
      <c r="K10" s="23">
        <f t="shared" si="2"/>
        <v>0.67175602590592898</v>
      </c>
      <c r="L10" s="24">
        <f t="shared" si="3"/>
        <v>0.73651420745414709</v>
      </c>
      <c r="M10" s="5"/>
      <c r="N10" t="s">
        <v>91</v>
      </c>
      <c r="O10" s="6">
        <v>43071842</v>
      </c>
      <c r="P10" s="66">
        <v>0.69972723176920149</v>
      </c>
    </row>
    <row r="11" spans="1:16" x14ac:dyDescent="0.25">
      <c r="A11" s="18"/>
      <c r="B11" s="38">
        <v>5</v>
      </c>
      <c r="C11" s="20" t="s">
        <v>86</v>
      </c>
      <c r="D11" s="21">
        <v>35714925</v>
      </c>
      <c r="E11" s="22">
        <v>73953024</v>
      </c>
      <c r="F11" s="22">
        <f t="shared" si="0"/>
        <v>20514126.899999999</v>
      </c>
      <c r="G11" s="22">
        <v>18098963.699999999</v>
      </c>
      <c r="H11" s="22">
        <v>2344671.2000000002</v>
      </c>
      <c r="I11" s="22">
        <v>70492</v>
      </c>
      <c r="J11" s="23">
        <f t="shared" si="1"/>
        <v>0.2447359515683902</v>
      </c>
      <c r="K11" s="23">
        <f t="shared" si="2"/>
        <v>0.27644082411018106</v>
      </c>
      <c r="L11" s="24">
        <f t="shared" si="3"/>
        <v>0.27739402380624756</v>
      </c>
      <c r="M11" s="5"/>
      <c r="N11" t="s">
        <v>88</v>
      </c>
      <c r="O11" s="6">
        <v>41195536.199999996</v>
      </c>
      <c r="P11" s="66">
        <v>0.66649824760727483</v>
      </c>
    </row>
    <row r="12" spans="1:16" x14ac:dyDescent="0.25">
      <c r="A12" s="18"/>
      <c r="B12" s="38">
        <v>6</v>
      </c>
      <c r="C12" s="20" t="s">
        <v>87</v>
      </c>
      <c r="D12" s="21">
        <v>46229041</v>
      </c>
      <c r="E12" s="22">
        <v>48021344</v>
      </c>
      <c r="F12" s="22">
        <f t="shared" si="0"/>
        <v>25212876.600000001</v>
      </c>
      <c r="G12" s="22">
        <v>22523721</v>
      </c>
      <c r="H12" s="22">
        <v>2583730</v>
      </c>
      <c r="I12" s="22">
        <v>105425.60000000001</v>
      </c>
      <c r="J12" s="23">
        <f t="shared" si="1"/>
        <v>0.4690356229929758</v>
      </c>
      <c r="K12" s="23">
        <f t="shared" si="2"/>
        <v>0.52283940657720862</v>
      </c>
      <c r="L12" s="24">
        <f t="shared" si="3"/>
        <v>0.52503479702692202</v>
      </c>
      <c r="M12" s="5"/>
      <c r="N12" t="s">
        <v>96</v>
      </c>
      <c r="O12" s="6">
        <v>382473765.89999998</v>
      </c>
      <c r="P12" s="66">
        <v>0.66163651057928141</v>
      </c>
    </row>
    <row r="13" spans="1:16" x14ac:dyDescent="0.25">
      <c r="A13" s="18"/>
      <c r="B13" s="38">
        <v>7</v>
      </c>
      <c r="C13" s="20" t="s">
        <v>88</v>
      </c>
      <c r="D13" s="21">
        <v>56419492</v>
      </c>
      <c r="E13" s="22">
        <v>61808919</v>
      </c>
      <c r="F13" s="22">
        <f t="shared" si="0"/>
        <v>41195536.199999996</v>
      </c>
      <c r="G13" s="22">
        <v>35911730</v>
      </c>
      <c r="H13" s="22">
        <v>4485888.9000000004</v>
      </c>
      <c r="I13" s="22">
        <v>797917.3</v>
      </c>
      <c r="J13" s="23">
        <f t="shared" si="1"/>
        <v>0.58101210280024473</v>
      </c>
      <c r="K13" s="23">
        <f t="shared" si="2"/>
        <v>0.65358882752827308</v>
      </c>
      <c r="L13" s="24">
        <f t="shared" si="3"/>
        <v>0.66649824760727483</v>
      </c>
      <c r="M13" s="5"/>
      <c r="N13" t="s">
        <v>97</v>
      </c>
      <c r="O13" s="6">
        <v>39170417</v>
      </c>
      <c r="P13" s="66">
        <v>0.60407709607238869</v>
      </c>
    </row>
    <row r="14" spans="1:16" x14ac:dyDescent="0.25">
      <c r="A14" s="18"/>
      <c r="B14" s="38">
        <v>8</v>
      </c>
      <c r="C14" s="20" t="s">
        <v>89</v>
      </c>
      <c r="D14" s="21">
        <v>81305191</v>
      </c>
      <c r="E14" s="22">
        <v>168907704</v>
      </c>
      <c r="F14" s="22">
        <f t="shared" si="0"/>
        <v>52925571.5</v>
      </c>
      <c r="G14" s="22">
        <v>42484723.799999997</v>
      </c>
      <c r="H14" s="22">
        <v>5125721.0999999996</v>
      </c>
      <c r="I14" s="22">
        <v>5315126.5999999996</v>
      </c>
      <c r="J14" s="23">
        <f t="shared" si="1"/>
        <v>0.25152626430822833</v>
      </c>
      <c r="K14" s="23">
        <f t="shared" si="2"/>
        <v>0.28187254798040473</v>
      </c>
      <c r="L14" s="24">
        <f t="shared" si="3"/>
        <v>0.31334018666194174</v>
      </c>
      <c r="M14" s="5"/>
      <c r="N14" t="s">
        <v>95</v>
      </c>
      <c r="O14" s="6">
        <v>43490074.200000003</v>
      </c>
      <c r="P14" s="66">
        <v>0.60111492876261197</v>
      </c>
    </row>
    <row r="15" spans="1:16" x14ac:dyDescent="0.25">
      <c r="A15" s="18"/>
      <c r="B15" s="38">
        <v>9</v>
      </c>
      <c r="C15" s="20" t="s">
        <v>90</v>
      </c>
      <c r="D15" s="21">
        <v>20828760</v>
      </c>
      <c r="E15" s="22">
        <v>44139432</v>
      </c>
      <c r="F15" s="22">
        <f t="shared" si="0"/>
        <v>11505795.4</v>
      </c>
      <c r="G15" s="22">
        <v>9196963.6999999993</v>
      </c>
      <c r="H15" s="22">
        <v>2080388.8</v>
      </c>
      <c r="I15" s="22">
        <v>228442.9</v>
      </c>
      <c r="J15" s="23">
        <f t="shared" si="1"/>
        <v>0.208361623230675</v>
      </c>
      <c r="K15" s="23">
        <f t="shared" si="2"/>
        <v>0.25549382919109609</v>
      </c>
      <c r="L15" s="24">
        <f t="shared" si="3"/>
        <v>0.26066931264543686</v>
      </c>
      <c r="M15" s="5"/>
      <c r="N15" t="s">
        <v>101</v>
      </c>
      <c r="O15" s="6">
        <v>42335660.100000001</v>
      </c>
      <c r="P15" s="66">
        <v>0.59796378391740779</v>
      </c>
    </row>
    <row r="16" spans="1:16" x14ac:dyDescent="0.25">
      <c r="A16" s="18"/>
      <c r="B16" s="38">
        <v>10</v>
      </c>
      <c r="C16" s="20" t="s">
        <v>91</v>
      </c>
      <c r="D16" s="21">
        <v>60339237</v>
      </c>
      <c r="E16" s="22">
        <v>61555189</v>
      </c>
      <c r="F16" s="22">
        <f t="shared" si="0"/>
        <v>43071842</v>
      </c>
      <c r="G16" s="22">
        <v>35331173.299999997</v>
      </c>
      <c r="H16" s="22">
        <v>4241275.7</v>
      </c>
      <c r="I16" s="22">
        <v>3499393</v>
      </c>
      <c r="J16" s="23">
        <f t="shared" si="1"/>
        <v>0.57397554737424328</v>
      </c>
      <c r="K16" s="23">
        <f t="shared" si="2"/>
        <v>0.64287754847117762</v>
      </c>
      <c r="L16" s="24">
        <f t="shared" si="3"/>
        <v>0.69972723176920149</v>
      </c>
      <c r="M16" s="5"/>
      <c r="N16" t="s">
        <v>103</v>
      </c>
      <c r="O16" s="6">
        <v>17324018.199999999</v>
      </c>
      <c r="P16" s="66">
        <v>0.57630227827779479</v>
      </c>
    </row>
    <row r="17" spans="1:16" x14ac:dyDescent="0.25">
      <c r="A17" s="18"/>
      <c r="B17" s="38">
        <v>11</v>
      </c>
      <c r="C17" s="20" t="s">
        <v>92</v>
      </c>
      <c r="D17" s="21">
        <v>62658903</v>
      </c>
      <c r="E17" s="22">
        <v>63259590</v>
      </c>
      <c r="F17" s="22">
        <f t="shared" si="0"/>
        <v>49163772.199999996</v>
      </c>
      <c r="G17" s="22">
        <v>39776258.799999997</v>
      </c>
      <c r="H17" s="22">
        <v>4762443.5</v>
      </c>
      <c r="I17" s="22">
        <v>4625069.9000000004</v>
      </c>
      <c r="J17" s="23">
        <f t="shared" si="1"/>
        <v>0.6287783211999951</v>
      </c>
      <c r="K17" s="23">
        <f t="shared" si="2"/>
        <v>0.70406245598493444</v>
      </c>
      <c r="L17" s="24">
        <f t="shared" si="3"/>
        <v>0.77717500540234286</v>
      </c>
      <c r="M17" s="5"/>
      <c r="N17" t="s">
        <v>105</v>
      </c>
      <c r="O17" s="6">
        <v>20891136.799999997</v>
      </c>
      <c r="P17" s="66">
        <v>0.56623702845003276</v>
      </c>
    </row>
    <row r="18" spans="1:16" x14ac:dyDescent="0.25">
      <c r="A18" s="18"/>
      <c r="B18" s="38">
        <v>12</v>
      </c>
      <c r="C18" s="20" t="s">
        <v>93</v>
      </c>
      <c r="D18" s="21">
        <v>50317137</v>
      </c>
      <c r="E18" s="22">
        <v>72079229</v>
      </c>
      <c r="F18" s="22">
        <f t="shared" si="0"/>
        <v>37556453.5</v>
      </c>
      <c r="G18" s="22">
        <v>33500341.100000001</v>
      </c>
      <c r="H18" s="22">
        <v>3756652.8</v>
      </c>
      <c r="I18" s="22">
        <v>299459.59999999998</v>
      </c>
      <c r="J18" s="23">
        <f t="shared" si="1"/>
        <v>0.46477107989043559</v>
      </c>
      <c r="K18" s="23">
        <f t="shared" si="2"/>
        <v>0.51688946201130981</v>
      </c>
      <c r="L18" s="24">
        <f t="shared" si="3"/>
        <v>0.5210440514007163</v>
      </c>
      <c r="M18" s="5"/>
      <c r="N18" t="s">
        <v>83</v>
      </c>
      <c r="O18" s="6">
        <v>54785150.5</v>
      </c>
      <c r="P18" s="66">
        <v>0.53493439599579395</v>
      </c>
    </row>
    <row r="19" spans="1:16" x14ac:dyDescent="0.25">
      <c r="A19" s="18"/>
      <c r="B19" s="38">
        <v>13</v>
      </c>
      <c r="C19" s="20" t="s">
        <v>94</v>
      </c>
      <c r="D19" s="21">
        <v>67131324</v>
      </c>
      <c r="E19" s="22">
        <v>70421374</v>
      </c>
      <c r="F19" s="22">
        <f t="shared" si="0"/>
        <v>51950003.399999999</v>
      </c>
      <c r="G19" s="22">
        <v>43775069.299999997</v>
      </c>
      <c r="H19" s="22">
        <v>4987389.9000000004</v>
      </c>
      <c r="I19" s="22">
        <v>3187544.2</v>
      </c>
      <c r="J19" s="23">
        <f t="shared" si="1"/>
        <v>0.62161623401440591</v>
      </c>
      <c r="K19" s="23">
        <f t="shared" si="2"/>
        <v>0.6924383383942494</v>
      </c>
      <c r="L19" s="24">
        <f t="shared" si="3"/>
        <v>0.73770221239932066</v>
      </c>
      <c r="M19" s="5"/>
      <c r="N19" t="s">
        <v>82</v>
      </c>
      <c r="O19" s="6">
        <v>7752038.0999999996</v>
      </c>
      <c r="P19" s="66">
        <v>0.52842514538777496</v>
      </c>
    </row>
    <row r="20" spans="1:16" x14ac:dyDescent="0.25">
      <c r="A20" s="18"/>
      <c r="B20" s="38">
        <v>14</v>
      </c>
      <c r="C20" s="20" t="s">
        <v>95</v>
      </c>
      <c r="D20" s="21">
        <v>69284391</v>
      </c>
      <c r="E20" s="22">
        <v>72349017</v>
      </c>
      <c r="F20" s="22">
        <f t="shared" si="0"/>
        <v>43490074.200000003</v>
      </c>
      <c r="G20" s="22">
        <v>37925065.5</v>
      </c>
      <c r="H20" s="22">
        <v>3725544.1</v>
      </c>
      <c r="I20" s="22">
        <v>1839464.6</v>
      </c>
      <c r="J20" s="23">
        <f t="shared" si="1"/>
        <v>0.52419600255246035</v>
      </c>
      <c r="K20" s="23">
        <f t="shared" si="2"/>
        <v>0.57569005533274908</v>
      </c>
      <c r="L20" s="24">
        <f t="shared" si="3"/>
        <v>0.60111492876261197</v>
      </c>
      <c r="M20" s="5"/>
      <c r="N20" t="s">
        <v>87</v>
      </c>
      <c r="O20" s="6">
        <v>25212876.600000001</v>
      </c>
      <c r="P20" s="66">
        <v>0.52503479702692202</v>
      </c>
    </row>
    <row r="21" spans="1:16" x14ac:dyDescent="0.25">
      <c r="A21" s="18"/>
      <c r="B21" s="38">
        <v>15</v>
      </c>
      <c r="C21" s="20" t="s">
        <v>96</v>
      </c>
      <c r="D21" s="21">
        <v>497384781</v>
      </c>
      <c r="E21" s="22">
        <v>578072340</v>
      </c>
      <c r="F21" s="22">
        <f t="shared" si="0"/>
        <v>382473765.89999998</v>
      </c>
      <c r="G21" s="22">
        <v>322914170.60000002</v>
      </c>
      <c r="H21" s="22">
        <v>38824539.899999999</v>
      </c>
      <c r="I21" s="22">
        <v>20735055.399999999</v>
      </c>
      <c r="J21" s="23">
        <f t="shared" si="1"/>
        <v>0.55860512301972454</v>
      </c>
      <c r="K21" s="23">
        <f t="shared" si="2"/>
        <v>0.62576720155819943</v>
      </c>
      <c r="L21" s="24">
        <f t="shared" si="3"/>
        <v>0.66163651057928141</v>
      </c>
      <c r="M21" s="5"/>
      <c r="N21" t="s">
        <v>93</v>
      </c>
      <c r="O21" s="6">
        <v>37556453.5</v>
      </c>
      <c r="P21" s="66">
        <v>0.5210440514007163</v>
      </c>
    </row>
    <row r="22" spans="1:16" x14ac:dyDescent="0.25">
      <c r="A22" s="18"/>
      <c r="B22" s="38">
        <v>16</v>
      </c>
      <c r="C22" s="20" t="s">
        <v>97</v>
      </c>
      <c r="D22" s="21">
        <v>53732481</v>
      </c>
      <c r="E22" s="22">
        <v>64843407</v>
      </c>
      <c r="F22" s="22">
        <f t="shared" si="0"/>
        <v>39170417</v>
      </c>
      <c r="G22" s="22">
        <v>30901934.300000001</v>
      </c>
      <c r="H22" s="22">
        <v>4357459.2</v>
      </c>
      <c r="I22" s="22">
        <v>3911023.5</v>
      </c>
      <c r="J22" s="23">
        <f t="shared" si="1"/>
        <v>0.47656247149382513</v>
      </c>
      <c r="K22" s="23">
        <f t="shared" si="2"/>
        <v>0.54376219775126866</v>
      </c>
      <c r="L22" s="24">
        <f t="shared" si="3"/>
        <v>0.60407709607238869</v>
      </c>
      <c r="M22" s="5"/>
      <c r="N22" t="s">
        <v>104</v>
      </c>
      <c r="O22" s="6">
        <v>22851113.199999999</v>
      </c>
      <c r="P22" s="66">
        <v>0.47527737323394437</v>
      </c>
    </row>
    <row r="23" spans="1:16" x14ac:dyDescent="0.25">
      <c r="A23" s="18"/>
      <c r="B23" s="38">
        <v>17</v>
      </c>
      <c r="C23" s="20" t="s">
        <v>98</v>
      </c>
      <c r="D23" s="21">
        <v>8960681</v>
      </c>
      <c r="E23" s="22">
        <v>17078318</v>
      </c>
      <c r="F23" s="22">
        <f t="shared" si="0"/>
        <v>4484652.5999999996</v>
      </c>
      <c r="G23" s="22">
        <v>3992432.3</v>
      </c>
      <c r="H23" s="22">
        <v>424400.3</v>
      </c>
      <c r="I23" s="22">
        <v>67820</v>
      </c>
      <c r="J23" s="23">
        <f t="shared" si="1"/>
        <v>0.23377198503974453</v>
      </c>
      <c r="K23" s="23">
        <f t="shared" si="2"/>
        <v>0.25862222497555087</v>
      </c>
      <c r="L23" s="24">
        <f t="shared" si="3"/>
        <v>0.26259334203754725</v>
      </c>
      <c r="M23" s="5"/>
      <c r="N23" t="s">
        <v>106</v>
      </c>
      <c r="O23" s="6">
        <v>14422757.1</v>
      </c>
      <c r="P23" s="66">
        <v>0.4557865995408496</v>
      </c>
    </row>
    <row r="24" spans="1:16" x14ac:dyDescent="0.25">
      <c r="A24" s="18"/>
      <c r="B24" s="38">
        <v>18</v>
      </c>
      <c r="C24" s="20" t="s">
        <v>99</v>
      </c>
      <c r="D24" s="21">
        <v>27250990</v>
      </c>
      <c r="E24" s="22">
        <v>39176410</v>
      </c>
      <c r="F24" s="22">
        <f t="shared" si="0"/>
        <v>3336931</v>
      </c>
      <c r="G24" s="22">
        <v>3066387.7</v>
      </c>
      <c r="H24" s="22">
        <v>169035.5</v>
      </c>
      <c r="I24" s="22">
        <v>101507.8</v>
      </c>
      <c r="J24" s="23">
        <f t="shared" si="1"/>
        <v>7.8271278557683066E-2</v>
      </c>
      <c r="K24" s="23">
        <f t="shared" si="2"/>
        <v>8.2586005200578613E-2</v>
      </c>
      <c r="L24" s="24">
        <f t="shared" si="3"/>
        <v>8.5177049147688616E-2</v>
      </c>
      <c r="M24" s="5"/>
      <c r="N24" t="s">
        <v>102</v>
      </c>
      <c r="O24" s="6">
        <v>45975664.199999996</v>
      </c>
      <c r="P24" s="66">
        <v>0.45076988177508737</v>
      </c>
    </row>
    <row r="25" spans="1:16" x14ac:dyDescent="0.25">
      <c r="A25" s="18"/>
      <c r="B25" s="38">
        <v>19</v>
      </c>
      <c r="C25" s="20" t="s">
        <v>100</v>
      </c>
      <c r="D25" s="21">
        <v>40444968</v>
      </c>
      <c r="E25" s="22">
        <v>117288006</v>
      </c>
      <c r="F25" s="22">
        <f t="shared" si="0"/>
        <v>21721966.699999999</v>
      </c>
      <c r="G25" s="22">
        <v>18679035</v>
      </c>
      <c r="H25" s="22">
        <v>2950037.7</v>
      </c>
      <c r="I25" s="22">
        <v>92894</v>
      </c>
      <c r="J25" s="23">
        <f t="shared" si="1"/>
        <v>0.15925784431871065</v>
      </c>
      <c r="K25" s="23">
        <f t="shared" si="2"/>
        <v>0.18440992764426398</v>
      </c>
      <c r="L25" s="24">
        <f t="shared" si="3"/>
        <v>0.18520194383729227</v>
      </c>
      <c r="M25" s="5"/>
      <c r="N25" t="s">
        <v>89</v>
      </c>
      <c r="O25" s="6">
        <v>52925571.5</v>
      </c>
      <c r="P25" s="66">
        <v>0.31334018666194174</v>
      </c>
    </row>
    <row r="26" spans="1:16" x14ac:dyDescent="0.25">
      <c r="A26" s="18"/>
      <c r="B26" s="38">
        <v>20</v>
      </c>
      <c r="C26" s="20" t="s">
        <v>101</v>
      </c>
      <c r="D26" s="21">
        <v>59790792</v>
      </c>
      <c r="E26" s="22">
        <v>70799706</v>
      </c>
      <c r="F26" s="22">
        <f t="shared" si="0"/>
        <v>42335660.100000001</v>
      </c>
      <c r="G26" s="22">
        <v>36085039.299999997</v>
      </c>
      <c r="H26" s="22">
        <v>4748269.5999999996</v>
      </c>
      <c r="I26" s="22">
        <v>1502351.2</v>
      </c>
      <c r="J26" s="23">
        <f t="shared" si="1"/>
        <v>0.50967781278639768</v>
      </c>
      <c r="K26" s="23">
        <f t="shared" si="2"/>
        <v>0.57674404608403318</v>
      </c>
      <c r="L26" s="24">
        <f t="shared" si="3"/>
        <v>0.59796378391740779</v>
      </c>
      <c r="M26" s="5"/>
      <c r="N26" t="s">
        <v>86</v>
      </c>
      <c r="O26" s="6">
        <v>20514126.899999999</v>
      </c>
      <c r="P26" s="66">
        <v>0.27739402380624756</v>
      </c>
    </row>
    <row r="27" spans="1:16" x14ac:dyDescent="0.25">
      <c r="A27" s="18"/>
      <c r="B27" s="38">
        <v>21</v>
      </c>
      <c r="C27" s="20" t="s">
        <v>102</v>
      </c>
      <c r="D27" s="21">
        <v>84411506</v>
      </c>
      <c r="E27" s="22">
        <v>101993647</v>
      </c>
      <c r="F27" s="22">
        <f t="shared" si="0"/>
        <v>45975664.199999996</v>
      </c>
      <c r="G27" s="22">
        <v>39509117.299999997</v>
      </c>
      <c r="H27" s="22">
        <v>5492787.4000000004</v>
      </c>
      <c r="I27" s="22">
        <v>973759.5</v>
      </c>
      <c r="J27" s="23">
        <f t="shared" si="1"/>
        <v>0.3873684142307412</v>
      </c>
      <c r="K27" s="23">
        <f t="shared" si="2"/>
        <v>0.4412226253660681</v>
      </c>
      <c r="L27" s="24">
        <f t="shared" si="3"/>
        <v>0.45076988177508737</v>
      </c>
      <c r="M27" s="5"/>
      <c r="N27" t="s">
        <v>84</v>
      </c>
      <c r="O27" s="6">
        <v>8785972.8999999985</v>
      </c>
      <c r="P27" s="66">
        <v>0.26586261184889098</v>
      </c>
    </row>
    <row r="28" spans="1:16" x14ac:dyDescent="0.25">
      <c r="A28" s="18"/>
      <c r="B28" s="38">
        <v>22</v>
      </c>
      <c r="C28" s="20" t="s">
        <v>103</v>
      </c>
      <c r="D28" s="21">
        <v>23281975</v>
      </c>
      <c r="E28" s="22">
        <v>30060645</v>
      </c>
      <c r="F28" s="22">
        <f t="shared" si="0"/>
        <v>17324018.199999999</v>
      </c>
      <c r="G28" s="22">
        <v>13220734</v>
      </c>
      <c r="H28" s="22">
        <v>1625111.2</v>
      </c>
      <c r="I28" s="22">
        <v>2478173</v>
      </c>
      <c r="J28" s="23">
        <f t="shared" si="1"/>
        <v>0.43980207344187061</v>
      </c>
      <c r="K28" s="23">
        <f t="shared" si="2"/>
        <v>0.49386316228410931</v>
      </c>
      <c r="L28" s="24">
        <f t="shared" si="3"/>
        <v>0.57630227827779479</v>
      </c>
      <c r="M28" s="5"/>
      <c r="N28" t="s">
        <v>98</v>
      </c>
      <c r="O28" s="6">
        <v>4484652.5999999996</v>
      </c>
      <c r="P28" s="66">
        <v>0.26259334203754725</v>
      </c>
    </row>
    <row r="29" spans="1:16" x14ac:dyDescent="0.25">
      <c r="A29" s="18"/>
      <c r="B29" s="38">
        <v>23</v>
      </c>
      <c r="C29" s="20" t="s">
        <v>104</v>
      </c>
      <c r="D29" s="21">
        <v>36663429</v>
      </c>
      <c r="E29" s="22">
        <v>48079531</v>
      </c>
      <c r="F29" s="22">
        <f t="shared" si="0"/>
        <v>22851113.199999999</v>
      </c>
      <c r="G29" s="22">
        <v>20041431.399999999</v>
      </c>
      <c r="H29" s="22">
        <v>2505498.2999999998</v>
      </c>
      <c r="I29" s="22">
        <v>304183.5</v>
      </c>
      <c r="J29" s="23">
        <f t="shared" si="1"/>
        <v>0.41683916176303798</v>
      </c>
      <c r="K29" s="23">
        <f t="shared" si="2"/>
        <v>0.46895069962308905</v>
      </c>
      <c r="L29" s="24">
        <f t="shared" si="3"/>
        <v>0.47527737323394437</v>
      </c>
      <c r="M29" s="5"/>
      <c r="N29" t="s">
        <v>90</v>
      </c>
      <c r="O29" s="6">
        <v>11505795.4</v>
      </c>
      <c r="P29" s="66">
        <v>0.26066931264543686</v>
      </c>
    </row>
    <row r="30" spans="1:16" x14ac:dyDescent="0.25">
      <c r="A30" s="18"/>
      <c r="B30" s="38">
        <v>24</v>
      </c>
      <c r="C30" s="20" t="s">
        <v>105</v>
      </c>
      <c r="D30" s="21">
        <v>24779325</v>
      </c>
      <c r="E30" s="22">
        <v>36894685</v>
      </c>
      <c r="F30" s="22">
        <f t="shared" si="0"/>
        <v>20891136.799999997</v>
      </c>
      <c r="G30" s="22">
        <v>17469818.899999999</v>
      </c>
      <c r="H30" s="22">
        <v>2974211.5</v>
      </c>
      <c r="I30" s="22">
        <v>447106.4</v>
      </c>
      <c r="J30" s="23">
        <f t="shared" si="1"/>
        <v>0.47350502924743765</v>
      </c>
      <c r="K30" s="23">
        <f t="shared" si="2"/>
        <v>0.55411857832639033</v>
      </c>
      <c r="L30" s="24">
        <f t="shared" si="3"/>
        <v>0.56623702845003276</v>
      </c>
      <c r="M30" s="5"/>
      <c r="N30" t="s">
        <v>100</v>
      </c>
      <c r="O30" s="6">
        <v>21721966.699999999</v>
      </c>
      <c r="P30" s="66">
        <v>0.18520194383729227</v>
      </c>
    </row>
    <row r="31" spans="1:16" ht="15.75" thickBot="1" x14ac:dyDescent="0.3">
      <c r="A31" s="25"/>
      <c r="B31" s="39">
        <v>25</v>
      </c>
      <c r="C31" s="27" t="s">
        <v>106</v>
      </c>
      <c r="D31" s="28">
        <v>24356049</v>
      </c>
      <c r="E31" s="29">
        <v>31643662</v>
      </c>
      <c r="F31" s="29">
        <f t="shared" si="0"/>
        <v>14422757.1</v>
      </c>
      <c r="G31" s="29">
        <v>10699587</v>
      </c>
      <c r="H31" s="29">
        <v>1369842.5</v>
      </c>
      <c r="I31" s="29">
        <v>2353327.6</v>
      </c>
      <c r="J31" s="30">
        <f t="shared" si="1"/>
        <v>0.33812733178606191</v>
      </c>
      <c r="K31" s="30">
        <f t="shared" si="2"/>
        <v>0.38141696431974276</v>
      </c>
      <c r="L31" s="31">
        <f t="shared" si="3"/>
        <v>0.4557865995408496</v>
      </c>
      <c r="M31" s="5"/>
      <c r="N31" t="s">
        <v>99</v>
      </c>
      <c r="O31" s="6">
        <v>3336931</v>
      </c>
      <c r="P31" s="66">
        <v>8.5177049147688616E-2</v>
      </c>
    </row>
    <row r="32" spans="1:16" x14ac:dyDescent="0.25">
      <c r="O32" s="6"/>
      <c r="P32" s="66"/>
    </row>
    <row r="33" spans="15:16" x14ac:dyDescent="0.25">
      <c r="O33" s="6"/>
      <c r="P33" s="66"/>
    </row>
    <row r="34" spans="15:16" x14ac:dyDescent="0.25">
      <c r="O34" s="6"/>
      <c r="P34" s="66"/>
    </row>
    <row r="35" spans="15:16" x14ac:dyDescent="0.25">
      <c r="O35" s="6"/>
      <c r="P35" s="66"/>
    </row>
    <row r="36" spans="15:16" x14ac:dyDescent="0.25">
      <c r="O36" s="6"/>
      <c r="P36" s="66"/>
    </row>
    <row r="37" spans="15:16" x14ac:dyDescent="0.25">
      <c r="O37" s="6"/>
      <c r="P37" s="66"/>
    </row>
    <row r="38" spans="15:16" x14ac:dyDescent="0.25">
      <c r="O38" s="6"/>
      <c r="P38" s="66"/>
    </row>
    <row r="39" spans="15:16" x14ac:dyDescent="0.25">
      <c r="O39" s="6"/>
      <c r="P39" s="66"/>
    </row>
    <row r="40" spans="15:16" x14ac:dyDescent="0.25">
      <c r="O40" s="6"/>
      <c r="P40" s="66"/>
    </row>
    <row r="41" spans="15:16" x14ac:dyDescent="0.25">
      <c r="O41" s="6"/>
      <c r="P41" s="66"/>
    </row>
    <row r="42" spans="15:16" x14ac:dyDescent="0.25">
      <c r="O42" s="6"/>
      <c r="P42" s="66"/>
    </row>
    <row r="43" spans="15:16" x14ac:dyDescent="0.25">
      <c r="O43" s="6"/>
      <c r="P43" s="66"/>
    </row>
    <row r="44" spans="15:16" x14ac:dyDescent="0.25">
      <c r="O44" s="6"/>
      <c r="P44" s="66"/>
    </row>
    <row r="45" spans="15:16" x14ac:dyDescent="0.25">
      <c r="O45" s="6"/>
      <c r="P45" s="66"/>
    </row>
    <row r="46" spans="15:16" x14ac:dyDescent="0.25">
      <c r="O46" s="6"/>
      <c r="P46" s="66"/>
    </row>
    <row r="47" spans="15:16" x14ac:dyDescent="0.25">
      <c r="O47" s="6"/>
      <c r="P47" s="66"/>
    </row>
    <row r="48" spans="15:16" x14ac:dyDescent="0.25">
      <c r="O48" s="6"/>
      <c r="P48" s="66"/>
    </row>
    <row r="49" spans="15:16" x14ac:dyDescent="0.25">
      <c r="O49" s="6"/>
      <c r="P49" s="66"/>
    </row>
    <row r="50" spans="15:16" x14ac:dyDescent="0.25">
      <c r="O50" s="6"/>
      <c r="P50" s="66"/>
    </row>
    <row r="51" spans="15:16" x14ac:dyDescent="0.25">
      <c r="O51" s="6"/>
      <c r="P51" s="66"/>
    </row>
    <row r="52" spans="15:16" x14ac:dyDescent="0.25">
      <c r="O52" s="6"/>
      <c r="P52" s="66"/>
    </row>
    <row r="53" spans="15:16" x14ac:dyDescent="0.25">
      <c r="O53" s="6"/>
      <c r="P53" s="66"/>
    </row>
    <row r="54" spans="15:16" x14ac:dyDescent="0.25">
      <c r="O54" s="6"/>
      <c r="P54" s="66"/>
    </row>
    <row r="55" spans="15:16" x14ac:dyDescent="0.25">
      <c r="O55" s="6"/>
      <c r="P55" s="66"/>
    </row>
    <row r="56" spans="15:16" x14ac:dyDescent="0.25">
      <c r="O56" s="6"/>
      <c r="P56" s="66"/>
    </row>
    <row r="57" spans="15:16" x14ac:dyDescent="0.25">
      <c r="O57" s="6"/>
      <c r="P57" s="66"/>
    </row>
    <row r="58" spans="15:16" x14ac:dyDescent="0.25">
      <c r="O58" s="6"/>
      <c r="P58" s="66"/>
    </row>
    <row r="59" spans="15:16" x14ac:dyDescent="0.25">
      <c r="O59" s="6"/>
      <c r="P59" s="66"/>
    </row>
    <row r="60" spans="15:16" x14ac:dyDescent="0.25">
      <c r="O60" s="6"/>
      <c r="P60" s="66"/>
    </row>
    <row r="61" spans="15:16" x14ac:dyDescent="0.25">
      <c r="O61" s="6"/>
      <c r="P61" s="66"/>
    </row>
    <row r="62" spans="15:16" x14ac:dyDescent="0.25">
      <c r="O62" s="6"/>
      <c r="P62" s="66"/>
    </row>
    <row r="63" spans="15:16" x14ac:dyDescent="0.25">
      <c r="O63" s="6"/>
      <c r="P63" s="66"/>
    </row>
    <row r="64" spans="15:16" x14ac:dyDescent="0.25">
      <c r="O64" s="6"/>
      <c r="P64" s="66"/>
    </row>
    <row r="65" spans="15:16" x14ac:dyDescent="0.25">
      <c r="O65" s="6"/>
      <c r="P65" s="66"/>
    </row>
    <row r="66" spans="15:16" x14ac:dyDescent="0.25">
      <c r="O66" s="6"/>
      <c r="P66" s="66"/>
    </row>
    <row r="67" spans="15:16" x14ac:dyDescent="0.25">
      <c r="O67" s="6"/>
      <c r="P67" s="66"/>
    </row>
    <row r="68" spans="15:16" x14ac:dyDescent="0.25">
      <c r="O68" s="6"/>
      <c r="P68" s="66"/>
    </row>
    <row r="69" spans="15:16" x14ac:dyDescent="0.25">
      <c r="O69" s="6"/>
      <c r="P69" s="66"/>
    </row>
    <row r="70" spans="15:16" x14ac:dyDescent="0.25">
      <c r="O70" s="6"/>
      <c r="P70" s="66"/>
    </row>
    <row r="71" spans="15:16" x14ac:dyDescent="0.25">
      <c r="O71" s="6"/>
      <c r="P71" s="66"/>
    </row>
    <row r="72" spans="15:16" x14ac:dyDescent="0.25">
      <c r="O72" s="6"/>
      <c r="P72" s="66"/>
    </row>
    <row r="73" spans="15:16" x14ac:dyDescent="0.25">
      <c r="O73" s="6"/>
      <c r="P73" s="66"/>
    </row>
    <row r="74" spans="15:16" x14ac:dyDescent="0.25">
      <c r="O74" s="6"/>
      <c r="P74" s="66"/>
    </row>
    <row r="75" spans="15:16" x14ac:dyDescent="0.25">
      <c r="O75" s="6"/>
      <c r="P75" s="66"/>
    </row>
    <row r="76" spans="15:16" x14ac:dyDescent="0.25">
      <c r="O76" s="6"/>
      <c r="P76" s="66"/>
    </row>
    <row r="77" spans="15:16" x14ac:dyDescent="0.25">
      <c r="O77" s="6"/>
      <c r="P77" s="66"/>
    </row>
    <row r="78" spans="15:16" x14ac:dyDescent="0.25">
      <c r="O78" s="6"/>
      <c r="P78" s="66"/>
    </row>
    <row r="79" spans="15:16" x14ac:dyDescent="0.25">
      <c r="O79" s="6"/>
      <c r="P79" s="66"/>
    </row>
    <row r="80" spans="15:16" x14ac:dyDescent="0.25">
      <c r="O80" s="6"/>
      <c r="P80" s="66"/>
    </row>
    <row r="81" spans="15:16" x14ac:dyDescent="0.25">
      <c r="O81" s="6"/>
      <c r="P81" s="66"/>
    </row>
    <row r="82" spans="15:16" x14ac:dyDescent="0.25">
      <c r="O82" s="6"/>
      <c r="P82" s="66"/>
    </row>
    <row r="83" spans="15:16" x14ac:dyDescent="0.25">
      <c r="O83" s="6"/>
      <c r="P83" s="66"/>
    </row>
    <row r="84" spans="15:16" x14ac:dyDescent="0.25">
      <c r="O84" s="6"/>
      <c r="P84" s="66"/>
    </row>
    <row r="85" spans="15:16" x14ac:dyDescent="0.25">
      <c r="O85" s="6"/>
      <c r="P85" s="66"/>
    </row>
    <row r="86" spans="15:16" x14ac:dyDescent="0.25">
      <c r="O86" s="6"/>
      <c r="P86" s="66"/>
    </row>
    <row r="87" spans="15:16" x14ac:dyDescent="0.25">
      <c r="O87" s="6"/>
      <c r="P87" s="66"/>
    </row>
    <row r="88" spans="15:16" x14ac:dyDescent="0.25">
      <c r="O88" s="6"/>
      <c r="P88" s="66"/>
    </row>
    <row r="89" spans="15:16" x14ac:dyDescent="0.25">
      <c r="O89" s="6"/>
      <c r="P89" s="66"/>
    </row>
    <row r="90" spans="15:16" x14ac:dyDescent="0.25">
      <c r="O90" s="6"/>
      <c r="P90" s="66"/>
    </row>
    <row r="91" spans="15:16" x14ac:dyDescent="0.25">
      <c r="O91" s="6"/>
      <c r="P91" s="66"/>
    </row>
    <row r="92" spans="15:16" x14ac:dyDescent="0.25">
      <c r="O92" s="6"/>
      <c r="P92" s="66"/>
    </row>
    <row r="93" spans="15:16" x14ac:dyDescent="0.25">
      <c r="O93" s="6"/>
      <c r="P93" s="66"/>
    </row>
    <row r="94" spans="15:16" x14ac:dyDescent="0.25">
      <c r="O94" s="6"/>
      <c r="P94" s="66"/>
    </row>
    <row r="95" spans="15:16" x14ac:dyDescent="0.25">
      <c r="O95" s="6"/>
      <c r="P95" s="66"/>
    </row>
    <row r="96" spans="15:16" x14ac:dyDescent="0.25">
      <c r="O96" s="6"/>
      <c r="P96" s="66"/>
    </row>
    <row r="97" spans="15:16" x14ac:dyDescent="0.25">
      <c r="O97" s="6"/>
      <c r="P97" s="66"/>
    </row>
    <row r="98" spans="15:16" x14ac:dyDescent="0.25">
      <c r="O98" s="6"/>
      <c r="P98" s="66"/>
    </row>
    <row r="99" spans="15:16" x14ac:dyDescent="0.25">
      <c r="O99" s="6"/>
      <c r="P99" s="66"/>
    </row>
    <row r="100" spans="15:16" x14ac:dyDescent="0.25">
      <c r="O100" s="6"/>
      <c r="P100" s="66"/>
    </row>
  </sheetData>
  <sortState ref="N6:P100">
    <sortCondition descending="1" ref="P5:P100"/>
  </sortState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  <drawing r:id="rId1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1"/>
  <dimension ref="A1:M19"/>
  <sheetViews>
    <sheetView topLeftCell="A10" workbookViewId="0">
      <selection activeCell="A19" sqref="A19:D19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66</v>
      </c>
      <c r="B1" s="33" t="s">
        <v>72</v>
      </c>
      <c r="C1" s="33" t="s">
        <v>53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956</v>
      </c>
    </row>
    <row r="3" spans="1:13" ht="15.75" thickBot="1" x14ac:dyDescent="0.3">
      <c r="A3" s="76" t="s">
        <v>81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3"/>
      <c r="C6" s="13"/>
      <c r="D6" s="14">
        <v>1623939085</v>
      </c>
      <c r="E6" s="15">
        <v>2116744713</v>
      </c>
      <c r="F6" s="15">
        <v>1132267879.0999999</v>
      </c>
      <c r="G6" s="15">
        <v>950884334.19999981</v>
      </c>
      <c r="H6" s="15">
        <v>118661512.2</v>
      </c>
      <c r="I6" s="15">
        <v>62722032.700000003</v>
      </c>
      <c r="J6" s="16">
        <v>0.44922012955087975</v>
      </c>
      <c r="K6" s="16">
        <v>0.50527861949122999</v>
      </c>
      <c r="L6" s="17">
        <v>0.53490998330888473</v>
      </c>
      <c r="M6" s="5"/>
    </row>
    <row r="7" spans="1:13" x14ac:dyDescent="0.25">
      <c r="A7" s="40" t="s">
        <v>139</v>
      </c>
      <c r="B7" s="42"/>
      <c r="C7" s="42"/>
      <c r="D7" s="43">
        <f ca="1">SUM(D8:OFFSET(D6,MATCH("PROYECTOS",$A$8:$A$50,0),0))</f>
        <v>1336757696</v>
      </c>
      <c r="E7" s="44">
        <f ca="1">SUM(E8:OFFSET(E6,MATCH("PROYECTOS",$A$8:$A$50,0),0))</f>
        <v>1515125659</v>
      </c>
      <c r="F7" s="44">
        <f ca="1">SUM(F8:OFFSET(F6,MATCH("PROYECTOS",$A$8:$A$50,0),0))</f>
        <v>1020331113.6</v>
      </c>
      <c r="G7" s="44">
        <f ca="1">SUM(G8:OFFSET(G6,MATCH("PROYECTOS",$A$8:$A$50,0),0))</f>
        <v>856754021.19999993</v>
      </c>
      <c r="H7" s="44">
        <f ca="1">SUM(H8:OFFSET(H6,MATCH("PROYECTOS",$A$8:$A$50,0),0))</f>
        <v>106364482.90000001</v>
      </c>
      <c r="I7" s="44">
        <f ca="1">SUM(I8:OFFSET(I6,MATCH("PROYECTOS",$A$8:$A$50,0),0))</f>
        <v>57212609.5</v>
      </c>
      <c r="J7" s="45">
        <f ca="1">IFERROR(G7/E7,0)</f>
        <v>0.56546730372546605</v>
      </c>
      <c r="K7" s="45">
        <f ca="1">IFERROR(SUM(G7,H7)/E7,0)</f>
        <v>0.63566906043665639</v>
      </c>
      <c r="L7" s="46">
        <f ca="1">IFERROR(SUM(G7,H7,I7)/E7,0)</f>
        <v>0.67343002709981825</v>
      </c>
      <c r="M7" s="5"/>
    </row>
    <row r="8" spans="1:13" x14ac:dyDescent="0.25">
      <c r="A8" s="18"/>
      <c r="B8" s="20">
        <v>3000001</v>
      </c>
      <c r="C8" s="20" t="s">
        <v>366</v>
      </c>
      <c r="D8" s="21">
        <v>283145589</v>
      </c>
      <c r="E8" s="22">
        <v>365226359</v>
      </c>
      <c r="F8" s="22">
        <f t="shared" ref="F8:F11" si="0">SUM(G8,H8,I8)</f>
        <v>230521533.69999999</v>
      </c>
      <c r="G8" s="22">
        <v>194597459.69999999</v>
      </c>
      <c r="H8" s="22">
        <v>24284806.699999999</v>
      </c>
      <c r="I8" s="22">
        <v>11639267.300000001</v>
      </c>
      <c r="J8" s="23">
        <f t="shared" ref="J8:J12" si="1">IFERROR(G8/E8,0)</f>
        <v>0.53281329483669604</v>
      </c>
      <c r="K8" s="23">
        <f t="shared" ref="K8:K12" si="2">IFERROR(SUM(G8,H8)/E8,0)</f>
        <v>0.59930577573673971</v>
      </c>
      <c r="L8" s="24">
        <f t="shared" ref="L8:L12" si="3">IFERROR(SUM(G8,H8,I8)/E8,0)</f>
        <v>0.63117441559030518</v>
      </c>
      <c r="M8" s="5"/>
    </row>
    <row r="9" spans="1:13" ht="38.25" x14ac:dyDescent="0.25">
      <c r="A9" s="18"/>
      <c r="B9" s="20">
        <v>3000157</v>
      </c>
      <c r="C9" s="20" t="s">
        <v>992</v>
      </c>
      <c r="D9" s="21">
        <v>1006707010</v>
      </c>
      <c r="E9" s="22">
        <v>1093020183</v>
      </c>
      <c r="F9" s="22">
        <f t="shared" si="0"/>
        <v>779037635.5999999</v>
      </c>
      <c r="G9" s="22">
        <v>654003321.39999998</v>
      </c>
      <c r="H9" s="22">
        <v>80673915.299999997</v>
      </c>
      <c r="I9" s="22">
        <v>44360398.899999999</v>
      </c>
      <c r="J9" s="23">
        <f t="shared" si="1"/>
        <v>0.59834514638601144</v>
      </c>
      <c r="K9" s="23">
        <f t="shared" si="2"/>
        <v>0.67215340405109425</v>
      </c>
      <c r="L9" s="24">
        <f t="shared" si="3"/>
        <v>0.71273856395019553</v>
      </c>
      <c r="M9" s="5"/>
    </row>
    <row r="10" spans="1:13" ht="38.25" x14ac:dyDescent="0.25">
      <c r="A10" s="18"/>
      <c r="B10" s="20">
        <v>3000160</v>
      </c>
      <c r="C10" s="20" t="s">
        <v>993</v>
      </c>
      <c r="D10" s="21">
        <v>17266724</v>
      </c>
      <c r="E10" s="22">
        <v>15932301</v>
      </c>
      <c r="F10" s="22">
        <f t="shared" si="0"/>
        <v>5832768.2000000002</v>
      </c>
      <c r="G10" s="22">
        <v>4825865.9000000004</v>
      </c>
      <c r="H10" s="22">
        <v>670128.5</v>
      </c>
      <c r="I10" s="22">
        <v>336773.8</v>
      </c>
      <c r="J10" s="23">
        <f t="shared" si="1"/>
        <v>0.30289823798834836</v>
      </c>
      <c r="K10" s="23">
        <f t="shared" si="2"/>
        <v>0.3449592372125031</v>
      </c>
      <c r="L10" s="24">
        <f t="shared" si="3"/>
        <v>0.3660970377097445</v>
      </c>
      <c r="M10" s="5"/>
    </row>
    <row r="11" spans="1:13" x14ac:dyDescent="0.25">
      <c r="A11" s="18"/>
      <c r="B11" s="20">
        <v>9000000</v>
      </c>
      <c r="C11" s="20" t="s">
        <v>160</v>
      </c>
      <c r="D11" s="21">
        <v>29638373</v>
      </c>
      <c r="E11" s="22">
        <v>40946816</v>
      </c>
      <c r="F11" s="22">
        <f t="shared" si="0"/>
        <v>4939176.0999999996</v>
      </c>
      <c r="G11" s="22">
        <v>3327374.2</v>
      </c>
      <c r="H11" s="22">
        <v>735632.4</v>
      </c>
      <c r="I11" s="22">
        <v>876169.5</v>
      </c>
      <c r="J11" s="23">
        <f t="shared" si="1"/>
        <v>8.1260877524640743E-2</v>
      </c>
      <c r="K11" s="23">
        <f t="shared" si="2"/>
        <v>9.9226435579264582E-2</v>
      </c>
      <c r="L11" s="24">
        <f t="shared" si="3"/>
        <v>0.12062417991181536</v>
      </c>
      <c r="M11" s="5"/>
    </row>
    <row r="12" spans="1:13" ht="15.75" thickBot="1" x14ac:dyDescent="0.3">
      <c r="A12" s="47" t="s">
        <v>161</v>
      </c>
      <c r="B12" s="49"/>
      <c r="C12" s="49"/>
      <c r="D12" s="50">
        <f ca="1">OFFSET(D12,-MATCH("PROYECTOS",$A$8:$A$50,0)-1,0)-(OFFSET(D12,-MATCH("PROYECTOS",$A$8:$A$50,0),0))</f>
        <v>287181389</v>
      </c>
      <c r="E12" s="51">
        <f t="shared" ref="E12:I12" ca="1" si="4">OFFSET(E12,-MATCH("PROYECTOS",$A$8:$A$50,0)-1,0)-(OFFSET(E12,-MATCH("PROYECTOS",$A$8:$A$50,0),0))</f>
        <v>601619054</v>
      </c>
      <c r="F12" s="51">
        <f t="shared" ca="1" si="4"/>
        <v>111936765.49999988</v>
      </c>
      <c r="G12" s="51">
        <f t="shared" ca="1" si="4"/>
        <v>94130312.999999881</v>
      </c>
      <c r="H12" s="51">
        <f t="shared" ca="1" si="4"/>
        <v>12297029.299999997</v>
      </c>
      <c r="I12" s="51">
        <f t="shared" ca="1" si="4"/>
        <v>5509423.200000003</v>
      </c>
      <c r="J12" s="52">
        <f t="shared" ca="1" si="1"/>
        <v>0.15646165521878547</v>
      </c>
      <c r="K12" s="52">
        <f t="shared" ca="1" si="2"/>
        <v>0.17690154856697721</v>
      </c>
      <c r="L12" s="53">
        <f t="shared" ca="1" si="3"/>
        <v>0.1860592093215184</v>
      </c>
      <c r="M12" s="5"/>
    </row>
    <row r="13" spans="1:13" ht="15.75" thickBot="1" x14ac:dyDescent="0.3"/>
    <row r="14" spans="1:13" ht="15.75" thickBot="1" x14ac:dyDescent="0.3">
      <c r="A14" s="82" t="s">
        <v>209</v>
      </c>
      <c r="B14" s="83"/>
      <c r="C14" s="83"/>
      <c r="D14" s="84"/>
    </row>
    <row r="15" spans="1:13" ht="15.75" thickBot="1" x14ac:dyDescent="0.3">
      <c r="A15" s="2" t="s">
        <v>1005</v>
      </c>
    </row>
    <row r="16" spans="1:13" ht="45" customHeight="1" x14ac:dyDescent="0.25">
      <c r="A16" s="76" t="s">
        <v>211</v>
      </c>
      <c r="B16" s="77"/>
      <c r="C16" s="77"/>
      <c r="D16" s="87" t="s">
        <v>212</v>
      </c>
    </row>
    <row r="17" spans="1:4" ht="15.75" thickBot="1" x14ac:dyDescent="0.3">
      <c r="A17" s="85"/>
      <c r="B17" s="86"/>
      <c r="C17" s="86"/>
      <c r="D17" s="88"/>
    </row>
    <row r="18" spans="1:4" ht="38.25" x14ac:dyDescent="0.25">
      <c r="A18" s="18"/>
      <c r="B18" s="20">
        <v>3000160</v>
      </c>
      <c r="C18" s="20" t="s">
        <v>993</v>
      </c>
      <c r="D18" s="24">
        <v>0.3660970377097445</v>
      </c>
    </row>
    <row r="19" spans="1:4" ht="15.75" thickBot="1" x14ac:dyDescent="0.3">
      <c r="A19" s="25"/>
      <c r="B19" s="27">
        <v>9000000</v>
      </c>
      <c r="C19" s="27" t="s">
        <v>160</v>
      </c>
      <c r="D19" s="31">
        <v>0.12062417991181536</v>
      </c>
    </row>
  </sheetData>
  <mergeCells count="10">
    <mergeCell ref="A14:D14"/>
    <mergeCell ref="A16:C17"/>
    <mergeCell ref="D16:D17"/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2"/>
  <dimension ref="A1:S16"/>
  <sheetViews>
    <sheetView workbookViewId="0">
      <selection activeCell="A15" sqref="A15:S15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4" width="7.7109375" customWidth="1"/>
    <col min="5" max="5" width="31.42578125" customWidth="1"/>
    <col min="6" max="6" width="4.28515625" style="4" customWidth="1"/>
    <col min="7" max="7" width="11.42578125" customWidth="1"/>
    <col min="8" max="10" width="13.5703125" customWidth="1"/>
    <col min="11" max="13" width="0" hidden="1" customWidth="1"/>
    <col min="17" max="18" width="14" hidden="1" customWidth="1"/>
    <col min="19" max="19" width="0" hidden="1" customWidth="1"/>
  </cols>
  <sheetData>
    <row r="1" spans="1:19" ht="15.75" x14ac:dyDescent="0.25">
      <c r="A1" s="32">
        <v>66</v>
      </c>
      <c r="B1" s="33" t="s">
        <v>72</v>
      </c>
      <c r="C1" s="33" t="s">
        <v>53</v>
      </c>
      <c r="D1" s="33"/>
      <c r="E1" s="33"/>
      <c r="F1" s="36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15.75" thickBot="1" x14ac:dyDescent="0.3">
      <c r="A2" s="2" t="s">
        <v>994</v>
      </c>
    </row>
    <row r="3" spans="1:19" ht="15.75" thickBot="1" x14ac:dyDescent="0.3">
      <c r="A3" s="76" t="s">
        <v>163</v>
      </c>
      <c r="B3" s="77"/>
      <c r="C3" s="77"/>
      <c r="D3" s="77"/>
      <c r="E3" s="77"/>
      <c r="F3" s="77"/>
      <c r="G3" s="77"/>
      <c r="H3" s="76" t="s">
        <v>1</v>
      </c>
      <c r="I3" s="77"/>
      <c r="J3" s="77"/>
      <c r="K3" s="77"/>
      <c r="L3" s="77"/>
      <c r="M3" s="77"/>
      <c r="N3" s="77"/>
      <c r="O3" s="77"/>
      <c r="P3" s="78"/>
      <c r="Q3" s="77" t="s">
        <v>167</v>
      </c>
      <c r="R3" s="77"/>
      <c r="S3" s="78"/>
    </row>
    <row r="4" spans="1:19" ht="45" customHeight="1" x14ac:dyDescent="0.25">
      <c r="A4" s="96" t="s">
        <v>164</v>
      </c>
      <c r="B4" s="92"/>
      <c r="C4" s="92"/>
      <c r="D4" s="92" t="s">
        <v>165</v>
      </c>
      <c r="E4" s="92"/>
      <c r="F4" s="92" t="s">
        <v>166</v>
      </c>
      <c r="G4" s="93"/>
      <c r="H4" s="74" t="s">
        <v>2</v>
      </c>
      <c r="I4" s="72" t="s">
        <v>3</v>
      </c>
      <c r="J4" s="72" t="s">
        <v>76</v>
      </c>
      <c r="K4" s="72" t="s">
        <v>5</v>
      </c>
      <c r="L4" s="72"/>
      <c r="M4" s="72"/>
      <c r="N4" s="72" t="s">
        <v>9</v>
      </c>
      <c r="O4" s="72"/>
      <c r="P4" s="81"/>
      <c r="Q4" s="90" t="s">
        <v>168</v>
      </c>
      <c r="R4" s="72" t="s">
        <v>169</v>
      </c>
      <c r="S4" s="81" t="s">
        <v>170</v>
      </c>
    </row>
    <row r="5" spans="1:19" ht="15.75" thickBot="1" x14ac:dyDescent="0.3">
      <c r="A5" s="97"/>
      <c r="B5" s="94"/>
      <c r="C5" s="94"/>
      <c r="D5" s="94"/>
      <c r="E5" s="94"/>
      <c r="F5" s="94"/>
      <c r="G5" s="95"/>
      <c r="H5" s="75"/>
      <c r="I5" s="73"/>
      <c r="J5" s="73"/>
      <c r="K5" s="9" t="s">
        <v>6</v>
      </c>
      <c r="L5" s="9" t="s">
        <v>7</v>
      </c>
      <c r="M5" s="9" t="s">
        <v>77</v>
      </c>
      <c r="N5" s="9" t="s">
        <v>10</v>
      </c>
      <c r="O5" s="9" t="s">
        <v>7</v>
      </c>
      <c r="P5" s="10" t="s">
        <v>77</v>
      </c>
      <c r="Q5" s="91"/>
      <c r="R5" s="73"/>
      <c r="S5" s="89"/>
    </row>
    <row r="6" spans="1:19" x14ac:dyDescent="0.25">
      <c r="A6" s="11" t="s">
        <v>11</v>
      </c>
      <c r="B6" s="13"/>
      <c r="C6" s="13"/>
      <c r="D6" s="54"/>
      <c r="E6" s="13"/>
      <c r="F6" s="55"/>
      <c r="G6" s="13"/>
      <c r="H6" s="14">
        <v>1623939085</v>
      </c>
      <c r="I6" s="15">
        <v>2116744713</v>
      </c>
      <c r="J6" s="15">
        <v>1132267879.0999999</v>
      </c>
      <c r="K6" s="15">
        <v>950884334.19999981</v>
      </c>
      <c r="L6" s="15">
        <v>118661512.2</v>
      </c>
      <c r="M6" s="15">
        <v>62722032.700000003</v>
      </c>
      <c r="N6" s="16">
        <v>0.44922012955087975</v>
      </c>
      <c r="O6" s="16">
        <v>0.50527861949122999</v>
      </c>
      <c r="P6" s="17">
        <v>0.53490998330888473</v>
      </c>
      <c r="Q6" s="56"/>
      <c r="R6" s="15"/>
      <c r="S6" s="17"/>
    </row>
    <row r="7" spans="1:19" x14ac:dyDescent="0.25">
      <c r="A7" s="40" t="s">
        <v>171</v>
      </c>
      <c r="B7" s="42"/>
      <c r="C7" s="42"/>
      <c r="D7" s="57"/>
      <c r="E7" s="42"/>
      <c r="F7" s="58"/>
      <c r="G7" s="42"/>
      <c r="H7" s="43">
        <f ca="1">SUM(H8:OFFSET(H6,MATCH("PROYECTOS",$A$8:$A$50,0),0))</f>
        <v>1336757696</v>
      </c>
      <c r="I7" s="44">
        <f ca="1">SUM(I8:OFFSET(I6,MATCH("PROYECTOS",$A$8:$A$50,0),0))</f>
        <v>1515125659</v>
      </c>
      <c r="J7" s="44">
        <f ca="1">SUM(J8:OFFSET(J6,MATCH("PROYECTOS",$A$8:$A$50,0),0))</f>
        <v>1020331113.7000002</v>
      </c>
      <c r="K7" s="44">
        <f ca="1">SUM(K8:OFFSET(K6,MATCH("PROYECTOS",$A$8:$A$50,0),0))</f>
        <v>856754021.20000005</v>
      </c>
      <c r="L7" s="44">
        <f ca="1">SUM(L8:OFFSET(L6,MATCH("PROYECTOS",$A$8:$A$50,0),0))</f>
        <v>106364483</v>
      </c>
      <c r="M7" s="44">
        <f ca="1">SUM(M8:OFFSET(M6,MATCH("PROYECTOS",$A$8:$A$50,0),0))</f>
        <v>57212609.5</v>
      </c>
      <c r="N7" s="45">
        <f ca="1">IFERROR(K7/I7,0)</f>
        <v>0.56546730372546616</v>
      </c>
      <c r="O7" s="45">
        <f ca="1">IFERROR(SUM(K7,L7)/I7,0)</f>
        <v>0.6356690605026577</v>
      </c>
      <c r="P7" s="46">
        <f ca="1">IFERROR(SUM(K7,L7,M7)/I7,0)</f>
        <v>0.67343002716581946</v>
      </c>
      <c r="Q7" s="59"/>
      <c r="R7" s="44"/>
      <c r="S7" s="46"/>
    </row>
    <row r="8" spans="1:19" ht="38.25" x14ac:dyDescent="0.25">
      <c r="A8" s="18"/>
      <c r="B8" s="20">
        <v>5001353</v>
      </c>
      <c r="C8" s="20" t="s">
        <v>995</v>
      </c>
      <c r="D8" s="63">
        <v>3000157</v>
      </c>
      <c r="E8" s="20" t="s">
        <v>992</v>
      </c>
      <c r="F8" s="64">
        <v>3</v>
      </c>
      <c r="G8" s="20" t="s">
        <v>605</v>
      </c>
      <c r="H8" s="21">
        <v>964135592</v>
      </c>
      <c r="I8" s="22">
        <v>1016641159</v>
      </c>
      <c r="J8" s="22">
        <f t="shared" ref="J8:J15" si="0">SUM(K8,L8,M8)</f>
        <v>765092661.4000001</v>
      </c>
      <c r="K8" s="22">
        <v>642682089.20000005</v>
      </c>
      <c r="L8" s="22">
        <v>79087712.700000003</v>
      </c>
      <c r="M8" s="22">
        <v>43322859.5</v>
      </c>
      <c r="N8" s="23">
        <f t="shared" ref="N8:N16" si="1">IFERROR(K8/I8,0)</f>
        <v>0.63216217788404538</v>
      </c>
      <c r="O8" s="23">
        <f t="shared" ref="O8:O16" si="2">IFERROR(SUM(K8,L8)/I8,0)</f>
        <v>0.7099553224954569</v>
      </c>
      <c r="P8" s="24">
        <f t="shared" ref="P8:P16" si="3">IFERROR(SUM(K8,L8,M8)/I8,0)</f>
        <v>0.75256904034120464</v>
      </c>
      <c r="Q8" s="65">
        <v>0</v>
      </c>
      <c r="R8" s="22">
        <v>0</v>
      </c>
      <c r="S8" s="24">
        <f>IFERROR(R8/Q8,0)</f>
        <v>0</v>
      </c>
    </row>
    <row r="9" spans="1:19" ht="38.25" x14ac:dyDescent="0.25">
      <c r="A9" s="18"/>
      <c r="B9" s="20">
        <v>5001417</v>
      </c>
      <c r="C9" s="20" t="s">
        <v>996</v>
      </c>
      <c r="D9" s="63">
        <v>3000157</v>
      </c>
      <c r="E9" s="20" t="s">
        <v>992</v>
      </c>
      <c r="F9" s="64">
        <v>66</v>
      </c>
      <c r="G9" s="20" t="s">
        <v>375</v>
      </c>
      <c r="H9" s="21">
        <v>35924436</v>
      </c>
      <c r="I9" s="22">
        <v>69178991</v>
      </c>
      <c r="J9" s="22">
        <f t="shared" si="0"/>
        <v>11954892.699999999</v>
      </c>
      <c r="K9" s="22">
        <v>10101707.699999999</v>
      </c>
      <c r="L9" s="22">
        <v>1379724</v>
      </c>
      <c r="M9" s="22">
        <v>473461</v>
      </c>
      <c r="N9" s="23">
        <f t="shared" si="1"/>
        <v>0.14602276723001062</v>
      </c>
      <c r="O9" s="23">
        <f t="shared" si="2"/>
        <v>0.16596703036619889</v>
      </c>
      <c r="P9" s="24">
        <f t="shared" si="3"/>
        <v>0.17281103015798538</v>
      </c>
      <c r="Q9" s="65">
        <v>0</v>
      </c>
      <c r="R9" s="22">
        <v>0</v>
      </c>
      <c r="S9" s="24">
        <f t="shared" ref="S9:S15" si="4">IFERROR(R9/Q9,0)</f>
        <v>0</v>
      </c>
    </row>
    <row r="10" spans="1:19" ht="38.25" x14ac:dyDescent="0.25">
      <c r="A10" s="18"/>
      <c r="B10" s="20">
        <v>5001535</v>
      </c>
      <c r="C10" s="20" t="s">
        <v>997</v>
      </c>
      <c r="D10" s="63">
        <v>3000160</v>
      </c>
      <c r="E10" s="20" t="s">
        <v>993</v>
      </c>
      <c r="F10" s="64">
        <v>112</v>
      </c>
      <c r="G10" s="20" t="s">
        <v>429</v>
      </c>
      <c r="H10" s="21">
        <v>14120084</v>
      </c>
      <c r="I10" s="22">
        <v>12799338</v>
      </c>
      <c r="J10" s="22">
        <f t="shared" si="0"/>
        <v>4392904.4000000004</v>
      </c>
      <c r="K10" s="22">
        <v>3608461.8</v>
      </c>
      <c r="L10" s="22">
        <v>494004.2</v>
      </c>
      <c r="M10" s="22">
        <v>290438.40000000002</v>
      </c>
      <c r="N10" s="23">
        <f t="shared" si="1"/>
        <v>0.28192565896767474</v>
      </c>
      <c r="O10" s="23">
        <f t="shared" si="2"/>
        <v>0.32052173323339067</v>
      </c>
      <c r="P10" s="24">
        <f t="shared" si="3"/>
        <v>0.34321340681838391</v>
      </c>
      <c r="Q10" s="65">
        <v>0</v>
      </c>
      <c r="R10" s="22">
        <v>0</v>
      </c>
      <c r="S10" s="24">
        <f t="shared" si="4"/>
        <v>0</v>
      </c>
    </row>
    <row r="11" spans="1:19" ht="25.5" x14ac:dyDescent="0.25">
      <c r="A11" s="18"/>
      <c r="B11" s="20">
        <v>5001549</v>
      </c>
      <c r="C11" s="20" t="s">
        <v>998</v>
      </c>
      <c r="D11" s="63">
        <v>3000001</v>
      </c>
      <c r="E11" s="20" t="s">
        <v>366</v>
      </c>
      <c r="F11" s="64">
        <v>1</v>
      </c>
      <c r="G11" s="20" t="s">
        <v>413</v>
      </c>
      <c r="H11" s="21">
        <v>202449814</v>
      </c>
      <c r="I11" s="22">
        <v>271932633</v>
      </c>
      <c r="J11" s="22">
        <f t="shared" si="0"/>
        <v>186016111.60000002</v>
      </c>
      <c r="K11" s="22">
        <v>158968978.30000001</v>
      </c>
      <c r="L11" s="22">
        <v>18902695.800000001</v>
      </c>
      <c r="M11" s="22">
        <v>8144437.5</v>
      </c>
      <c r="N11" s="23">
        <f t="shared" si="1"/>
        <v>0.58458956009152463</v>
      </c>
      <c r="O11" s="23">
        <f t="shared" si="2"/>
        <v>0.65410198157423804</v>
      </c>
      <c r="P11" s="24">
        <f t="shared" si="3"/>
        <v>0.6840521843511147</v>
      </c>
      <c r="Q11" s="65">
        <v>0</v>
      </c>
      <c r="R11" s="22">
        <v>0</v>
      </c>
      <c r="S11" s="24">
        <f t="shared" si="4"/>
        <v>0</v>
      </c>
    </row>
    <row r="12" spans="1:19" x14ac:dyDescent="0.25">
      <c r="A12" s="18"/>
      <c r="B12" s="20">
        <v>5001550</v>
      </c>
      <c r="C12" s="20" t="s">
        <v>999</v>
      </c>
      <c r="D12" s="63">
        <v>3000001</v>
      </c>
      <c r="E12" s="20" t="s">
        <v>366</v>
      </c>
      <c r="F12" s="64">
        <v>101</v>
      </c>
      <c r="G12" s="20" t="s">
        <v>1002</v>
      </c>
      <c r="H12" s="21">
        <v>45123550</v>
      </c>
      <c r="I12" s="22">
        <v>48330730</v>
      </c>
      <c r="J12" s="22">
        <f t="shared" si="0"/>
        <v>25273694.399999999</v>
      </c>
      <c r="K12" s="22">
        <v>20954937.699999999</v>
      </c>
      <c r="L12" s="22">
        <v>2922525</v>
      </c>
      <c r="M12" s="22">
        <v>1396231.7</v>
      </c>
      <c r="N12" s="23">
        <f t="shared" si="1"/>
        <v>0.43357378835370375</v>
      </c>
      <c r="O12" s="23">
        <f t="shared" si="2"/>
        <v>0.49404307983761053</v>
      </c>
      <c r="P12" s="24">
        <f t="shared" si="3"/>
        <v>0.52293218827855481</v>
      </c>
      <c r="Q12" s="65">
        <v>0</v>
      </c>
      <c r="R12" s="22">
        <v>0</v>
      </c>
      <c r="S12" s="24">
        <f t="shared" si="4"/>
        <v>0</v>
      </c>
    </row>
    <row r="13" spans="1:19" x14ac:dyDescent="0.25">
      <c r="A13" s="18"/>
      <c r="B13" s="20">
        <v>5001551</v>
      </c>
      <c r="C13" s="20" t="s">
        <v>1000</v>
      </c>
      <c r="D13" s="63">
        <v>3000001</v>
      </c>
      <c r="E13" s="20" t="s">
        <v>366</v>
      </c>
      <c r="F13" s="64">
        <v>6</v>
      </c>
      <c r="G13" s="20" t="s">
        <v>249</v>
      </c>
      <c r="H13" s="21">
        <v>17049359</v>
      </c>
      <c r="I13" s="22">
        <v>15488949</v>
      </c>
      <c r="J13" s="22">
        <f t="shared" si="0"/>
        <v>6786391.5999999996</v>
      </c>
      <c r="K13" s="22">
        <v>5392530.0999999996</v>
      </c>
      <c r="L13" s="22">
        <v>839380</v>
      </c>
      <c r="M13" s="22">
        <v>554481.5</v>
      </c>
      <c r="N13" s="23">
        <f t="shared" si="1"/>
        <v>0.34815338987816408</v>
      </c>
      <c r="O13" s="23">
        <f t="shared" si="2"/>
        <v>0.40234557554550665</v>
      </c>
      <c r="P13" s="24">
        <f t="shared" si="3"/>
        <v>0.43814409873775162</v>
      </c>
      <c r="Q13" s="65">
        <v>0</v>
      </c>
      <c r="R13" s="22">
        <v>0</v>
      </c>
      <c r="S13" s="24">
        <f t="shared" si="4"/>
        <v>0</v>
      </c>
    </row>
    <row r="14" spans="1:19" x14ac:dyDescent="0.25">
      <c r="A14" s="18"/>
      <c r="B14" s="20">
        <v>5001553</v>
      </c>
      <c r="C14" s="20" t="s">
        <v>1001</v>
      </c>
      <c r="D14" s="63">
        <v>3000001</v>
      </c>
      <c r="E14" s="20" t="s">
        <v>366</v>
      </c>
      <c r="F14" s="64">
        <v>152</v>
      </c>
      <c r="G14" s="20" t="s">
        <v>1003</v>
      </c>
      <c r="H14" s="21">
        <v>15901562</v>
      </c>
      <c r="I14" s="22">
        <v>27300079</v>
      </c>
      <c r="J14" s="22">
        <f t="shared" si="0"/>
        <v>11272687.699999999</v>
      </c>
      <c r="K14" s="22">
        <v>8189812</v>
      </c>
      <c r="L14" s="22">
        <v>1554631.7</v>
      </c>
      <c r="M14" s="22">
        <v>1528244</v>
      </c>
      <c r="N14" s="23">
        <f t="shared" si="1"/>
        <v>0.29999224544368536</v>
      </c>
      <c r="O14" s="23">
        <f t="shared" si="2"/>
        <v>0.35693829677196171</v>
      </c>
      <c r="P14" s="24">
        <f t="shared" si="3"/>
        <v>0.41291776847971756</v>
      </c>
      <c r="Q14" s="65">
        <v>0</v>
      </c>
      <c r="R14" s="22">
        <v>0</v>
      </c>
      <c r="S14" s="24">
        <f t="shared" si="4"/>
        <v>0</v>
      </c>
    </row>
    <row r="15" spans="1:19" x14ac:dyDescent="0.25">
      <c r="A15" s="18"/>
      <c r="B15" s="20">
        <v>9000000</v>
      </c>
      <c r="C15" s="20" t="s">
        <v>192</v>
      </c>
      <c r="D15" s="63">
        <v>9000000</v>
      </c>
      <c r="E15" s="20" t="s">
        <v>193</v>
      </c>
      <c r="F15" s="64"/>
      <c r="G15" s="20" t="s">
        <v>205</v>
      </c>
      <c r="H15" s="21">
        <v>42053299</v>
      </c>
      <c r="I15" s="22">
        <v>53453780</v>
      </c>
      <c r="J15" s="22">
        <f t="shared" si="0"/>
        <v>9541769.9000000004</v>
      </c>
      <c r="K15" s="22">
        <v>6855504.4000000004</v>
      </c>
      <c r="L15" s="22">
        <v>1183809.6000000001</v>
      </c>
      <c r="M15" s="22">
        <v>1502455.9</v>
      </c>
      <c r="N15" s="23">
        <f t="shared" si="1"/>
        <v>0.12825106849319171</v>
      </c>
      <c r="O15" s="23">
        <f t="shared" si="2"/>
        <v>0.15039748358301322</v>
      </c>
      <c r="P15" s="24">
        <f t="shared" si="3"/>
        <v>0.1785050542730561</v>
      </c>
      <c r="Q15" s="65">
        <v>0</v>
      </c>
      <c r="R15" s="22">
        <v>0</v>
      </c>
      <c r="S15" s="24">
        <f t="shared" si="4"/>
        <v>0</v>
      </c>
    </row>
    <row r="16" spans="1:19" ht="15.75" thickBot="1" x14ac:dyDescent="0.3">
      <c r="A16" s="47" t="s">
        <v>161</v>
      </c>
      <c r="B16" s="49"/>
      <c r="C16" s="49"/>
      <c r="D16" s="60"/>
      <c r="E16" s="49"/>
      <c r="F16" s="61"/>
      <c r="G16" s="49"/>
      <c r="H16" s="50">
        <f ca="1">OFFSET(H16,-MATCH("PROYECTOS",$A$8:$A$50,0)-1,0)-(OFFSET(H16,-MATCH("PROYECTOS",$A$8:$A$50,0),0))</f>
        <v>287181389</v>
      </c>
      <c r="I16" s="51">
        <f t="shared" ref="I16:M16" ca="1" si="5">OFFSET(I16,-MATCH("PROYECTOS",$A$8:$A$50,0)-1,0)-(OFFSET(I16,-MATCH("PROYECTOS",$A$8:$A$50,0),0))</f>
        <v>601619054</v>
      </c>
      <c r="J16" s="51">
        <f t="shared" ca="1" si="5"/>
        <v>111936765.39999974</v>
      </c>
      <c r="K16" s="51">
        <f t="shared" ca="1" si="5"/>
        <v>94130312.999999762</v>
      </c>
      <c r="L16" s="51">
        <f t="shared" ca="1" si="5"/>
        <v>12297029.200000003</v>
      </c>
      <c r="M16" s="51">
        <f t="shared" ca="1" si="5"/>
        <v>5509423.200000003</v>
      </c>
      <c r="N16" s="52">
        <f t="shared" ca="1" si="1"/>
        <v>0.15646165521878527</v>
      </c>
      <c r="O16" s="52">
        <f t="shared" ca="1" si="2"/>
        <v>0.17690154840075886</v>
      </c>
      <c r="P16" s="53">
        <f t="shared" ca="1" si="3"/>
        <v>0.18605920915530008</v>
      </c>
      <c r="Q16" s="62"/>
      <c r="R16" s="51"/>
      <c r="S16" s="53"/>
    </row>
  </sheetData>
  <mergeCells count="14">
    <mergeCell ref="F4:G5"/>
    <mergeCell ref="D4:E5"/>
    <mergeCell ref="A4:C5"/>
    <mergeCell ref="A3:G3"/>
    <mergeCell ref="H3:P3"/>
    <mergeCell ref="J4:J5"/>
    <mergeCell ref="I4:I5"/>
    <mergeCell ref="H4:H5"/>
    <mergeCell ref="Q3:S3"/>
    <mergeCell ref="K4:M4"/>
    <mergeCell ref="N4:P4"/>
    <mergeCell ref="S4:S5"/>
    <mergeCell ref="R4:R5"/>
    <mergeCell ref="Q4:Q5"/>
  </mergeCells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3"/>
  <dimension ref="A1:M11"/>
  <sheetViews>
    <sheetView workbookViewId="0">
      <selection activeCell="A8" sqref="A8:L8"/>
    </sheetView>
  </sheetViews>
  <sheetFormatPr baseColWidth="10" defaultColWidth="11.7109375" defaultRowHeight="15" x14ac:dyDescent="0.25"/>
  <cols>
    <col min="1" max="1" width="4.28515625" customWidth="1"/>
    <col min="2" max="2" width="4.28515625" style="4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67</v>
      </c>
      <c r="B1" s="36" t="s">
        <v>72</v>
      </c>
      <c r="C1" s="33" t="s">
        <v>54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1006</v>
      </c>
    </row>
    <row r="3" spans="1:13" ht="15.75" thickBot="1" x14ac:dyDescent="0.3">
      <c r="A3" s="76" t="s">
        <v>75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2"/>
      <c r="C6" s="13"/>
      <c r="D6" s="14">
        <v>37464788</v>
      </c>
      <c r="E6" s="15">
        <v>45757796</v>
      </c>
      <c r="F6" s="15">
        <v>33416122.300000004</v>
      </c>
      <c r="G6" s="15">
        <v>27086640.900000002</v>
      </c>
      <c r="H6" s="15">
        <v>3396449.5999999996</v>
      </c>
      <c r="I6" s="15">
        <v>2933031.8000000003</v>
      </c>
      <c r="J6" s="16">
        <v>0.5919568525546991</v>
      </c>
      <c r="K6" s="16">
        <v>0.66618353952187737</v>
      </c>
      <c r="L6" s="17">
        <v>0.73028260146096202</v>
      </c>
      <c r="M6" s="5"/>
    </row>
    <row r="7" spans="1:13" x14ac:dyDescent="0.25">
      <c r="A7" s="40" t="s">
        <v>107</v>
      </c>
      <c r="B7" s="41"/>
      <c r="C7" s="42"/>
      <c r="D7" s="43">
        <f ca="1">SUM(D8:OFFSET(D6,MATCH("GOBIERNOS REGIONALES",$A$8:$A$50,0),0))</f>
        <v>37464788</v>
      </c>
      <c r="E7" s="44">
        <f ca="1">SUM(E8:OFFSET(E6,MATCH("GOBIERNOS REGIONALES",$A$8:$A$50,0),0))</f>
        <v>45757796</v>
      </c>
      <c r="F7" s="44">
        <f ca="1">SUM(F8:OFFSET(F6,MATCH("GOBIERNOS REGIONALES",$A$8:$A$50,0),0))</f>
        <v>33416122.300000001</v>
      </c>
      <c r="G7" s="44">
        <f ca="1">SUM(G8:OFFSET(G6,MATCH("GOBIERNOS REGIONALES",$A$8:$A$50,0),0))</f>
        <v>27086640.800000001</v>
      </c>
      <c r="H7" s="44">
        <f ca="1">SUM(H8:OFFSET(H6,MATCH("GOBIERNOS REGIONALES",$A$8:$A$50,0),0))</f>
        <v>3396449.7</v>
      </c>
      <c r="I7" s="44">
        <f ca="1">SUM(I8:OFFSET(I6,MATCH("GOBIERNOS REGIONALES",$A$8:$A$50,0),0))</f>
        <v>2933031.8</v>
      </c>
      <c r="J7" s="45">
        <f ca="1">IFERROR(G7/E7,0)</f>
        <v>0.59195685036927914</v>
      </c>
      <c r="K7" s="45">
        <f ca="1">IFERROR(SUM(G7,H7)/E7,0)</f>
        <v>0.66618353952187737</v>
      </c>
      <c r="L7" s="46">
        <f ca="1">IFERROR(SUM(G7,H7,I7)/E7,0)</f>
        <v>0.73028260146096202</v>
      </c>
      <c r="M7" s="5"/>
    </row>
    <row r="8" spans="1:13" x14ac:dyDescent="0.25">
      <c r="A8" s="18"/>
      <c r="B8" s="19">
        <v>4</v>
      </c>
      <c r="C8" s="20" t="s">
        <v>715</v>
      </c>
      <c r="D8" s="21">
        <v>37464788</v>
      </c>
      <c r="E8" s="22">
        <v>45757796</v>
      </c>
      <c r="F8" s="22">
        <f t="shared" ref="F8:F10" si="0">SUM(G8,H8,I8)</f>
        <v>33416122.300000001</v>
      </c>
      <c r="G8" s="22">
        <v>27086640.800000001</v>
      </c>
      <c r="H8" s="22">
        <v>3396449.7</v>
      </c>
      <c r="I8" s="22">
        <v>2933031.8</v>
      </c>
      <c r="J8" s="23">
        <f t="shared" ref="J8:J10" si="1">IFERROR(G8/E8,0)</f>
        <v>0.59195685036927914</v>
      </c>
      <c r="K8" s="23">
        <f t="shared" ref="K8:K10" si="2">IFERROR(SUM(G8,H8)/E8,0)</f>
        <v>0.66618353952187737</v>
      </c>
      <c r="L8" s="24">
        <f t="shared" ref="L8:L10" si="3">IFERROR(SUM(G8,H8,I8)/E8,0)</f>
        <v>0.73028260146096202</v>
      </c>
      <c r="M8" s="5"/>
    </row>
    <row r="9" spans="1:13" ht="15.75" thickBot="1" x14ac:dyDescent="0.3">
      <c r="A9" s="47" t="s">
        <v>112</v>
      </c>
      <c r="B9" s="48"/>
      <c r="C9" s="49"/>
      <c r="D9" s="50">
        <f ca="1">SUM(D10:OFFSET(D8,(MATCH("GOBIERNOS LOCALES",$A$8:$A$50,0)-MATCH("GOBIERNOS REGIONALES",$A$8:$A$50,0)),0))</f>
        <v>0</v>
      </c>
      <c r="E9" s="51">
        <f ca="1">SUM(E10:OFFSET(E8,(MATCH("GOBIERNOS LOCALES",$A$8:$A$50,0)-MATCH("GOBIERNOS REGIONALES",$A$8:$A$50,0)),0))</f>
        <v>0</v>
      </c>
      <c r="F9" s="51">
        <f ca="1">SUM(F10:OFFSET(F8,(MATCH("GOBIERNOS LOCALES",$A$8:$A$50,0)-MATCH("GOBIERNOS REGIONALES",$A$8:$A$50,0)),0))</f>
        <v>0</v>
      </c>
      <c r="G9" s="51">
        <f ca="1">SUM(G10:OFFSET(G8,(MATCH("GOBIERNOS LOCALES",$A$8:$A$50,0)-MATCH("GOBIERNOS REGIONALES",$A$8:$A$50,0)),0))</f>
        <v>0</v>
      </c>
      <c r="H9" s="51">
        <f ca="1">SUM(H10:OFFSET(H8,(MATCH("GOBIERNOS LOCALES",$A$8:$A$50,0)-MATCH("GOBIERNOS REGIONALES",$A$8:$A$50,0)),0))</f>
        <v>0</v>
      </c>
      <c r="I9" s="51">
        <f ca="1">SUM(I10:OFFSET(I8,(MATCH("GOBIERNOS LOCALES",$A$8:$A$50,0)-MATCH("GOBIERNOS REGIONALES",$A$8:$A$50,0)),0))</f>
        <v>0</v>
      </c>
      <c r="J9" s="52">
        <f ca="1">IFERROR(G9/E9,0)</f>
        <v>0</v>
      </c>
      <c r="K9" s="52">
        <f ca="1">IFERROR(SUM(G9,H9)/E9,0)</f>
        <v>0</v>
      </c>
      <c r="L9" s="53">
        <f ca="1">IFERROR(SUM(G9,H9,I9)/E9,0)</f>
        <v>0</v>
      </c>
      <c r="M9" s="5"/>
    </row>
    <row r="10" spans="1:13" x14ac:dyDescent="0.25">
      <c r="A10" t="s">
        <v>138</v>
      </c>
      <c r="D10" s="6"/>
      <c r="E10" s="6"/>
      <c r="F10" s="6">
        <f t="shared" si="0"/>
        <v>0</v>
      </c>
      <c r="G10" s="6"/>
      <c r="H10" s="6"/>
      <c r="I10" s="6"/>
      <c r="J10" s="5">
        <f t="shared" si="1"/>
        <v>0</v>
      </c>
      <c r="K10" s="5">
        <f t="shared" si="2"/>
        <v>0</v>
      </c>
      <c r="L10" s="5">
        <f t="shared" si="3"/>
        <v>0</v>
      </c>
      <c r="M10" s="5"/>
    </row>
    <row r="11" spans="1:13" x14ac:dyDescent="0.25">
      <c r="D11" s="6"/>
      <c r="E11" s="6"/>
      <c r="F11" s="6"/>
      <c r="G11" s="6"/>
      <c r="H11" s="6"/>
      <c r="I11" s="6"/>
      <c r="J11" s="5"/>
      <c r="K11" s="5"/>
      <c r="L11" s="5"/>
      <c r="M11" s="5"/>
    </row>
  </sheetData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4"/>
  <dimension ref="A1:P100"/>
  <sheetViews>
    <sheetView workbookViewId="0">
      <selection activeCell="N2" sqref="N2"/>
    </sheetView>
  </sheetViews>
  <sheetFormatPr baseColWidth="10" defaultColWidth="11.7109375" defaultRowHeight="15" x14ac:dyDescent="0.25"/>
  <cols>
    <col min="1" max="1" width="4.28515625" customWidth="1"/>
    <col min="2" max="2" width="4.28515625" style="35" customWidth="1"/>
    <col min="3" max="3" width="31.42578125" customWidth="1"/>
    <col min="4" max="6" width="13.5703125" customWidth="1"/>
    <col min="7" max="9" width="0" hidden="1" customWidth="1"/>
  </cols>
  <sheetData>
    <row r="1" spans="1:16" ht="15.75" x14ac:dyDescent="0.25">
      <c r="A1" s="32">
        <v>67</v>
      </c>
      <c r="B1" s="34" t="s">
        <v>72</v>
      </c>
      <c r="C1" s="33" t="s">
        <v>54</v>
      </c>
      <c r="D1" s="33"/>
      <c r="E1" s="33"/>
      <c r="F1" s="33"/>
      <c r="G1" s="33"/>
      <c r="H1" s="33"/>
      <c r="I1" s="33"/>
      <c r="J1" s="33"/>
      <c r="K1" s="33"/>
      <c r="L1" s="33"/>
    </row>
    <row r="2" spans="1:16" ht="15.75" thickBot="1" x14ac:dyDescent="0.3">
      <c r="A2" s="2" t="s">
        <v>1007</v>
      </c>
      <c r="N2" s="1" t="s">
        <v>1012</v>
      </c>
    </row>
    <row r="3" spans="1:16" ht="15.75" thickBot="1" x14ac:dyDescent="0.3">
      <c r="A3" s="76" t="s">
        <v>79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6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6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  <c r="O5" s="6"/>
      <c r="P5" s="66"/>
    </row>
    <row r="6" spans="1:16" x14ac:dyDescent="0.25">
      <c r="A6" s="11" t="s">
        <v>11</v>
      </c>
      <c r="B6" s="37"/>
      <c r="C6" s="13"/>
      <c r="D6" s="14">
        <f ca="1">SUM(D7:OFFSET(D7,50,0))</f>
        <v>37464788</v>
      </c>
      <c r="E6" s="15">
        <f ca="1">SUM(E7:OFFSET(E7,50,0))</f>
        <v>45757796</v>
      </c>
      <c r="F6" s="15">
        <f ca="1">SUM(F7:OFFSET(F7,50,0))</f>
        <v>33416122.300000004</v>
      </c>
      <c r="G6" s="15">
        <f ca="1">SUM(G7:OFFSET(G7,50,0))</f>
        <v>27086640.900000002</v>
      </c>
      <c r="H6" s="15">
        <f ca="1">SUM(H7:OFFSET(H7,50,0))</f>
        <v>3396449.5999999996</v>
      </c>
      <c r="I6" s="15">
        <f ca="1">SUM(I7:OFFSET(I7,50,0))</f>
        <v>2933031.8000000003</v>
      </c>
      <c r="J6" s="16">
        <f ca="1">IFERROR(G6/E6,0)</f>
        <v>0.5919568525546991</v>
      </c>
      <c r="K6" s="16">
        <f ca="1">IFERROR(SUM(G6,H6)/E6,0)</f>
        <v>0.66618353952187737</v>
      </c>
      <c r="L6" s="17">
        <f ca="1">IFERROR(SUM(G6,H6,I6)/E6,0)</f>
        <v>0.73028260146096202</v>
      </c>
      <c r="M6" s="5"/>
      <c r="O6" s="6" t="s">
        <v>206</v>
      </c>
      <c r="P6" s="66" t="s">
        <v>207</v>
      </c>
    </row>
    <row r="7" spans="1:16" x14ac:dyDescent="0.25">
      <c r="A7" s="18"/>
      <c r="B7" s="38">
        <v>2</v>
      </c>
      <c r="C7" s="20" t="s">
        <v>83</v>
      </c>
      <c r="D7" s="21">
        <v>1537170</v>
      </c>
      <c r="E7" s="22">
        <v>1571157</v>
      </c>
      <c r="F7" s="22">
        <f t="shared" ref="F7:F30" si="0">SUM(G7,H7,I7)</f>
        <v>1191522.7</v>
      </c>
      <c r="G7" s="22">
        <v>958523.6</v>
      </c>
      <c r="H7" s="22">
        <v>123070.6</v>
      </c>
      <c r="I7" s="22">
        <v>109928.5</v>
      </c>
      <c r="J7" s="23">
        <f t="shared" ref="J7:J30" si="1">IFERROR(G7/E7,0)</f>
        <v>0.61007499568789114</v>
      </c>
      <c r="K7" s="23">
        <f t="shared" ref="K7:K30" si="2">IFERROR(SUM(G7,H7)/E7,0)</f>
        <v>0.6884061872874575</v>
      </c>
      <c r="L7" s="24">
        <f t="shared" ref="L7:L30" si="3">IFERROR(SUM(G7,H7,I7)/E7,0)</f>
        <v>0.75837277878658849</v>
      </c>
      <c r="M7" s="5"/>
      <c r="N7" t="s">
        <v>92</v>
      </c>
      <c r="O7" s="6">
        <v>1259315.2999999998</v>
      </c>
      <c r="P7" s="66">
        <v>0.86691074982428618</v>
      </c>
    </row>
    <row r="8" spans="1:16" x14ac:dyDescent="0.25">
      <c r="A8" s="18"/>
      <c r="B8" s="38">
        <v>3</v>
      </c>
      <c r="C8" s="20" t="s">
        <v>84</v>
      </c>
      <c r="D8" s="21">
        <v>1129577</v>
      </c>
      <c r="E8" s="22">
        <v>887109</v>
      </c>
      <c r="F8" s="22">
        <f t="shared" si="0"/>
        <v>739473.5</v>
      </c>
      <c r="G8" s="22">
        <v>567293.5</v>
      </c>
      <c r="H8" s="22">
        <v>92444.2</v>
      </c>
      <c r="I8" s="22">
        <v>79735.8</v>
      </c>
      <c r="J8" s="23">
        <f t="shared" si="1"/>
        <v>0.63948567763375186</v>
      </c>
      <c r="K8" s="23">
        <f t="shared" si="2"/>
        <v>0.74369406690722328</v>
      </c>
      <c r="L8" s="24">
        <f t="shared" si="3"/>
        <v>0.83357682088672302</v>
      </c>
      <c r="M8" s="5"/>
      <c r="N8" t="s">
        <v>96</v>
      </c>
      <c r="O8" s="6">
        <v>15453726.5</v>
      </c>
      <c r="P8" s="66">
        <v>0.84595128999180413</v>
      </c>
    </row>
    <row r="9" spans="1:16" x14ac:dyDescent="0.25">
      <c r="A9" s="18"/>
      <c r="B9" s="38">
        <v>4</v>
      </c>
      <c r="C9" s="20" t="s">
        <v>85</v>
      </c>
      <c r="D9" s="21">
        <v>1731570</v>
      </c>
      <c r="E9" s="22">
        <v>1816462</v>
      </c>
      <c r="F9" s="22">
        <f t="shared" si="0"/>
        <v>1096706.7</v>
      </c>
      <c r="G9" s="22">
        <v>909473.9</v>
      </c>
      <c r="H9" s="22">
        <v>101733.2</v>
      </c>
      <c r="I9" s="22">
        <v>85499.6</v>
      </c>
      <c r="J9" s="23">
        <f t="shared" si="1"/>
        <v>0.50068424222472041</v>
      </c>
      <c r="K9" s="23">
        <f t="shared" si="2"/>
        <v>0.55669047852363551</v>
      </c>
      <c r="L9" s="24">
        <f t="shared" si="3"/>
        <v>0.60375978137720465</v>
      </c>
      <c r="M9" s="5"/>
      <c r="N9" t="s">
        <v>84</v>
      </c>
      <c r="O9" s="6">
        <v>739473.5</v>
      </c>
      <c r="P9" s="66">
        <v>0.83357682088672302</v>
      </c>
    </row>
    <row r="10" spans="1:16" x14ac:dyDescent="0.25">
      <c r="A10" s="18"/>
      <c r="B10" s="38">
        <v>5</v>
      </c>
      <c r="C10" s="20" t="s">
        <v>86</v>
      </c>
      <c r="D10" s="21">
        <v>585839</v>
      </c>
      <c r="E10" s="22">
        <v>618264</v>
      </c>
      <c r="F10" s="22">
        <f t="shared" si="0"/>
        <v>448612.4</v>
      </c>
      <c r="G10" s="22">
        <v>353799.5</v>
      </c>
      <c r="H10" s="22">
        <v>53247.5</v>
      </c>
      <c r="I10" s="22">
        <v>41565.4</v>
      </c>
      <c r="J10" s="23">
        <f t="shared" si="1"/>
        <v>0.57224664544595838</v>
      </c>
      <c r="K10" s="23">
        <f t="shared" si="2"/>
        <v>0.65837085775655702</v>
      </c>
      <c r="L10" s="24">
        <f t="shared" si="3"/>
        <v>0.72560006728517268</v>
      </c>
      <c r="M10" s="5"/>
      <c r="N10" t="s">
        <v>102</v>
      </c>
      <c r="O10" s="6">
        <v>801835.6</v>
      </c>
      <c r="P10" s="66">
        <v>0.82912286252868139</v>
      </c>
    </row>
    <row r="11" spans="1:16" x14ac:dyDescent="0.25">
      <c r="A11" s="18"/>
      <c r="B11" s="38">
        <v>6</v>
      </c>
      <c r="C11" s="20" t="s">
        <v>87</v>
      </c>
      <c r="D11" s="21">
        <v>790693</v>
      </c>
      <c r="E11" s="22">
        <v>845671</v>
      </c>
      <c r="F11" s="22">
        <f t="shared" si="0"/>
        <v>623260.80000000005</v>
      </c>
      <c r="G11" s="22">
        <v>502766</v>
      </c>
      <c r="H11" s="22">
        <v>61614.5</v>
      </c>
      <c r="I11" s="22">
        <v>58880.3</v>
      </c>
      <c r="J11" s="23">
        <f t="shared" si="1"/>
        <v>0.59451725316346427</v>
      </c>
      <c r="K11" s="23">
        <f t="shared" si="2"/>
        <v>0.6673759653576864</v>
      </c>
      <c r="L11" s="24">
        <f t="shared" si="3"/>
        <v>0.73700150531353215</v>
      </c>
      <c r="M11" s="5"/>
      <c r="N11" t="s">
        <v>105</v>
      </c>
      <c r="O11" s="6">
        <v>386245.39999999997</v>
      </c>
      <c r="P11" s="66">
        <v>0.80680586714125169</v>
      </c>
    </row>
    <row r="12" spans="1:16" x14ac:dyDescent="0.25">
      <c r="A12" s="18"/>
      <c r="B12" s="38">
        <v>7</v>
      </c>
      <c r="C12" s="20" t="s">
        <v>88</v>
      </c>
      <c r="D12" s="21">
        <v>2063016</v>
      </c>
      <c r="E12" s="22">
        <v>2691284</v>
      </c>
      <c r="F12" s="22">
        <f t="shared" si="0"/>
        <v>2008180.5999999999</v>
      </c>
      <c r="G12" s="22">
        <v>1648297.9</v>
      </c>
      <c r="H12" s="22">
        <v>185761.8</v>
      </c>
      <c r="I12" s="22">
        <v>174120.9</v>
      </c>
      <c r="J12" s="23">
        <f t="shared" si="1"/>
        <v>0.61245780824320284</v>
      </c>
      <c r="K12" s="23">
        <f t="shared" si="2"/>
        <v>0.68148129294418569</v>
      </c>
      <c r="L12" s="24">
        <f t="shared" si="3"/>
        <v>0.74617937014451086</v>
      </c>
      <c r="M12" s="5"/>
      <c r="N12" t="s">
        <v>90</v>
      </c>
      <c r="O12" s="6">
        <v>237381.80000000002</v>
      </c>
      <c r="P12" s="66">
        <v>0.77790820372664304</v>
      </c>
    </row>
    <row r="13" spans="1:16" x14ac:dyDescent="0.25">
      <c r="A13" s="18"/>
      <c r="B13" s="38">
        <v>8</v>
      </c>
      <c r="C13" s="20" t="s">
        <v>89</v>
      </c>
      <c r="D13" s="21">
        <v>1027015</v>
      </c>
      <c r="E13" s="22">
        <v>1321815</v>
      </c>
      <c r="F13" s="22">
        <f t="shared" si="0"/>
        <v>989084.90000000014</v>
      </c>
      <c r="G13" s="22">
        <v>812356.8</v>
      </c>
      <c r="H13" s="22">
        <v>93187.8</v>
      </c>
      <c r="I13" s="22">
        <v>83540.3</v>
      </c>
      <c r="J13" s="23">
        <f t="shared" si="1"/>
        <v>0.6145767751160337</v>
      </c>
      <c r="K13" s="23">
        <f t="shared" si="2"/>
        <v>0.6850766559616891</v>
      </c>
      <c r="L13" s="24">
        <f t="shared" si="3"/>
        <v>0.748277860366239</v>
      </c>
      <c r="M13" s="5"/>
      <c r="N13" t="s">
        <v>95</v>
      </c>
      <c r="O13" s="6">
        <v>1153866.2</v>
      </c>
      <c r="P13" s="66">
        <v>0.77716081146613503</v>
      </c>
    </row>
    <row r="14" spans="1:16" x14ac:dyDescent="0.25">
      <c r="A14" s="18"/>
      <c r="B14" s="38">
        <v>9</v>
      </c>
      <c r="C14" s="20" t="s">
        <v>90</v>
      </c>
      <c r="D14" s="21">
        <v>340063</v>
      </c>
      <c r="E14" s="22">
        <v>305154</v>
      </c>
      <c r="F14" s="22">
        <f t="shared" si="0"/>
        <v>237381.80000000002</v>
      </c>
      <c r="G14" s="22">
        <v>193740.5</v>
      </c>
      <c r="H14" s="22">
        <v>24175.1</v>
      </c>
      <c r="I14" s="22">
        <v>19466.2</v>
      </c>
      <c r="J14" s="23">
        <f t="shared" si="1"/>
        <v>0.63489418457565683</v>
      </c>
      <c r="K14" s="23">
        <f t="shared" si="2"/>
        <v>0.71411680659601384</v>
      </c>
      <c r="L14" s="24">
        <f t="shared" si="3"/>
        <v>0.77790820372664304</v>
      </c>
      <c r="M14" s="5"/>
      <c r="N14" t="s">
        <v>93</v>
      </c>
      <c r="O14" s="6">
        <v>771083.5</v>
      </c>
      <c r="P14" s="66">
        <v>0.77046943585961991</v>
      </c>
    </row>
    <row r="15" spans="1:16" x14ac:dyDescent="0.25">
      <c r="A15" s="18"/>
      <c r="B15" s="38">
        <v>10</v>
      </c>
      <c r="C15" s="20" t="s">
        <v>91</v>
      </c>
      <c r="D15" s="21">
        <v>603777</v>
      </c>
      <c r="E15" s="22">
        <v>731817</v>
      </c>
      <c r="F15" s="22">
        <f t="shared" si="0"/>
        <v>492053.9</v>
      </c>
      <c r="G15" s="22">
        <v>401161.2</v>
      </c>
      <c r="H15" s="22">
        <v>50977.7</v>
      </c>
      <c r="I15" s="22">
        <v>39915</v>
      </c>
      <c r="J15" s="23">
        <f t="shared" si="1"/>
        <v>0.54817146909678238</v>
      </c>
      <c r="K15" s="23">
        <f t="shared" si="2"/>
        <v>0.61783055053380831</v>
      </c>
      <c r="L15" s="24">
        <f t="shared" si="3"/>
        <v>0.67237287463942497</v>
      </c>
      <c r="M15" s="5"/>
      <c r="N15" t="s">
        <v>83</v>
      </c>
      <c r="O15" s="6">
        <v>1191522.7</v>
      </c>
      <c r="P15" s="66">
        <v>0.75837277878658849</v>
      </c>
    </row>
    <row r="16" spans="1:16" x14ac:dyDescent="0.25">
      <c r="A16" s="18"/>
      <c r="B16" s="38">
        <v>11</v>
      </c>
      <c r="C16" s="20" t="s">
        <v>92</v>
      </c>
      <c r="D16" s="21">
        <v>1380236</v>
      </c>
      <c r="E16" s="22">
        <v>1452647</v>
      </c>
      <c r="F16" s="22">
        <f t="shared" si="0"/>
        <v>1259315.2999999998</v>
      </c>
      <c r="G16" s="22">
        <v>1000940.1</v>
      </c>
      <c r="H16" s="22">
        <v>140809.79999999999</v>
      </c>
      <c r="I16" s="22">
        <v>117565.4</v>
      </c>
      <c r="J16" s="23">
        <f t="shared" si="1"/>
        <v>0.68904565252260186</v>
      </c>
      <c r="K16" s="23">
        <f t="shared" si="2"/>
        <v>0.78597890609349685</v>
      </c>
      <c r="L16" s="24">
        <f t="shared" si="3"/>
        <v>0.86691074982428618</v>
      </c>
      <c r="M16" s="5"/>
      <c r="N16" t="s">
        <v>94</v>
      </c>
      <c r="O16" s="6">
        <v>1683980.6</v>
      </c>
      <c r="P16" s="66">
        <v>0.75587158294080525</v>
      </c>
    </row>
    <row r="17" spans="1:16" x14ac:dyDescent="0.25">
      <c r="A17" s="18"/>
      <c r="B17" s="38">
        <v>12</v>
      </c>
      <c r="C17" s="20" t="s">
        <v>93</v>
      </c>
      <c r="D17" s="21">
        <v>939000</v>
      </c>
      <c r="E17" s="22">
        <v>1000797</v>
      </c>
      <c r="F17" s="22">
        <f t="shared" si="0"/>
        <v>771083.5</v>
      </c>
      <c r="G17" s="22">
        <v>680029.1</v>
      </c>
      <c r="H17" s="22">
        <v>91054.399999999994</v>
      </c>
      <c r="I17" s="22">
        <v>0</v>
      </c>
      <c r="J17" s="23">
        <f t="shared" si="1"/>
        <v>0.67948754842390613</v>
      </c>
      <c r="K17" s="23">
        <f t="shared" si="2"/>
        <v>0.77046943585961991</v>
      </c>
      <c r="L17" s="24">
        <f t="shared" si="3"/>
        <v>0.77046943585961991</v>
      </c>
      <c r="M17" s="5"/>
      <c r="N17" t="s">
        <v>89</v>
      </c>
      <c r="O17" s="6">
        <v>989084.90000000014</v>
      </c>
      <c r="P17" s="66">
        <v>0.748277860366239</v>
      </c>
    </row>
    <row r="18" spans="1:16" x14ac:dyDescent="0.25">
      <c r="A18" s="18"/>
      <c r="B18" s="38">
        <v>13</v>
      </c>
      <c r="C18" s="20" t="s">
        <v>94</v>
      </c>
      <c r="D18" s="21">
        <v>1752155</v>
      </c>
      <c r="E18" s="22">
        <v>2227866</v>
      </c>
      <c r="F18" s="22">
        <f t="shared" si="0"/>
        <v>1683980.6</v>
      </c>
      <c r="G18" s="22">
        <v>1384323.6</v>
      </c>
      <c r="H18" s="22">
        <v>159238.6</v>
      </c>
      <c r="I18" s="22">
        <v>140418.4</v>
      </c>
      <c r="J18" s="23">
        <f t="shared" si="1"/>
        <v>0.62136753287675295</v>
      </c>
      <c r="K18" s="23">
        <f t="shared" si="2"/>
        <v>0.69284337567878862</v>
      </c>
      <c r="L18" s="24">
        <f t="shared" si="3"/>
        <v>0.75587158294080525</v>
      </c>
      <c r="M18" s="5"/>
      <c r="N18" t="s">
        <v>88</v>
      </c>
      <c r="O18" s="6">
        <v>2008180.5999999999</v>
      </c>
      <c r="P18" s="66">
        <v>0.74617937014451086</v>
      </c>
    </row>
    <row r="19" spans="1:16" x14ac:dyDescent="0.25">
      <c r="A19" s="18"/>
      <c r="B19" s="38">
        <v>14</v>
      </c>
      <c r="C19" s="20" t="s">
        <v>95</v>
      </c>
      <c r="D19" s="21">
        <v>1011863</v>
      </c>
      <c r="E19" s="22">
        <v>1484720</v>
      </c>
      <c r="F19" s="22">
        <f t="shared" si="0"/>
        <v>1153866.2</v>
      </c>
      <c r="G19" s="22">
        <v>939294.5</v>
      </c>
      <c r="H19" s="22">
        <v>112682.7</v>
      </c>
      <c r="I19" s="22">
        <v>101889</v>
      </c>
      <c r="J19" s="23">
        <f t="shared" si="1"/>
        <v>0.63264083463548682</v>
      </c>
      <c r="K19" s="23">
        <f t="shared" si="2"/>
        <v>0.70853575084864484</v>
      </c>
      <c r="L19" s="24">
        <f t="shared" si="3"/>
        <v>0.77716081146613503</v>
      </c>
      <c r="M19" s="5"/>
      <c r="N19" t="s">
        <v>87</v>
      </c>
      <c r="O19" s="6">
        <v>623260.80000000005</v>
      </c>
      <c r="P19" s="66">
        <v>0.73700150531353215</v>
      </c>
    </row>
    <row r="20" spans="1:16" x14ac:dyDescent="0.25">
      <c r="A20" s="18"/>
      <c r="B20" s="38">
        <v>15</v>
      </c>
      <c r="C20" s="20" t="s">
        <v>96</v>
      </c>
      <c r="D20" s="21">
        <v>15903666</v>
      </c>
      <c r="E20" s="22">
        <v>18267868</v>
      </c>
      <c r="F20" s="22">
        <f t="shared" si="0"/>
        <v>15453726.5</v>
      </c>
      <c r="G20" s="22">
        <v>12507511.300000001</v>
      </c>
      <c r="H20" s="22">
        <v>1552218.5</v>
      </c>
      <c r="I20" s="22">
        <v>1393996.7</v>
      </c>
      <c r="J20" s="23">
        <f t="shared" si="1"/>
        <v>0.68467274342030504</v>
      </c>
      <c r="K20" s="23">
        <f t="shared" si="2"/>
        <v>0.76964262058385802</v>
      </c>
      <c r="L20" s="24">
        <f t="shared" si="3"/>
        <v>0.84595128999180413</v>
      </c>
      <c r="M20" s="5"/>
      <c r="N20" t="s">
        <v>86</v>
      </c>
      <c r="O20" s="6">
        <v>448612.4</v>
      </c>
      <c r="P20" s="66">
        <v>0.72560006728517268</v>
      </c>
    </row>
    <row r="21" spans="1:16" x14ac:dyDescent="0.25">
      <c r="A21" s="18"/>
      <c r="B21" s="38">
        <v>16</v>
      </c>
      <c r="C21" s="20" t="s">
        <v>97</v>
      </c>
      <c r="D21" s="21">
        <v>845951</v>
      </c>
      <c r="E21" s="22">
        <v>2073528</v>
      </c>
      <c r="F21" s="22">
        <f t="shared" si="0"/>
        <v>643077.6</v>
      </c>
      <c r="G21" s="22">
        <v>503561.3</v>
      </c>
      <c r="H21" s="22">
        <v>73620.3</v>
      </c>
      <c r="I21" s="22">
        <v>65896</v>
      </c>
      <c r="J21" s="23">
        <f t="shared" si="1"/>
        <v>0.24285242350235925</v>
      </c>
      <c r="K21" s="23">
        <f t="shared" si="2"/>
        <v>0.27835727320778886</v>
      </c>
      <c r="L21" s="24">
        <f t="shared" si="3"/>
        <v>0.31013692605067306</v>
      </c>
      <c r="M21" s="5"/>
      <c r="N21" t="s">
        <v>104</v>
      </c>
      <c r="O21" s="6">
        <v>603661.9</v>
      </c>
      <c r="P21" s="66">
        <v>0.7010121596183615</v>
      </c>
    </row>
    <row r="22" spans="1:16" x14ac:dyDescent="0.25">
      <c r="A22" s="18"/>
      <c r="B22" s="38">
        <v>17</v>
      </c>
      <c r="C22" s="20" t="s">
        <v>98</v>
      </c>
      <c r="D22" s="21">
        <v>589620</v>
      </c>
      <c r="E22" s="22">
        <v>2065419</v>
      </c>
      <c r="F22" s="22">
        <f t="shared" si="0"/>
        <v>352543.60000000003</v>
      </c>
      <c r="G22" s="22">
        <v>280895.2</v>
      </c>
      <c r="H22" s="22">
        <v>42345</v>
      </c>
      <c r="I22" s="22">
        <v>29303.4</v>
      </c>
      <c r="J22" s="23">
        <f t="shared" si="1"/>
        <v>0.13599913625274099</v>
      </c>
      <c r="K22" s="23">
        <f t="shared" si="2"/>
        <v>0.15650102957317619</v>
      </c>
      <c r="L22" s="24">
        <f t="shared" si="3"/>
        <v>0.17068865929867016</v>
      </c>
      <c r="M22" s="5"/>
      <c r="N22" t="s">
        <v>99</v>
      </c>
      <c r="O22" s="6">
        <v>458523.99999999994</v>
      </c>
      <c r="P22" s="66">
        <v>0.70046868602924539</v>
      </c>
    </row>
    <row r="23" spans="1:16" x14ac:dyDescent="0.25">
      <c r="A23" s="18"/>
      <c r="B23" s="38">
        <v>18</v>
      </c>
      <c r="C23" s="20" t="s">
        <v>99</v>
      </c>
      <c r="D23" s="21">
        <v>498118</v>
      </c>
      <c r="E23" s="22">
        <v>654596</v>
      </c>
      <c r="F23" s="22">
        <f t="shared" si="0"/>
        <v>458523.99999999994</v>
      </c>
      <c r="G23" s="22">
        <v>383079.6</v>
      </c>
      <c r="H23" s="22">
        <v>40071.1</v>
      </c>
      <c r="I23" s="22">
        <v>35373.300000000003</v>
      </c>
      <c r="J23" s="23">
        <f t="shared" si="1"/>
        <v>0.58521530837340896</v>
      </c>
      <c r="K23" s="23">
        <f t="shared" si="2"/>
        <v>0.64643031732549538</v>
      </c>
      <c r="L23" s="24">
        <f t="shared" si="3"/>
        <v>0.70046868602924539</v>
      </c>
      <c r="M23" s="5"/>
      <c r="N23" t="s">
        <v>91</v>
      </c>
      <c r="O23" s="6">
        <v>492053.9</v>
      </c>
      <c r="P23" s="66">
        <v>0.67237287463942497</v>
      </c>
    </row>
    <row r="24" spans="1:16" x14ac:dyDescent="0.25">
      <c r="A24" s="18"/>
      <c r="B24" s="38">
        <v>19</v>
      </c>
      <c r="C24" s="20" t="s">
        <v>100</v>
      </c>
      <c r="D24" s="21">
        <v>276899</v>
      </c>
      <c r="E24" s="22">
        <v>582225</v>
      </c>
      <c r="F24" s="22">
        <f t="shared" si="0"/>
        <v>280781.3</v>
      </c>
      <c r="G24" s="22">
        <v>215633</v>
      </c>
      <c r="H24" s="22">
        <v>35577.300000000003</v>
      </c>
      <c r="I24" s="22">
        <v>29571</v>
      </c>
      <c r="J24" s="23">
        <f t="shared" si="1"/>
        <v>0.37036025591480959</v>
      </c>
      <c r="K24" s="23">
        <f t="shared" si="2"/>
        <v>0.43146601399802481</v>
      </c>
      <c r="L24" s="24">
        <f t="shared" si="3"/>
        <v>0.48225565717720809</v>
      </c>
      <c r="M24" s="5"/>
      <c r="N24" t="s">
        <v>101</v>
      </c>
      <c r="O24" s="6">
        <v>969751.29999999993</v>
      </c>
      <c r="P24" s="66">
        <v>0.64518254366910277</v>
      </c>
    </row>
    <row r="25" spans="1:16" x14ac:dyDescent="0.25">
      <c r="A25" s="18"/>
      <c r="B25" s="38">
        <v>20</v>
      </c>
      <c r="C25" s="20" t="s">
        <v>101</v>
      </c>
      <c r="D25" s="21">
        <v>1172926</v>
      </c>
      <c r="E25" s="22">
        <v>1503065</v>
      </c>
      <c r="F25" s="22">
        <f t="shared" si="0"/>
        <v>969751.29999999993</v>
      </c>
      <c r="G25" s="22">
        <v>795286.6</v>
      </c>
      <c r="H25" s="22">
        <v>97958.1</v>
      </c>
      <c r="I25" s="22">
        <v>76506.600000000006</v>
      </c>
      <c r="J25" s="23">
        <f t="shared" si="1"/>
        <v>0.52910991873272284</v>
      </c>
      <c r="K25" s="23">
        <f t="shared" si="2"/>
        <v>0.59428215013988084</v>
      </c>
      <c r="L25" s="24">
        <f t="shared" si="3"/>
        <v>0.64518254366910277</v>
      </c>
      <c r="M25" s="5"/>
      <c r="N25" t="s">
        <v>85</v>
      </c>
      <c r="O25" s="6">
        <v>1096706.7</v>
      </c>
      <c r="P25" s="66">
        <v>0.60375978137720465</v>
      </c>
    </row>
    <row r="26" spans="1:16" x14ac:dyDescent="0.25">
      <c r="A26" s="18"/>
      <c r="B26" s="38">
        <v>21</v>
      </c>
      <c r="C26" s="20" t="s">
        <v>102</v>
      </c>
      <c r="D26" s="21">
        <v>1067370</v>
      </c>
      <c r="E26" s="22">
        <v>967089</v>
      </c>
      <c r="F26" s="22">
        <f t="shared" si="0"/>
        <v>801835.6</v>
      </c>
      <c r="G26" s="22">
        <v>649113.30000000005</v>
      </c>
      <c r="H26" s="22">
        <v>79780.100000000006</v>
      </c>
      <c r="I26" s="22">
        <v>72942.2</v>
      </c>
      <c r="J26" s="23">
        <f t="shared" si="1"/>
        <v>0.67120327084684039</v>
      </c>
      <c r="K26" s="23">
        <f t="shared" si="2"/>
        <v>0.75369836695485115</v>
      </c>
      <c r="L26" s="24">
        <f t="shared" si="3"/>
        <v>0.82912286252868139</v>
      </c>
      <c r="M26" s="5"/>
      <c r="N26" t="s">
        <v>106</v>
      </c>
      <c r="O26" s="6">
        <v>572546.6</v>
      </c>
      <c r="P26" s="66">
        <v>0.59302800832346758</v>
      </c>
    </row>
    <row r="27" spans="1:16" x14ac:dyDescent="0.25">
      <c r="A27" s="18"/>
      <c r="B27" s="38">
        <v>22</v>
      </c>
      <c r="C27" s="20" t="s">
        <v>103</v>
      </c>
      <c r="D27" s="21">
        <v>231100</v>
      </c>
      <c r="E27" s="22">
        <v>383917</v>
      </c>
      <c r="F27" s="22">
        <f t="shared" si="0"/>
        <v>198905.59999999998</v>
      </c>
      <c r="G27" s="22">
        <v>161978</v>
      </c>
      <c r="H27" s="22">
        <v>19813.8</v>
      </c>
      <c r="I27" s="22">
        <v>17113.8</v>
      </c>
      <c r="J27" s="23">
        <f t="shared" si="1"/>
        <v>0.42190890218458676</v>
      </c>
      <c r="K27" s="23">
        <f t="shared" si="2"/>
        <v>0.47351849488300851</v>
      </c>
      <c r="L27" s="24">
        <f t="shared" si="3"/>
        <v>0.5180953174774755</v>
      </c>
      <c r="M27" s="5"/>
      <c r="N27" t="s">
        <v>103</v>
      </c>
      <c r="O27" s="6">
        <v>198905.59999999998</v>
      </c>
      <c r="P27" s="66">
        <v>0.5180953174774755</v>
      </c>
    </row>
    <row r="28" spans="1:16" x14ac:dyDescent="0.25">
      <c r="A28" s="18"/>
      <c r="B28" s="38">
        <v>23</v>
      </c>
      <c r="C28" s="20" t="s">
        <v>104</v>
      </c>
      <c r="D28" s="21">
        <v>809271</v>
      </c>
      <c r="E28" s="22">
        <v>861129</v>
      </c>
      <c r="F28" s="22">
        <f t="shared" si="0"/>
        <v>603661.9</v>
      </c>
      <c r="G28" s="22">
        <v>483102.4</v>
      </c>
      <c r="H28" s="22">
        <v>67934.3</v>
      </c>
      <c r="I28" s="22">
        <v>52625.2</v>
      </c>
      <c r="J28" s="23">
        <f t="shared" si="1"/>
        <v>0.56101048739503612</v>
      </c>
      <c r="K28" s="23">
        <f t="shared" si="2"/>
        <v>0.63990029368422163</v>
      </c>
      <c r="L28" s="24">
        <f t="shared" si="3"/>
        <v>0.7010121596183615</v>
      </c>
      <c r="M28" s="5"/>
      <c r="N28" t="s">
        <v>100</v>
      </c>
      <c r="O28" s="6">
        <v>280781.3</v>
      </c>
      <c r="P28" s="66">
        <v>0.48225565717720809</v>
      </c>
    </row>
    <row r="29" spans="1:16" x14ac:dyDescent="0.25">
      <c r="A29" s="18"/>
      <c r="B29" s="38">
        <v>24</v>
      </c>
      <c r="C29" s="20" t="s">
        <v>105</v>
      </c>
      <c r="D29" s="21">
        <v>645291</v>
      </c>
      <c r="E29" s="22">
        <v>478734</v>
      </c>
      <c r="F29" s="22">
        <f t="shared" si="0"/>
        <v>386245.39999999997</v>
      </c>
      <c r="G29" s="22">
        <v>300549.8</v>
      </c>
      <c r="H29" s="22">
        <v>38988</v>
      </c>
      <c r="I29" s="22">
        <v>46707.6</v>
      </c>
      <c r="J29" s="23">
        <f t="shared" si="1"/>
        <v>0.62780124244361168</v>
      </c>
      <c r="K29" s="23">
        <f t="shared" si="2"/>
        <v>0.70924103990942777</v>
      </c>
      <c r="L29" s="24">
        <f t="shared" si="3"/>
        <v>0.80680586714125169</v>
      </c>
      <c r="M29" s="5"/>
      <c r="N29" t="s">
        <v>97</v>
      </c>
      <c r="O29" s="6">
        <v>643077.6</v>
      </c>
      <c r="P29" s="66">
        <v>0.31013692605067306</v>
      </c>
    </row>
    <row r="30" spans="1:16" ht="15.75" thickBot="1" x14ac:dyDescent="0.3">
      <c r="A30" s="25"/>
      <c r="B30" s="39">
        <v>25</v>
      </c>
      <c r="C30" s="27" t="s">
        <v>106</v>
      </c>
      <c r="D30" s="28">
        <v>532602</v>
      </c>
      <c r="E30" s="29">
        <v>965463</v>
      </c>
      <c r="F30" s="29">
        <f t="shared" si="0"/>
        <v>572546.6</v>
      </c>
      <c r="G30" s="29">
        <v>453930.2</v>
      </c>
      <c r="H30" s="29">
        <v>58145.2</v>
      </c>
      <c r="I30" s="29">
        <v>60471.199999999997</v>
      </c>
      <c r="J30" s="30">
        <f t="shared" si="1"/>
        <v>0.47016840624653666</v>
      </c>
      <c r="K30" s="30">
        <f t="shared" si="2"/>
        <v>0.53039360389781898</v>
      </c>
      <c r="L30" s="31">
        <f t="shared" si="3"/>
        <v>0.59302800832346758</v>
      </c>
      <c r="M30" s="5"/>
      <c r="N30" t="s">
        <v>98</v>
      </c>
      <c r="O30" s="6">
        <v>352543.60000000003</v>
      </c>
      <c r="P30" s="66">
        <v>0.17068865929867016</v>
      </c>
    </row>
    <row r="31" spans="1:16" x14ac:dyDescent="0.25">
      <c r="O31" s="6"/>
      <c r="P31" s="66"/>
    </row>
    <row r="32" spans="1:16" x14ac:dyDescent="0.25">
      <c r="O32" s="6"/>
      <c r="P32" s="66"/>
    </row>
    <row r="33" spans="15:16" x14ac:dyDescent="0.25">
      <c r="O33" s="6"/>
      <c r="P33" s="66"/>
    </row>
    <row r="34" spans="15:16" x14ac:dyDescent="0.25">
      <c r="O34" s="6"/>
      <c r="P34" s="66"/>
    </row>
    <row r="35" spans="15:16" x14ac:dyDescent="0.25">
      <c r="O35" s="6"/>
      <c r="P35" s="66"/>
    </row>
    <row r="36" spans="15:16" x14ac:dyDescent="0.25">
      <c r="O36" s="6"/>
      <c r="P36" s="66"/>
    </row>
    <row r="37" spans="15:16" x14ac:dyDescent="0.25">
      <c r="O37" s="6"/>
      <c r="P37" s="66"/>
    </row>
    <row r="38" spans="15:16" x14ac:dyDescent="0.25">
      <c r="O38" s="6"/>
      <c r="P38" s="66"/>
    </row>
    <row r="39" spans="15:16" x14ac:dyDescent="0.25">
      <c r="O39" s="6"/>
      <c r="P39" s="66"/>
    </row>
    <row r="40" spans="15:16" x14ac:dyDescent="0.25">
      <c r="O40" s="6"/>
      <c r="P40" s="66"/>
    </row>
    <row r="41" spans="15:16" x14ac:dyDescent="0.25">
      <c r="O41" s="6"/>
      <c r="P41" s="66"/>
    </row>
    <row r="42" spans="15:16" x14ac:dyDescent="0.25">
      <c r="O42" s="6"/>
      <c r="P42" s="66"/>
    </row>
    <row r="43" spans="15:16" x14ac:dyDescent="0.25">
      <c r="O43" s="6"/>
      <c r="P43" s="66"/>
    </row>
    <row r="44" spans="15:16" x14ac:dyDescent="0.25">
      <c r="O44" s="6"/>
      <c r="P44" s="66"/>
    </row>
    <row r="45" spans="15:16" x14ac:dyDescent="0.25">
      <c r="O45" s="6"/>
      <c r="P45" s="66"/>
    </row>
    <row r="46" spans="15:16" x14ac:dyDescent="0.25">
      <c r="O46" s="6"/>
      <c r="P46" s="66"/>
    </row>
    <row r="47" spans="15:16" x14ac:dyDescent="0.25">
      <c r="O47" s="6"/>
      <c r="P47" s="66"/>
    </row>
    <row r="48" spans="15:16" x14ac:dyDescent="0.25">
      <c r="O48" s="6"/>
      <c r="P48" s="66"/>
    </row>
    <row r="49" spans="15:16" x14ac:dyDescent="0.25">
      <c r="O49" s="6"/>
      <c r="P49" s="66"/>
    </row>
    <row r="50" spans="15:16" x14ac:dyDescent="0.25">
      <c r="O50" s="6"/>
      <c r="P50" s="66"/>
    </row>
    <row r="51" spans="15:16" x14ac:dyDescent="0.25">
      <c r="O51" s="6"/>
      <c r="P51" s="66"/>
    </row>
    <row r="52" spans="15:16" x14ac:dyDescent="0.25">
      <c r="O52" s="6"/>
      <c r="P52" s="66"/>
    </row>
    <row r="53" spans="15:16" x14ac:dyDescent="0.25">
      <c r="O53" s="6"/>
      <c r="P53" s="66"/>
    </row>
    <row r="54" spans="15:16" x14ac:dyDescent="0.25">
      <c r="O54" s="6"/>
      <c r="P54" s="66"/>
    </row>
    <row r="55" spans="15:16" x14ac:dyDescent="0.25">
      <c r="O55" s="6"/>
      <c r="P55" s="66"/>
    </row>
    <row r="56" spans="15:16" x14ac:dyDescent="0.25">
      <c r="O56" s="6"/>
      <c r="P56" s="66"/>
    </row>
    <row r="57" spans="15:16" x14ac:dyDescent="0.25">
      <c r="O57" s="6"/>
      <c r="P57" s="66"/>
    </row>
    <row r="58" spans="15:16" x14ac:dyDescent="0.25">
      <c r="O58" s="6"/>
      <c r="P58" s="66"/>
    </row>
    <row r="59" spans="15:16" x14ac:dyDescent="0.25">
      <c r="O59" s="6"/>
      <c r="P59" s="66"/>
    </row>
    <row r="60" spans="15:16" x14ac:dyDescent="0.25">
      <c r="O60" s="6"/>
      <c r="P60" s="66"/>
    </row>
    <row r="61" spans="15:16" x14ac:dyDescent="0.25">
      <c r="O61" s="6"/>
      <c r="P61" s="66"/>
    </row>
    <row r="62" spans="15:16" x14ac:dyDescent="0.25">
      <c r="O62" s="6"/>
      <c r="P62" s="66"/>
    </row>
    <row r="63" spans="15:16" x14ac:dyDescent="0.25">
      <c r="O63" s="6"/>
      <c r="P63" s="66"/>
    </row>
    <row r="64" spans="15:16" x14ac:dyDescent="0.25">
      <c r="O64" s="6"/>
      <c r="P64" s="66"/>
    </row>
    <row r="65" spans="15:16" x14ac:dyDescent="0.25">
      <c r="O65" s="6"/>
      <c r="P65" s="66"/>
    </row>
    <row r="66" spans="15:16" x14ac:dyDescent="0.25">
      <c r="O66" s="6"/>
      <c r="P66" s="66"/>
    </row>
    <row r="67" spans="15:16" x14ac:dyDescent="0.25">
      <c r="O67" s="6"/>
      <c r="P67" s="66"/>
    </row>
    <row r="68" spans="15:16" x14ac:dyDescent="0.25">
      <c r="O68" s="6"/>
      <c r="P68" s="66"/>
    </row>
    <row r="69" spans="15:16" x14ac:dyDescent="0.25">
      <c r="O69" s="6"/>
      <c r="P69" s="66"/>
    </row>
    <row r="70" spans="15:16" x14ac:dyDescent="0.25">
      <c r="O70" s="6"/>
      <c r="P70" s="66"/>
    </row>
    <row r="71" spans="15:16" x14ac:dyDescent="0.25">
      <c r="O71" s="6"/>
      <c r="P71" s="66"/>
    </row>
    <row r="72" spans="15:16" x14ac:dyDescent="0.25">
      <c r="O72" s="6"/>
      <c r="P72" s="66"/>
    </row>
    <row r="73" spans="15:16" x14ac:dyDescent="0.25">
      <c r="O73" s="6"/>
      <c r="P73" s="66"/>
    </row>
    <row r="74" spans="15:16" x14ac:dyDescent="0.25">
      <c r="O74" s="6"/>
      <c r="P74" s="66"/>
    </row>
    <row r="75" spans="15:16" x14ac:dyDescent="0.25">
      <c r="O75" s="6"/>
      <c r="P75" s="66"/>
    </row>
    <row r="76" spans="15:16" x14ac:dyDescent="0.25">
      <c r="O76" s="6"/>
      <c r="P76" s="66"/>
    </row>
    <row r="77" spans="15:16" x14ac:dyDescent="0.25">
      <c r="O77" s="6"/>
      <c r="P77" s="66"/>
    </row>
    <row r="78" spans="15:16" x14ac:dyDescent="0.25">
      <c r="O78" s="6"/>
      <c r="P78" s="66"/>
    </row>
    <row r="79" spans="15:16" x14ac:dyDescent="0.25">
      <c r="O79" s="6"/>
      <c r="P79" s="66"/>
    </row>
    <row r="80" spans="15:16" x14ac:dyDescent="0.25">
      <c r="O80" s="6"/>
      <c r="P80" s="66"/>
    </row>
    <row r="81" spans="15:16" x14ac:dyDescent="0.25">
      <c r="O81" s="6"/>
      <c r="P81" s="66"/>
    </row>
    <row r="82" spans="15:16" x14ac:dyDescent="0.25">
      <c r="O82" s="6"/>
      <c r="P82" s="66"/>
    </row>
    <row r="83" spans="15:16" x14ac:dyDescent="0.25">
      <c r="O83" s="6"/>
      <c r="P83" s="66"/>
    </row>
    <row r="84" spans="15:16" x14ac:dyDescent="0.25">
      <c r="O84" s="6"/>
      <c r="P84" s="66"/>
    </row>
    <row r="85" spans="15:16" x14ac:dyDescent="0.25">
      <c r="O85" s="6"/>
      <c r="P85" s="66"/>
    </row>
    <row r="86" spans="15:16" x14ac:dyDescent="0.25">
      <c r="O86" s="6"/>
      <c r="P86" s="66"/>
    </row>
    <row r="87" spans="15:16" x14ac:dyDescent="0.25">
      <c r="O87" s="6"/>
      <c r="P87" s="66"/>
    </row>
    <row r="88" spans="15:16" x14ac:dyDescent="0.25">
      <c r="O88" s="6"/>
      <c r="P88" s="66"/>
    </row>
    <row r="89" spans="15:16" x14ac:dyDescent="0.25">
      <c r="O89" s="6"/>
      <c r="P89" s="66"/>
    </row>
    <row r="90" spans="15:16" x14ac:dyDescent="0.25">
      <c r="O90" s="6"/>
      <c r="P90" s="66"/>
    </row>
    <row r="91" spans="15:16" x14ac:dyDescent="0.25">
      <c r="O91" s="6"/>
      <c r="P91" s="66"/>
    </row>
    <row r="92" spans="15:16" x14ac:dyDescent="0.25">
      <c r="O92" s="6"/>
      <c r="P92" s="66"/>
    </row>
    <row r="93" spans="15:16" x14ac:dyDescent="0.25">
      <c r="O93" s="6"/>
      <c r="P93" s="66"/>
    </row>
    <row r="94" spans="15:16" x14ac:dyDescent="0.25">
      <c r="O94" s="6"/>
      <c r="P94" s="66"/>
    </row>
    <row r="95" spans="15:16" x14ac:dyDescent="0.25">
      <c r="O95" s="6"/>
      <c r="P95" s="66"/>
    </row>
    <row r="96" spans="15:16" x14ac:dyDescent="0.25">
      <c r="O96" s="6"/>
      <c r="P96" s="66"/>
    </row>
    <row r="97" spans="15:16" x14ac:dyDescent="0.25">
      <c r="O97" s="6"/>
      <c r="P97" s="66"/>
    </row>
    <row r="98" spans="15:16" x14ac:dyDescent="0.25">
      <c r="O98" s="6"/>
      <c r="P98" s="66"/>
    </row>
    <row r="99" spans="15:16" x14ac:dyDescent="0.25">
      <c r="O99" s="6"/>
      <c r="P99" s="66"/>
    </row>
    <row r="100" spans="15:16" x14ac:dyDescent="0.25">
      <c r="O100" s="6"/>
      <c r="P100" s="66"/>
    </row>
  </sheetData>
  <sortState ref="N6:P100">
    <sortCondition descending="1" ref="P5:P100"/>
  </sortState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  <drawing r:id="rId1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5"/>
  <dimension ref="A1:M14"/>
  <sheetViews>
    <sheetView workbookViewId="0">
      <selection activeCell="D13" sqref="D13:G14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67</v>
      </c>
      <c r="B1" s="33" t="s">
        <v>72</v>
      </c>
      <c r="C1" s="33" t="s">
        <v>54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1008</v>
      </c>
    </row>
    <row r="3" spans="1:13" ht="15.75" thickBot="1" x14ac:dyDescent="0.3">
      <c r="A3" s="76" t="s">
        <v>81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3"/>
      <c r="C6" s="13"/>
      <c r="D6" s="14">
        <v>37464788</v>
      </c>
      <c r="E6" s="15">
        <v>45757796</v>
      </c>
      <c r="F6" s="15">
        <v>33416122.300000004</v>
      </c>
      <c r="G6" s="15">
        <v>27086640.900000002</v>
      </c>
      <c r="H6" s="15">
        <v>3396449.5999999996</v>
      </c>
      <c r="I6" s="15">
        <v>2933031.8000000003</v>
      </c>
      <c r="J6" s="16">
        <v>0.5919568525546991</v>
      </c>
      <c r="K6" s="16">
        <v>0.66618353952187737</v>
      </c>
      <c r="L6" s="17">
        <v>0.73028260146096202</v>
      </c>
      <c r="M6" s="5"/>
    </row>
    <row r="7" spans="1:13" x14ac:dyDescent="0.25">
      <c r="A7" s="40" t="s">
        <v>139</v>
      </c>
      <c r="B7" s="42"/>
      <c r="C7" s="42"/>
      <c r="D7" s="43">
        <f ca="1">SUM(D8:OFFSET(D6,MATCH("PROYECTOS",$A$8:$A$50,0),0))</f>
        <v>37464788</v>
      </c>
      <c r="E7" s="44">
        <f ca="1">SUM(E8:OFFSET(E6,MATCH("PROYECTOS",$A$8:$A$50,0),0))</f>
        <v>45757796</v>
      </c>
      <c r="F7" s="44">
        <f ca="1">SUM(F8:OFFSET(F6,MATCH("PROYECTOS",$A$8:$A$50,0),0))</f>
        <v>33416122.300000001</v>
      </c>
      <c r="G7" s="44">
        <f ca="1">SUM(G8:OFFSET(G6,MATCH("PROYECTOS",$A$8:$A$50,0),0))</f>
        <v>27086640.800000001</v>
      </c>
      <c r="H7" s="44">
        <f ca="1">SUM(H8:OFFSET(H6,MATCH("PROYECTOS",$A$8:$A$50,0),0))</f>
        <v>3396449.7</v>
      </c>
      <c r="I7" s="44">
        <f ca="1">SUM(I8:OFFSET(I6,MATCH("PROYECTOS",$A$8:$A$50,0),0))</f>
        <v>2933031.8</v>
      </c>
      <c r="J7" s="45">
        <f ca="1">IFERROR(G7/E7,0)</f>
        <v>0.59195685036927914</v>
      </c>
      <c r="K7" s="45">
        <f ca="1">IFERROR(SUM(G7,H7)/E7,0)</f>
        <v>0.66618353952187737</v>
      </c>
      <c r="L7" s="46">
        <f ca="1">IFERROR(SUM(G7,H7,I7)/E7,0)</f>
        <v>0.73028260146096202</v>
      </c>
      <c r="M7" s="5"/>
    </row>
    <row r="8" spans="1:13" x14ac:dyDescent="0.25">
      <c r="A8" s="18"/>
      <c r="B8" s="20">
        <v>3000001</v>
      </c>
      <c r="C8" s="20" t="s">
        <v>366</v>
      </c>
      <c r="D8" s="21">
        <v>37464788</v>
      </c>
      <c r="E8" s="22">
        <v>45757796</v>
      </c>
      <c r="F8" s="22">
        <f t="shared" ref="F8" si="0">SUM(G8,H8,I8)</f>
        <v>33416122.300000001</v>
      </c>
      <c r="G8" s="22">
        <v>27086640.800000001</v>
      </c>
      <c r="H8" s="22">
        <v>3396449.7</v>
      </c>
      <c r="I8" s="22">
        <v>2933031.8</v>
      </c>
      <c r="J8" s="23">
        <f t="shared" ref="J8:J9" si="1">IFERROR(G8/E8,0)</f>
        <v>0.59195685036927914</v>
      </c>
      <c r="K8" s="23">
        <f t="shared" ref="K8:K9" si="2">IFERROR(SUM(G8,H8)/E8,0)</f>
        <v>0.66618353952187737</v>
      </c>
      <c r="L8" s="24">
        <f t="shared" ref="L8:L9" si="3">IFERROR(SUM(G8,H8,I8)/E8,0)</f>
        <v>0.73028260146096202</v>
      </c>
      <c r="M8" s="5"/>
    </row>
    <row r="9" spans="1:13" ht="15.75" thickBot="1" x14ac:dyDescent="0.3">
      <c r="A9" s="47" t="s">
        <v>161</v>
      </c>
      <c r="B9" s="49"/>
      <c r="C9" s="49"/>
      <c r="D9" s="50">
        <f ca="1">OFFSET(D9,-MATCH("PROYECTOS",$A$8:$A$50,0)-1,0)-(OFFSET(D9,-MATCH("PROYECTOS",$A$8:$A$50,0),0))</f>
        <v>0</v>
      </c>
      <c r="E9" s="51">
        <f t="shared" ref="E9:I9" ca="1" si="4">OFFSET(E9,-MATCH("PROYECTOS",$A$8:$A$50,0)-1,0)-(OFFSET(E9,-MATCH("PROYECTOS",$A$8:$A$50,0),0))</f>
        <v>0</v>
      </c>
      <c r="F9" s="51">
        <f t="shared" ca="1" si="4"/>
        <v>0</v>
      </c>
      <c r="G9" s="51">
        <f t="shared" ca="1" si="4"/>
        <v>0.10000000149011612</v>
      </c>
      <c r="H9" s="51">
        <f t="shared" ca="1" si="4"/>
        <v>-0.10000000055879354</v>
      </c>
      <c r="I9" s="51">
        <f t="shared" ca="1" si="4"/>
        <v>0</v>
      </c>
      <c r="J9" s="52">
        <f t="shared" ca="1" si="1"/>
        <v>0</v>
      </c>
      <c r="K9" s="52">
        <f t="shared" ca="1" si="2"/>
        <v>0</v>
      </c>
      <c r="L9" s="53">
        <f t="shared" ca="1" si="3"/>
        <v>0</v>
      </c>
      <c r="M9" s="5"/>
    </row>
    <row r="10" spans="1:13" ht="15.75" thickBot="1" x14ac:dyDescent="0.3"/>
    <row r="11" spans="1:13" ht="15.75" thickBot="1" x14ac:dyDescent="0.3">
      <c r="A11" s="82" t="s">
        <v>209</v>
      </c>
      <c r="B11" s="83"/>
      <c r="C11" s="83"/>
      <c r="D11" s="84"/>
    </row>
    <row r="12" spans="1:13" ht="15.75" thickBot="1" x14ac:dyDescent="0.3">
      <c r="A12" s="2" t="s">
        <v>1013</v>
      </c>
    </row>
    <row r="13" spans="1:13" ht="45" customHeight="1" x14ac:dyDescent="0.25">
      <c r="A13" s="76" t="s">
        <v>211</v>
      </c>
      <c r="B13" s="77"/>
      <c r="C13" s="77"/>
      <c r="D13" s="87" t="s">
        <v>212</v>
      </c>
      <c r="E13" s="7"/>
      <c r="F13" s="7"/>
      <c r="G13" s="7"/>
    </row>
    <row r="14" spans="1:13" ht="15.75" thickBot="1" x14ac:dyDescent="0.3">
      <c r="A14" s="85"/>
      <c r="B14" s="86"/>
      <c r="C14" s="86"/>
      <c r="D14" s="88"/>
      <c r="E14" s="8"/>
      <c r="F14" s="8"/>
      <c r="G14" s="8"/>
    </row>
  </sheetData>
  <mergeCells count="10">
    <mergeCell ref="A11:D11"/>
    <mergeCell ref="A13:C14"/>
    <mergeCell ref="D13:D14"/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6"/>
  <dimension ref="A1:S10"/>
  <sheetViews>
    <sheetView workbookViewId="0">
      <selection activeCell="A9" sqref="A9:S9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4" width="7.7109375" customWidth="1"/>
    <col min="5" max="5" width="31.42578125" customWidth="1"/>
    <col min="6" max="6" width="4.28515625" style="4" customWidth="1"/>
    <col min="7" max="7" width="11.42578125" customWidth="1"/>
    <col min="8" max="10" width="13.5703125" customWidth="1"/>
    <col min="11" max="13" width="0" hidden="1" customWidth="1"/>
    <col min="17" max="18" width="14" hidden="1" customWidth="1"/>
    <col min="19" max="19" width="0" hidden="1" customWidth="1"/>
  </cols>
  <sheetData>
    <row r="1" spans="1:19" ht="15.75" x14ac:dyDescent="0.25">
      <c r="A1" s="32">
        <v>67</v>
      </c>
      <c r="B1" s="33" t="s">
        <v>72</v>
      </c>
      <c r="C1" s="33" t="s">
        <v>54</v>
      </c>
      <c r="D1" s="33"/>
      <c r="E1" s="33"/>
      <c r="F1" s="36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15.75" thickBot="1" x14ac:dyDescent="0.3">
      <c r="A2" s="2" t="s">
        <v>1009</v>
      </c>
    </row>
    <row r="3" spans="1:19" ht="15.75" thickBot="1" x14ac:dyDescent="0.3">
      <c r="A3" s="76" t="s">
        <v>163</v>
      </c>
      <c r="B3" s="77"/>
      <c r="C3" s="77"/>
      <c r="D3" s="77"/>
      <c r="E3" s="77"/>
      <c r="F3" s="77"/>
      <c r="G3" s="77"/>
      <c r="H3" s="76" t="s">
        <v>1</v>
      </c>
      <c r="I3" s="77"/>
      <c r="J3" s="77"/>
      <c r="K3" s="77"/>
      <c r="L3" s="77"/>
      <c r="M3" s="77"/>
      <c r="N3" s="77"/>
      <c r="O3" s="77"/>
      <c r="P3" s="78"/>
      <c r="Q3" s="77" t="s">
        <v>167</v>
      </c>
      <c r="R3" s="77"/>
      <c r="S3" s="78"/>
    </row>
    <row r="4" spans="1:19" ht="45" customHeight="1" x14ac:dyDescent="0.25">
      <c r="A4" s="96" t="s">
        <v>164</v>
      </c>
      <c r="B4" s="92"/>
      <c r="C4" s="92"/>
      <c r="D4" s="92" t="s">
        <v>165</v>
      </c>
      <c r="E4" s="92"/>
      <c r="F4" s="92" t="s">
        <v>166</v>
      </c>
      <c r="G4" s="93"/>
      <c r="H4" s="74" t="s">
        <v>2</v>
      </c>
      <c r="I4" s="72" t="s">
        <v>3</v>
      </c>
      <c r="J4" s="72" t="s">
        <v>76</v>
      </c>
      <c r="K4" s="72" t="s">
        <v>5</v>
      </c>
      <c r="L4" s="72"/>
      <c r="M4" s="72"/>
      <c r="N4" s="72" t="s">
        <v>9</v>
      </c>
      <c r="O4" s="72"/>
      <c r="P4" s="81"/>
      <c r="Q4" s="90" t="s">
        <v>168</v>
      </c>
      <c r="R4" s="72" t="s">
        <v>169</v>
      </c>
      <c r="S4" s="81" t="s">
        <v>170</v>
      </c>
    </row>
    <row r="5" spans="1:19" ht="15.75" thickBot="1" x14ac:dyDescent="0.3">
      <c r="A5" s="97"/>
      <c r="B5" s="94"/>
      <c r="C5" s="94"/>
      <c r="D5" s="94"/>
      <c r="E5" s="94"/>
      <c r="F5" s="94"/>
      <c r="G5" s="95"/>
      <c r="H5" s="75"/>
      <c r="I5" s="73"/>
      <c r="J5" s="73"/>
      <c r="K5" s="9" t="s">
        <v>6</v>
      </c>
      <c r="L5" s="9" t="s">
        <v>7</v>
      </c>
      <c r="M5" s="9" t="s">
        <v>77</v>
      </c>
      <c r="N5" s="9" t="s">
        <v>10</v>
      </c>
      <c r="O5" s="9" t="s">
        <v>7</v>
      </c>
      <c r="P5" s="10" t="s">
        <v>77</v>
      </c>
      <c r="Q5" s="91"/>
      <c r="R5" s="73"/>
      <c r="S5" s="89"/>
    </row>
    <row r="6" spans="1:19" x14ac:dyDescent="0.25">
      <c r="A6" s="11" t="s">
        <v>11</v>
      </c>
      <c r="B6" s="13"/>
      <c r="C6" s="13"/>
      <c r="D6" s="54"/>
      <c r="E6" s="13"/>
      <c r="F6" s="55"/>
      <c r="G6" s="13"/>
      <c r="H6" s="14">
        <v>37464788</v>
      </c>
      <c r="I6" s="15">
        <v>45757796</v>
      </c>
      <c r="J6" s="15">
        <v>33416122.300000004</v>
      </c>
      <c r="K6" s="15">
        <v>27086640.900000002</v>
      </c>
      <c r="L6" s="15">
        <v>3396449.5999999996</v>
      </c>
      <c r="M6" s="15">
        <v>2933031.8000000003</v>
      </c>
      <c r="N6" s="16">
        <v>0.5919568525546991</v>
      </c>
      <c r="O6" s="16">
        <v>0.66618353952187737</v>
      </c>
      <c r="P6" s="17">
        <v>0.73028260146096202</v>
      </c>
      <c r="Q6" s="56"/>
      <c r="R6" s="15"/>
      <c r="S6" s="17"/>
    </row>
    <row r="7" spans="1:19" x14ac:dyDescent="0.25">
      <c r="A7" s="40" t="s">
        <v>171</v>
      </c>
      <c r="B7" s="42"/>
      <c r="C7" s="42"/>
      <c r="D7" s="57"/>
      <c r="E7" s="42"/>
      <c r="F7" s="58"/>
      <c r="G7" s="42"/>
      <c r="H7" s="43">
        <f ca="1">SUM(H8:OFFSET(H6,MATCH("PROYECTOS",$A$8:$A$50,0),0))</f>
        <v>37464788</v>
      </c>
      <c r="I7" s="44">
        <f ca="1">SUM(I8:OFFSET(I6,MATCH("PROYECTOS",$A$8:$A$50,0),0))</f>
        <v>45757796</v>
      </c>
      <c r="J7" s="44">
        <f ca="1">SUM(J8:OFFSET(J6,MATCH("PROYECTOS",$A$8:$A$50,0),0))</f>
        <v>33416122.300000001</v>
      </c>
      <c r="K7" s="44">
        <f ca="1">SUM(K8:OFFSET(K6,MATCH("PROYECTOS",$A$8:$A$50,0),0))</f>
        <v>27086640.800000001</v>
      </c>
      <c r="L7" s="44">
        <f ca="1">SUM(L8:OFFSET(L6,MATCH("PROYECTOS",$A$8:$A$50,0),0))</f>
        <v>3396449.7</v>
      </c>
      <c r="M7" s="44">
        <f ca="1">SUM(M8:OFFSET(M6,MATCH("PROYECTOS",$A$8:$A$50,0),0))</f>
        <v>2933031.8</v>
      </c>
      <c r="N7" s="45">
        <f ca="1">IFERROR(K7/I7,0)</f>
        <v>0.59195685036927914</v>
      </c>
      <c r="O7" s="45">
        <f ca="1">IFERROR(SUM(K7,L7)/I7,0)</f>
        <v>0.66618353952187737</v>
      </c>
      <c r="P7" s="46">
        <f ca="1">IFERROR(SUM(K7,L7,M7)/I7,0)</f>
        <v>0.73028260146096202</v>
      </c>
      <c r="Q7" s="59"/>
      <c r="R7" s="44"/>
      <c r="S7" s="46"/>
    </row>
    <row r="8" spans="1:19" ht="38.25" x14ac:dyDescent="0.25">
      <c r="A8" s="18"/>
      <c r="B8" s="20">
        <v>5001560</v>
      </c>
      <c r="C8" s="20" t="s">
        <v>1010</v>
      </c>
      <c r="D8" s="63">
        <v>3000001</v>
      </c>
      <c r="E8" s="20" t="s">
        <v>366</v>
      </c>
      <c r="F8" s="64">
        <v>36</v>
      </c>
      <c r="G8" s="20" t="s">
        <v>448</v>
      </c>
      <c r="H8" s="21">
        <v>37464788</v>
      </c>
      <c r="I8" s="22">
        <v>0</v>
      </c>
      <c r="J8" s="22">
        <f t="shared" ref="J8:J9" si="0">SUM(K8,L8,M8)</f>
        <v>0</v>
      </c>
      <c r="K8" s="22">
        <v>0</v>
      </c>
      <c r="L8" s="22">
        <v>0</v>
      </c>
      <c r="M8" s="22">
        <v>0</v>
      </c>
      <c r="N8" s="23">
        <f t="shared" ref="N8:N10" si="1">IFERROR(K8/I8,0)</f>
        <v>0</v>
      </c>
      <c r="O8" s="23">
        <f t="shared" ref="O8:O10" si="2">IFERROR(SUM(K8,L8)/I8,0)</f>
        <v>0</v>
      </c>
      <c r="P8" s="24">
        <f t="shared" ref="P8:P10" si="3">IFERROR(SUM(K8,L8,M8)/I8,0)</f>
        <v>0</v>
      </c>
      <c r="Q8" s="65">
        <v>0</v>
      </c>
      <c r="R8" s="22">
        <v>0</v>
      </c>
      <c r="S8" s="24">
        <f>IFERROR(R8/Q8,0)</f>
        <v>0</v>
      </c>
    </row>
    <row r="9" spans="1:19" ht="25.5" x14ac:dyDescent="0.25">
      <c r="A9" s="18"/>
      <c r="B9" s="20">
        <v>5002360</v>
      </c>
      <c r="C9" s="20" t="s">
        <v>1011</v>
      </c>
      <c r="D9" s="63">
        <v>3000001</v>
      </c>
      <c r="E9" s="20" t="s">
        <v>366</v>
      </c>
      <c r="F9" s="64">
        <v>105</v>
      </c>
      <c r="G9" s="20" t="s">
        <v>453</v>
      </c>
      <c r="H9" s="21">
        <v>0</v>
      </c>
      <c r="I9" s="22">
        <v>45757796</v>
      </c>
      <c r="J9" s="22">
        <f t="shared" si="0"/>
        <v>33416122.300000001</v>
      </c>
      <c r="K9" s="22">
        <v>27086640.800000001</v>
      </c>
      <c r="L9" s="22">
        <v>3396449.7</v>
      </c>
      <c r="M9" s="22">
        <v>2933031.8</v>
      </c>
      <c r="N9" s="23">
        <f t="shared" si="1"/>
        <v>0.59195685036927914</v>
      </c>
      <c r="O9" s="23">
        <f t="shared" si="2"/>
        <v>0.66618353952187737</v>
      </c>
      <c r="P9" s="24">
        <f t="shared" si="3"/>
        <v>0.73028260146096202</v>
      </c>
      <c r="Q9" s="65">
        <v>0</v>
      </c>
      <c r="R9" s="22">
        <v>0</v>
      </c>
      <c r="S9" s="24">
        <f>IFERROR(R9/Q9,0)</f>
        <v>0</v>
      </c>
    </row>
    <row r="10" spans="1:19" ht="15.75" thickBot="1" x14ac:dyDescent="0.3">
      <c r="A10" s="47" t="s">
        <v>161</v>
      </c>
      <c r="B10" s="49"/>
      <c r="C10" s="49"/>
      <c r="D10" s="60"/>
      <c r="E10" s="49"/>
      <c r="F10" s="61"/>
      <c r="G10" s="49"/>
      <c r="H10" s="50">
        <f ca="1">OFFSET(H10,-MATCH("PROYECTOS",$A$8:$A$50,0)-1,0)-(OFFSET(H10,-MATCH("PROYECTOS",$A$8:$A$50,0),0))</f>
        <v>0</v>
      </c>
      <c r="I10" s="51">
        <f t="shared" ref="I10:M10" ca="1" si="4">OFFSET(I10,-MATCH("PROYECTOS",$A$8:$A$50,0)-1,0)-(OFFSET(I10,-MATCH("PROYECTOS",$A$8:$A$50,0),0))</f>
        <v>0</v>
      </c>
      <c r="J10" s="51">
        <f t="shared" ca="1" si="4"/>
        <v>0</v>
      </c>
      <c r="K10" s="51">
        <f t="shared" ca="1" si="4"/>
        <v>0.10000000149011612</v>
      </c>
      <c r="L10" s="51">
        <f t="shared" ca="1" si="4"/>
        <v>-0.10000000055879354</v>
      </c>
      <c r="M10" s="51">
        <f t="shared" ca="1" si="4"/>
        <v>0</v>
      </c>
      <c r="N10" s="52">
        <f t="shared" ca="1" si="1"/>
        <v>0</v>
      </c>
      <c r="O10" s="52">
        <f t="shared" ca="1" si="2"/>
        <v>0</v>
      </c>
      <c r="P10" s="53">
        <f t="shared" ca="1" si="3"/>
        <v>0</v>
      </c>
      <c r="Q10" s="62"/>
      <c r="R10" s="51"/>
      <c r="S10" s="53"/>
    </row>
  </sheetData>
  <mergeCells count="14">
    <mergeCell ref="F4:G5"/>
    <mergeCell ref="D4:E5"/>
    <mergeCell ref="A4:C5"/>
    <mergeCell ref="A3:G3"/>
    <mergeCell ref="H3:P3"/>
    <mergeCell ref="J4:J5"/>
    <mergeCell ref="I4:I5"/>
    <mergeCell ref="H4:H5"/>
    <mergeCell ref="Q3:S3"/>
    <mergeCell ref="K4:M4"/>
    <mergeCell ref="N4:P4"/>
    <mergeCell ref="S4:S5"/>
    <mergeCell ref="R4:R5"/>
    <mergeCell ref="Q4:Q5"/>
  </mergeCells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7"/>
  <dimension ref="A1:M40"/>
  <sheetViews>
    <sheetView topLeftCell="A23" workbookViewId="0">
      <selection activeCell="A38" sqref="A38:L38"/>
    </sheetView>
  </sheetViews>
  <sheetFormatPr baseColWidth="10" defaultColWidth="11.7109375" defaultRowHeight="15" x14ac:dyDescent="0.25"/>
  <cols>
    <col min="1" max="1" width="4.28515625" customWidth="1"/>
    <col min="2" max="2" width="4.28515625" style="4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68</v>
      </c>
      <c r="B1" s="36" t="s">
        <v>72</v>
      </c>
      <c r="C1" s="33" t="s">
        <v>55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1014</v>
      </c>
    </row>
    <row r="3" spans="1:13" ht="15.75" thickBot="1" x14ac:dyDescent="0.3">
      <c r="A3" s="76" t="s">
        <v>75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2"/>
      <c r="C6" s="13"/>
      <c r="D6" s="14">
        <v>138921592</v>
      </c>
      <c r="E6" s="15">
        <v>247691892</v>
      </c>
      <c r="F6" s="15">
        <v>81451361.099999994</v>
      </c>
      <c r="G6" s="15">
        <v>58202588.999999985</v>
      </c>
      <c r="H6" s="15">
        <v>13887807</v>
      </c>
      <c r="I6" s="15">
        <v>9360965.0999999996</v>
      </c>
      <c r="J6" s="16">
        <v>0.23497979094123914</v>
      </c>
      <c r="K6" s="16">
        <v>0.29104867106429139</v>
      </c>
      <c r="L6" s="17">
        <v>0.32884145073267063</v>
      </c>
      <c r="M6" s="5"/>
    </row>
    <row r="7" spans="1:13" x14ac:dyDescent="0.25">
      <c r="A7" s="40" t="s">
        <v>107</v>
      </c>
      <c r="B7" s="41"/>
      <c r="C7" s="42"/>
      <c r="D7" s="43">
        <f ca="1">SUM(D8:OFFSET(D6,MATCH("GOBIERNOS REGIONALES",$A$8:$A$50,0),0))</f>
        <v>58501738</v>
      </c>
      <c r="E7" s="44">
        <f ca="1">SUM(E8:OFFSET(E6,MATCH("GOBIERNOS REGIONALES",$A$8:$A$50,0),0))</f>
        <v>124598752</v>
      </c>
      <c r="F7" s="44">
        <f ca="1">SUM(F8:OFFSET(F6,MATCH("GOBIERNOS REGIONALES",$A$8:$A$50,0),0))</f>
        <v>33853797.700000003</v>
      </c>
      <c r="G7" s="44">
        <f ca="1">SUM(G8:OFFSET(G6,MATCH("GOBIERNOS REGIONALES",$A$8:$A$50,0),0))</f>
        <v>22085591.5</v>
      </c>
      <c r="H7" s="44">
        <f ca="1">SUM(H8:OFFSET(H6,MATCH("GOBIERNOS REGIONALES",$A$8:$A$50,0),0))</f>
        <v>4997914</v>
      </c>
      <c r="I7" s="44">
        <f ca="1">SUM(I8:OFFSET(I6,MATCH("GOBIERNOS REGIONALES",$A$8:$A$50,0),0))</f>
        <v>6770292.1999999993</v>
      </c>
      <c r="J7" s="45">
        <f ca="1">IFERROR(G7/E7,0)</f>
        <v>0.17725371358454697</v>
      </c>
      <c r="K7" s="45">
        <f ca="1">IFERROR(SUM(G7,H7)/E7,0)</f>
        <v>0.21736578469100556</v>
      </c>
      <c r="L7" s="46">
        <f ca="1">IFERROR(SUM(G7,H7,I7)/E7,0)</f>
        <v>0.27170254241390801</v>
      </c>
      <c r="M7" s="5"/>
    </row>
    <row r="8" spans="1:13" x14ac:dyDescent="0.25">
      <c r="A8" s="18"/>
      <c r="B8" s="19">
        <v>6</v>
      </c>
      <c r="C8" s="20" t="s">
        <v>1017</v>
      </c>
      <c r="D8" s="21">
        <v>28773251</v>
      </c>
      <c r="E8" s="22">
        <v>29001139</v>
      </c>
      <c r="F8" s="22">
        <f t="shared" ref="F8:F39" si="0">SUM(G8,H8,I8)</f>
        <v>11920795.699999999</v>
      </c>
      <c r="G8" s="22">
        <v>6512414.9000000004</v>
      </c>
      <c r="H8" s="22">
        <v>975249.5</v>
      </c>
      <c r="I8" s="22">
        <v>4433131.3</v>
      </c>
      <c r="J8" s="23">
        <f t="shared" ref="J8:J39" si="1">IFERROR(G8/E8,0)</f>
        <v>0.22455721135642295</v>
      </c>
      <c r="K8" s="23">
        <f t="shared" ref="K8:K39" si="2">IFERROR(SUM(G8,H8)/E8,0)</f>
        <v>0.25818518369226812</v>
      </c>
      <c r="L8" s="24">
        <f t="shared" ref="L8:L39" si="3">IFERROR(SUM(G8,H8,I8)/E8,0)</f>
        <v>0.41104577651243279</v>
      </c>
      <c r="M8" s="5"/>
    </row>
    <row r="9" spans="1:13" x14ac:dyDescent="0.25">
      <c r="A9" s="18"/>
      <c r="B9" s="19">
        <v>11</v>
      </c>
      <c r="C9" s="20" t="s">
        <v>108</v>
      </c>
      <c r="D9" s="21">
        <v>4422496</v>
      </c>
      <c r="E9" s="22">
        <v>33083449</v>
      </c>
      <c r="F9" s="22">
        <f t="shared" si="0"/>
        <v>6026216.4000000004</v>
      </c>
      <c r="G9" s="22">
        <v>2268697.7999999998</v>
      </c>
      <c r="H9" s="22">
        <v>2142197.6</v>
      </c>
      <c r="I9" s="22">
        <v>1615321</v>
      </c>
      <c r="J9" s="23">
        <f t="shared" si="1"/>
        <v>6.8575008609289792E-2</v>
      </c>
      <c r="K9" s="23">
        <f t="shared" si="2"/>
        <v>0.13332634695977436</v>
      </c>
      <c r="L9" s="24">
        <f t="shared" si="3"/>
        <v>0.18215199993205064</v>
      </c>
      <c r="M9" s="5"/>
    </row>
    <row r="10" spans="1:13" x14ac:dyDescent="0.25">
      <c r="A10" s="18"/>
      <c r="B10" s="19">
        <v>13</v>
      </c>
      <c r="C10" s="20" t="s">
        <v>580</v>
      </c>
      <c r="D10" s="21">
        <v>14564351</v>
      </c>
      <c r="E10" s="22">
        <v>51914560</v>
      </c>
      <c r="F10" s="22">
        <f t="shared" si="0"/>
        <v>13135242.800000001</v>
      </c>
      <c r="G10" s="22">
        <v>11936320.4</v>
      </c>
      <c r="H10" s="22">
        <v>851614.8</v>
      </c>
      <c r="I10" s="22">
        <v>347307.6</v>
      </c>
      <c r="J10" s="23">
        <f t="shared" si="1"/>
        <v>0.22992240327183744</v>
      </c>
      <c r="K10" s="23">
        <f t="shared" si="2"/>
        <v>0.24632656426251134</v>
      </c>
      <c r="L10" s="24">
        <f t="shared" si="3"/>
        <v>0.25301654872929674</v>
      </c>
      <c r="M10" s="5"/>
    </row>
    <row r="11" spans="1:13" ht="25.5" x14ac:dyDescent="0.25">
      <c r="A11" s="18"/>
      <c r="B11" s="19">
        <v>37</v>
      </c>
      <c r="C11" s="20" t="s">
        <v>819</v>
      </c>
      <c r="D11" s="21">
        <v>3558976</v>
      </c>
      <c r="E11" s="22">
        <v>3416841</v>
      </c>
      <c r="F11" s="22">
        <f t="shared" si="0"/>
        <v>622041.4</v>
      </c>
      <c r="G11" s="22">
        <v>320799.90000000002</v>
      </c>
      <c r="H11" s="22">
        <v>901.5</v>
      </c>
      <c r="I11" s="22">
        <v>300340</v>
      </c>
      <c r="J11" s="23">
        <f t="shared" si="1"/>
        <v>9.3887863087571244E-2</v>
      </c>
      <c r="K11" s="23">
        <f t="shared" si="2"/>
        <v>9.4151703283822691E-2</v>
      </c>
      <c r="L11" s="24">
        <f t="shared" si="3"/>
        <v>0.18205160848865956</v>
      </c>
      <c r="M11" s="5"/>
    </row>
    <row r="12" spans="1:13" x14ac:dyDescent="0.25">
      <c r="A12" s="18"/>
      <c r="B12" s="19">
        <v>112</v>
      </c>
      <c r="C12" s="20" t="s">
        <v>1018</v>
      </c>
      <c r="D12" s="21">
        <v>1346360</v>
      </c>
      <c r="E12" s="22">
        <v>1346459</v>
      </c>
      <c r="F12" s="22">
        <f t="shared" si="0"/>
        <v>971112.70000000007</v>
      </c>
      <c r="G12" s="22">
        <v>871022.1</v>
      </c>
      <c r="H12" s="22">
        <v>54308.3</v>
      </c>
      <c r="I12" s="22">
        <v>45782.3</v>
      </c>
      <c r="J12" s="23">
        <f t="shared" si="1"/>
        <v>0.64689834595780482</v>
      </c>
      <c r="K12" s="23">
        <f t="shared" si="2"/>
        <v>0.68723251135014141</v>
      </c>
      <c r="L12" s="24">
        <f t="shared" si="3"/>
        <v>0.72123451215373069</v>
      </c>
      <c r="M12" s="5"/>
    </row>
    <row r="13" spans="1:13" ht="25.5" x14ac:dyDescent="0.25">
      <c r="A13" s="18"/>
      <c r="B13" s="19">
        <v>331</v>
      </c>
      <c r="C13" s="20" t="s">
        <v>1019</v>
      </c>
      <c r="D13" s="21">
        <v>5836304</v>
      </c>
      <c r="E13" s="22">
        <v>5836304</v>
      </c>
      <c r="F13" s="22">
        <f t="shared" si="0"/>
        <v>1178388.7</v>
      </c>
      <c r="G13" s="22">
        <v>176336.4</v>
      </c>
      <c r="H13" s="22">
        <v>973642.3</v>
      </c>
      <c r="I13" s="22">
        <v>28410</v>
      </c>
      <c r="J13" s="23">
        <f t="shared" si="1"/>
        <v>3.0213710594924458E-2</v>
      </c>
      <c r="K13" s="23">
        <f t="shared" si="2"/>
        <v>0.19703886226625617</v>
      </c>
      <c r="L13" s="24">
        <f t="shared" si="3"/>
        <v>0.20190666901518495</v>
      </c>
      <c r="M13" s="5"/>
    </row>
    <row r="14" spans="1:13" x14ac:dyDescent="0.25">
      <c r="A14" s="40" t="s">
        <v>112</v>
      </c>
      <c r="B14" s="41"/>
      <c r="C14" s="42"/>
      <c r="D14" s="43">
        <f ca="1">SUM(D15:OFFSET(D13,(MATCH("GOBIERNOS LOCALES",$A$8:$A$50,0)-MATCH("GOBIERNOS REGIONALES",$A$8:$A$50,0)),0))</f>
        <v>24588548</v>
      </c>
      <c r="E14" s="44">
        <f ca="1">SUM(E15:OFFSET(E13,(MATCH("GOBIERNOS LOCALES",$A$8:$A$50,0)-MATCH("GOBIERNOS REGIONALES",$A$8:$A$50,0)),0))</f>
        <v>66283874</v>
      </c>
      <c r="F14" s="44">
        <f ca="1">SUM(F15:OFFSET(F13,(MATCH("GOBIERNOS LOCALES",$A$8:$A$50,0)-MATCH("GOBIERNOS REGIONALES",$A$8:$A$50,0)),0))</f>
        <v>20012401.300000001</v>
      </c>
      <c r="G14" s="44">
        <f ca="1">SUM(G15:OFFSET(G13,(MATCH("GOBIERNOS LOCALES",$A$8:$A$50,0)-MATCH("GOBIERNOS REGIONALES",$A$8:$A$50,0)),0))</f>
        <v>15179602.300000003</v>
      </c>
      <c r="H14" s="44">
        <f ca="1">SUM(H15:OFFSET(H13,(MATCH("GOBIERNOS LOCALES",$A$8:$A$50,0)-MATCH("GOBIERNOS REGIONALES",$A$8:$A$50,0)),0))</f>
        <v>3727842</v>
      </c>
      <c r="I14" s="44">
        <f ca="1">SUM(I15:OFFSET(I13,(MATCH("GOBIERNOS LOCALES",$A$8:$A$50,0)-MATCH("GOBIERNOS REGIONALES",$A$8:$A$50,0)),0))</f>
        <v>1104956.9999999998</v>
      </c>
      <c r="J14" s="45">
        <f t="shared" ca="1" si="1"/>
        <v>0.22900897886565899</v>
      </c>
      <c r="K14" s="45">
        <f t="shared" ca="1" si="2"/>
        <v>0.28524953595802205</v>
      </c>
      <c r="L14" s="46">
        <f t="shared" ca="1" si="3"/>
        <v>0.30191960868189455</v>
      </c>
      <c r="M14" s="5"/>
    </row>
    <row r="15" spans="1:13" x14ac:dyDescent="0.25">
      <c r="A15" s="18"/>
      <c r="B15" s="19">
        <v>440</v>
      </c>
      <c r="C15" s="20" t="s">
        <v>113</v>
      </c>
      <c r="D15" s="21">
        <v>676562</v>
      </c>
      <c r="E15" s="22">
        <v>676562</v>
      </c>
      <c r="F15" s="22">
        <f t="shared" si="0"/>
        <v>417756.2</v>
      </c>
      <c r="G15" s="22">
        <v>224628.8</v>
      </c>
      <c r="H15" s="22">
        <v>60056.4</v>
      </c>
      <c r="I15" s="22">
        <v>133071</v>
      </c>
      <c r="J15" s="23">
        <f t="shared" si="1"/>
        <v>0.33201509987259109</v>
      </c>
      <c r="K15" s="23">
        <f t="shared" si="2"/>
        <v>0.42078213083205973</v>
      </c>
      <c r="L15" s="24">
        <f t="shared" si="3"/>
        <v>0.61746920459617893</v>
      </c>
      <c r="M15" s="5"/>
    </row>
    <row r="16" spans="1:13" x14ac:dyDescent="0.25">
      <c r="A16" s="18"/>
      <c r="B16" s="19">
        <v>441</v>
      </c>
      <c r="C16" s="20" t="s">
        <v>114</v>
      </c>
      <c r="D16" s="21">
        <v>613093</v>
      </c>
      <c r="E16" s="22">
        <v>625893</v>
      </c>
      <c r="F16" s="22">
        <f t="shared" si="0"/>
        <v>233023.5</v>
      </c>
      <c r="G16" s="22">
        <v>233023.5</v>
      </c>
      <c r="H16" s="22">
        <v>0</v>
      </c>
      <c r="I16" s="22">
        <v>0</v>
      </c>
      <c r="J16" s="23">
        <f t="shared" si="1"/>
        <v>0.37230564968772617</v>
      </c>
      <c r="K16" s="23">
        <f t="shared" si="2"/>
        <v>0.37230564968772617</v>
      </c>
      <c r="L16" s="24">
        <f t="shared" si="3"/>
        <v>0.37230564968772617</v>
      </c>
      <c r="M16" s="5"/>
    </row>
    <row r="17" spans="1:13" x14ac:dyDescent="0.25">
      <c r="A17" s="18"/>
      <c r="B17" s="19">
        <v>442</v>
      </c>
      <c r="C17" s="20" t="s">
        <v>115</v>
      </c>
      <c r="D17" s="21">
        <v>676562</v>
      </c>
      <c r="E17" s="22">
        <v>740919</v>
      </c>
      <c r="F17" s="22">
        <f t="shared" si="0"/>
        <v>668034.79999999993</v>
      </c>
      <c r="G17" s="22">
        <v>612521.19999999995</v>
      </c>
      <c r="H17" s="22">
        <v>49154.400000000001</v>
      </c>
      <c r="I17" s="22">
        <v>6359.2</v>
      </c>
      <c r="J17" s="23">
        <f t="shared" si="1"/>
        <v>0.82670467352031729</v>
      </c>
      <c r="K17" s="23">
        <f t="shared" si="2"/>
        <v>0.89304714820378472</v>
      </c>
      <c r="L17" s="24">
        <f t="shared" si="3"/>
        <v>0.90163000273984051</v>
      </c>
      <c r="M17" s="5"/>
    </row>
    <row r="18" spans="1:13" x14ac:dyDescent="0.25">
      <c r="A18" s="18"/>
      <c r="B18" s="19">
        <v>443</v>
      </c>
      <c r="C18" s="20" t="s">
        <v>116</v>
      </c>
      <c r="D18" s="21">
        <v>1396386</v>
      </c>
      <c r="E18" s="22">
        <v>6723655</v>
      </c>
      <c r="F18" s="22">
        <f t="shared" si="0"/>
        <v>6242572.8000000007</v>
      </c>
      <c r="G18" s="22">
        <v>4851343.2</v>
      </c>
      <c r="H18" s="22">
        <v>1236867.6000000001</v>
      </c>
      <c r="I18" s="22">
        <v>154362</v>
      </c>
      <c r="J18" s="23">
        <f t="shared" si="1"/>
        <v>0.72153363014610361</v>
      </c>
      <c r="K18" s="23">
        <f t="shared" si="2"/>
        <v>0.90549125438470601</v>
      </c>
      <c r="L18" s="24">
        <f t="shared" si="3"/>
        <v>0.92844930324354846</v>
      </c>
      <c r="M18" s="5"/>
    </row>
    <row r="19" spans="1:13" x14ac:dyDescent="0.25">
      <c r="A19" s="18"/>
      <c r="B19" s="19">
        <v>444</v>
      </c>
      <c r="C19" s="20" t="s">
        <v>117</v>
      </c>
      <c r="D19" s="21">
        <v>3176562</v>
      </c>
      <c r="E19" s="22">
        <v>9770557</v>
      </c>
      <c r="F19" s="22">
        <f t="shared" si="0"/>
        <v>1679683.0999999999</v>
      </c>
      <c r="G19" s="22">
        <v>1510538.2</v>
      </c>
      <c r="H19" s="22">
        <v>158276.9</v>
      </c>
      <c r="I19" s="22">
        <v>10868</v>
      </c>
      <c r="J19" s="23">
        <f t="shared" si="1"/>
        <v>0.154601032469285</v>
      </c>
      <c r="K19" s="23">
        <f t="shared" si="2"/>
        <v>0.17080040574964148</v>
      </c>
      <c r="L19" s="24">
        <f t="shared" si="3"/>
        <v>0.17191272718638251</v>
      </c>
      <c r="M19" s="5"/>
    </row>
    <row r="20" spans="1:13" x14ac:dyDescent="0.25">
      <c r="A20" s="18"/>
      <c r="B20" s="19">
        <v>445</v>
      </c>
      <c r="C20" s="20" t="s">
        <v>118</v>
      </c>
      <c r="D20" s="21">
        <v>2022063</v>
      </c>
      <c r="E20" s="22">
        <v>4139246</v>
      </c>
      <c r="F20" s="22">
        <f t="shared" si="0"/>
        <v>1887244.7000000002</v>
      </c>
      <c r="G20" s="22">
        <v>1432561.1</v>
      </c>
      <c r="H20" s="22">
        <v>324634.09999999998</v>
      </c>
      <c r="I20" s="22">
        <v>130049.5</v>
      </c>
      <c r="J20" s="23">
        <f t="shared" si="1"/>
        <v>0.34609228347385007</v>
      </c>
      <c r="K20" s="23">
        <f t="shared" si="2"/>
        <v>0.42452060109498208</v>
      </c>
      <c r="L20" s="24">
        <f t="shared" si="3"/>
        <v>0.4559392459399611</v>
      </c>
      <c r="M20" s="5"/>
    </row>
    <row r="21" spans="1:13" x14ac:dyDescent="0.25">
      <c r="A21" s="18"/>
      <c r="B21" s="19">
        <v>446</v>
      </c>
      <c r="C21" s="20" t="s">
        <v>119</v>
      </c>
      <c r="D21" s="21">
        <v>812244</v>
      </c>
      <c r="E21" s="22">
        <v>812544</v>
      </c>
      <c r="F21" s="22">
        <f t="shared" si="0"/>
        <v>249235.5</v>
      </c>
      <c r="G21" s="22">
        <v>147743.29999999999</v>
      </c>
      <c r="H21" s="22">
        <v>86032.2</v>
      </c>
      <c r="I21" s="22">
        <v>15460</v>
      </c>
      <c r="J21" s="23">
        <f t="shared" si="1"/>
        <v>0.18182806100346566</v>
      </c>
      <c r="K21" s="23">
        <f t="shared" si="2"/>
        <v>0.28770811180686828</v>
      </c>
      <c r="L21" s="24">
        <f t="shared" si="3"/>
        <v>0.30673477374763702</v>
      </c>
      <c r="M21" s="5"/>
    </row>
    <row r="22" spans="1:13" x14ac:dyDescent="0.25">
      <c r="A22" s="18"/>
      <c r="B22" s="19">
        <v>447</v>
      </c>
      <c r="C22" s="20" t="s">
        <v>120</v>
      </c>
      <c r="D22" s="21">
        <v>3128243</v>
      </c>
      <c r="E22" s="22">
        <v>4169353</v>
      </c>
      <c r="F22" s="22">
        <f t="shared" si="0"/>
        <v>648180.5</v>
      </c>
      <c r="G22" s="22">
        <v>91625.3</v>
      </c>
      <c r="H22" s="22">
        <v>445707.3</v>
      </c>
      <c r="I22" s="22">
        <v>110847.9</v>
      </c>
      <c r="J22" s="23">
        <f t="shared" si="1"/>
        <v>2.197590369536952E-2</v>
      </c>
      <c r="K22" s="23">
        <f t="shared" si="2"/>
        <v>0.12887673459167406</v>
      </c>
      <c r="L22" s="24">
        <f t="shared" si="3"/>
        <v>0.15546308983672047</v>
      </c>
      <c r="M22" s="5"/>
    </row>
    <row r="23" spans="1:13" x14ac:dyDescent="0.25">
      <c r="A23" s="18"/>
      <c r="B23" s="19">
        <v>448</v>
      </c>
      <c r="C23" s="20" t="s">
        <v>121</v>
      </c>
      <c r="D23" s="21">
        <v>676562</v>
      </c>
      <c r="E23" s="22">
        <v>676562</v>
      </c>
      <c r="F23" s="22">
        <f t="shared" si="0"/>
        <v>139277.90000000002</v>
      </c>
      <c r="G23" s="22">
        <v>37053.300000000003</v>
      </c>
      <c r="H23" s="22">
        <v>53462.400000000001</v>
      </c>
      <c r="I23" s="22">
        <v>48762.2</v>
      </c>
      <c r="J23" s="23">
        <f t="shared" si="1"/>
        <v>5.476704278395772E-2</v>
      </c>
      <c r="K23" s="23">
        <f t="shared" si="2"/>
        <v>0.13378773859601931</v>
      </c>
      <c r="L23" s="24">
        <f t="shared" si="3"/>
        <v>0.2058612514448048</v>
      </c>
      <c r="M23" s="5"/>
    </row>
    <row r="24" spans="1:13" x14ac:dyDescent="0.25">
      <c r="A24" s="18"/>
      <c r="B24" s="19">
        <v>449</v>
      </c>
      <c r="C24" s="20" t="s">
        <v>122</v>
      </c>
      <c r="D24" s="21">
        <v>2620849</v>
      </c>
      <c r="E24" s="22">
        <v>4322329</v>
      </c>
      <c r="F24" s="22">
        <f t="shared" si="0"/>
        <v>2377330.6</v>
      </c>
      <c r="G24" s="22">
        <v>2054813.9</v>
      </c>
      <c r="H24" s="22">
        <v>258147.5</v>
      </c>
      <c r="I24" s="22">
        <v>64369.2</v>
      </c>
      <c r="J24" s="23">
        <f t="shared" si="1"/>
        <v>0.47539507057422048</v>
      </c>
      <c r="K24" s="23">
        <f t="shared" si="2"/>
        <v>0.53511923779980652</v>
      </c>
      <c r="L24" s="24">
        <f t="shared" si="3"/>
        <v>0.55001148686275392</v>
      </c>
      <c r="M24" s="5"/>
    </row>
    <row r="25" spans="1:13" x14ac:dyDescent="0.25">
      <c r="A25" s="18"/>
      <c r="B25" s="19">
        <v>450</v>
      </c>
      <c r="C25" s="20" t="s">
        <v>123</v>
      </c>
      <c r="D25" s="21">
        <v>392886</v>
      </c>
      <c r="E25" s="22">
        <v>532272</v>
      </c>
      <c r="F25" s="22">
        <f t="shared" si="0"/>
        <v>112612.5</v>
      </c>
      <c r="G25" s="22">
        <v>112612.5</v>
      </c>
      <c r="H25" s="22">
        <v>0</v>
      </c>
      <c r="I25" s="22">
        <v>0</v>
      </c>
      <c r="J25" s="23">
        <f t="shared" si="1"/>
        <v>0.21156946072684643</v>
      </c>
      <c r="K25" s="23">
        <f t="shared" si="2"/>
        <v>0.21156946072684643</v>
      </c>
      <c r="L25" s="24">
        <f t="shared" si="3"/>
        <v>0.21156946072684643</v>
      </c>
      <c r="M25" s="5"/>
    </row>
    <row r="26" spans="1:13" x14ac:dyDescent="0.25">
      <c r="A26" s="18"/>
      <c r="B26" s="19">
        <v>451</v>
      </c>
      <c r="C26" s="20" t="s">
        <v>124</v>
      </c>
      <c r="D26" s="21">
        <v>676562</v>
      </c>
      <c r="E26" s="22">
        <v>676562</v>
      </c>
      <c r="F26" s="22">
        <f t="shared" si="0"/>
        <v>27841</v>
      </c>
      <c r="G26" s="22">
        <v>27841</v>
      </c>
      <c r="H26" s="22">
        <v>0</v>
      </c>
      <c r="I26" s="22">
        <v>0</v>
      </c>
      <c r="J26" s="23">
        <f t="shared" si="1"/>
        <v>4.1150700157561317E-2</v>
      </c>
      <c r="K26" s="23">
        <f t="shared" si="2"/>
        <v>4.1150700157561317E-2</v>
      </c>
      <c r="L26" s="24">
        <f t="shared" si="3"/>
        <v>4.1150700157561317E-2</v>
      </c>
      <c r="M26" s="5"/>
    </row>
    <row r="27" spans="1:13" x14ac:dyDescent="0.25">
      <c r="A27" s="18"/>
      <c r="B27" s="19">
        <v>452</v>
      </c>
      <c r="C27" s="20" t="s">
        <v>125</v>
      </c>
      <c r="D27" s="21">
        <v>477886</v>
      </c>
      <c r="E27" s="22">
        <v>7031379</v>
      </c>
      <c r="F27" s="22">
        <f t="shared" si="0"/>
        <v>1883509</v>
      </c>
      <c r="G27" s="22">
        <v>1113151.1000000001</v>
      </c>
      <c r="H27" s="22">
        <v>453531.8</v>
      </c>
      <c r="I27" s="22">
        <v>316826.09999999998</v>
      </c>
      <c r="J27" s="23">
        <f t="shared" si="1"/>
        <v>0.15831191861511093</v>
      </c>
      <c r="K27" s="23">
        <f t="shared" si="2"/>
        <v>0.22281303567906099</v>
      </c>
      <c r="L27" s="24">
        <f t="shared" si="3"/>
        <v>0.26787192099871165</v>
      </c>
      <c r="M27" s="5"/>
    </row>
    <row r="28" spans="1:13" x14ac:dyDescent="0.25">
      <c r="A28" s="18"/>
      <c r="B28" s="19">
        <v>453</v>
      </c>
      <c r="C28" s="20" t="s">
        <v>126</v>
      </c>
      <c r="D28" s="21">
        <v>676562</v>
      </c>
      <c r="E28" s="22">
        <v>599835</v>
      </c>
      <c r="F28" s="22">
        <f t="shared" si="0"/>
        <v>238460.5</v>
      </c>
      <c r="G28" s="22">
        <v>57507.5</v>
      </c>
      <c r="H28" s="22">
        <v>146115</v>
      </c>
      <c r="I28" s="22">
        <v>34838</v>
      </c>
      <c r="J28" s="23">
        <f t="shared" si="1"/>
        <v>9.5872198187834989E-2</v>
      </c>
      <c r="K28" s="23">
        <f t="shared" si="2"/>
        <v>0.33946418598447908</v>
      </c>
      <c r="L28" s="24">
        <f t="shared" si="3"/>
        <v>0.39754349112672649</v>
      </c>
      <c r="M28" s="5"/>
    </row>
    <row r="29" spans="1:13" x14ac:dyDescent="0.25">
      <c r="A29" s="18"/>
      <c r="B29" s="19">
        <v>454</v>
      </c>
      <c r="C29" s="20" t="s">
        <v>127</v>
      </c>
      <c r="D29" s="21">
        <v>676562</v>
      </c>
      <c r="E29" s="22">
        <v>676562</v>
      </c>
      <c r="F29" s="22">
        <f t="shared" si="0"/>
        <v>303584.2</v>
      </c>
      <c r="G29" s="22">
        <v>222584.8</v>
      </c>
      <c r="H29" s="22">
        <v>53980</v>
      </c>
      <c r="I29" s="22">
        <v>27019.4</v>
      </c>
      <c r="J29" s="23">
        <f t="shared" si="1"/>
        <v>0.32899394290545431</v>
      </c>
      <c r="K29" s="23">
        <f t="shared" si="2"/>
        <v>0.40877968316281432</v>
      </c>
      <c r="L29" s="24">
        <f t="shared" si="3"/>
        <v>0.44871600828896691</v>
      </c>
      <c r="M29" s="5"/>
    </row>
    <row r="30" spans="1:13" x14ac:dyDescent="0.25">
      <c r="A30" s="18"/>
      <c r="B30" s="19">
        <v>455</v>
      </c>
      <c r="C30" s="20" t="s">
        <v>128</v>
      </c>
      <c r="D30" s="21">
        <v>770097</v>
      </c>
      <c r="E30" s="22">
        <v>1293217</v>
      </c>
      <c r="F30" s="22">
        <f t="shared" si="0"/>
        <v>708654.1</v>
      </c>
      <c r="G30" s="22">
        <v>598648.6</v>
      </c>
      <c r="H30" s="22">
        <v>90690.2</v>
      </c>
      <c r="I30" s="22">
        <v>19315.3</v>
      </c>
      <c r="J30" s="23">
        <f t="shared" si="1"/>
        <v>0.46291426728847518</v>
      </c>
      <c r="K30" s="23">
        <f t="shared" si="2"/>
        <v>0.53304186381713192</v>
      </c>
      <c r="L30" s="24">
        <f t="shared" si="3"/>
        <v>0.54797771758335989</v>
      </c>
      <c r="M30" s="5"/>
    </row>
    <row r="31" spans="1:13" x14ac:dyDescent="0.25">
      <c r="A31" s="18"/>
      <c r="B31" s="19">
        <v>456</v>
      </c>
      <c r="C31" s="20" t="s">
        <v>129</v>
      </c>
      <c r="D31" s="21">
        <v>676562</v>
      </c>
      <c r="E31" s="22">
        <v>681562</v>
      </c>
      <c r="F31" s="22">
        <f t="shared" si="0"/>
        <v>0</v>
      </c>
      <c r="G31" s="22">
        <v>0</v>
      </c>
      <c r="H31" s="22">
        <v>0</v>
      </c>
      <c r="I31" s="22">
        <v>0</v>
      </c>
      <c r="J31" s="23">
        <f t="shared" si="1"/>
        <v>0</v>
      </c>
      <c r="K31" s="23">
        <f t="shared" si="2"/>
        <v>0</v>
      </c>
      <c r="L31" s="24">
        <f t="shared" si="3"/>
        <v>0</v>
      </c>
      <c r="M31" s="5"/>
    </row>
    <row r="32" spans="1:13" x14ac:dyDescent="0.25">
      <c r="A32" s="18"/>
      <c r="B32" s="19">
        <v>457</v>
      </c>
      <c r="C32" s="20" t="s">
        <v>130</v>
      </c>
      <c r="D32" s="21">
        <v>697110</v>
      </c>
      <c r="E32" s="22">
        <v>17291394</v>
      </c>
      <c r="F32" s="22">
        <f t="shared" si="0"/>
        <v>240004.2</v>
      </c>
      <c r="G32" s="22">
        <v>57520.5</v>
      </c>
      <c r="H32" s="22">
        <v>173203</v>
      </c>
      <c r="I32" s="22">
        <v>9280.7000000000007</v>
      </c>
      <c r="J32" s="23">
        <f t="shared" si="1"/>
        <v>3.3265392021025026E-3</v>
      </c>
      <c r="K32" s="23">
        <f t="shared" si="2"/>
        <v>1.3343256188598791E-2</v>
      </c>
      <c r="L32" s="24">
        <f t="shared" si="3"/>
        <v>1.387997983274223E-2</v>
      </c>
      <c r="M32" s="5"/>
    </row>
    <row r="33" spans="1:13" x14ac:dyDescent="0.25">
      <c r="A33" s="18"/>
      <c r="B33" s="19">
        <v>458</v>
      </c>
      <c r="C33" s="20" t="s">
        <v>131</v>
      </c>
      <c r="D33" s="21">
        <v>677562</v>
      </c>
      <c r="E33" s="22">
        <v>677562</v>
      </c>
      <c r="F33" s="22">
        <f t="shared" si="0"/>
        <v>857</v>
      </c>
      <c r="G33" s="22">
        <v>857</v>
      </c>
      <c r="H33" s="22">
        <v>0</v>
      </c>
      <c r="I33" s="22">
        <v>0</v>
      </c>
      <c r="J33" s="23">
        <f t="shared" si="1"/>
        <v>1.2648289012665999E-3</v>
      </c>
      <c r="K33" s="23">
        <f t="shared" si="2"/>
        <v>1.2648289012665999E-3</v>
      </c>
      <c r="L33" s="24">
        <f t="shared" si="3"/>
        <v>1.2648289012665999E-3</v>
      </c>
      <c r="M33" s="5"/>
    </row>
    <row r="34" spans="1:13" x14ac:dyDescent="0.25">
      <c r="A34" s="18"/>
      <c r="B34" s="19">
        <v>459</v>
      </c>
      <c r="C34" s="20" t="s">
        <v>132</v>
      </c>
      <c r="D34" s="21">
        <v>392886</v>
      </c>
      <c r="E34" s="22">
        <v>411498</v>
      </c>
      <c r="F34" s="22">
        <f t="shared" si="0"/>
        <v>86147.1</v>
      </c>
      <c r="G34" s="22">
        <v>66211.600000000006</v>
      </c>
      <c r="H34" s="22">
        <v>18380.5</v>
      </c>
      <c r="I34" s="22">
        <v>1555</v>
      </c>
      <c r="J34" s="23">
        <f t="shared" si="1"/>
        <v>0.16090381970264742</v>
      </c>
      <c r="K34" s="23">
        <f t="shared" si="2"/>
        <v>0.20557110848655402</v>
      </c>
      <c r="L34" s="24">
        <f t="shared" si="3"/>
        <v>0.20934998469008356</v>
      </c>
      <c r="M34" s="5"/>
    </row>
    <row r="35" spans="1:13" x14ac:dyDescent="0.25">
      <c r="A35" s="18"/>
      <c r="B35" s="19">
        <v>460</v>
      </c>
      <c r="C35" s="20" t="s">
        <v>133</v>
      </c>
      <c r="D35" s="21">
        <v>867052</v>
      </c>
      <c r="E35" s="22">
        <v>945749</v>
      </c>
      <c r="F35" s="22">
        <f t="shared" si="0"/>
        <v>464884.5</v>
      </c>
      <c r="G35" s="22">
        <v>352630.9</v>
      </c>
      <c r="H35" s="22">
        <v>100044.1</v>
      </c>
      <c r="I35" s="22">
        <v>12209.5</v>
      </c>
      <c r="J35" s="23">
        <f t="shared" si="1"/>
        <v>0.37285886635883309</v>
      </c>
      <c r="K35" s="23">
        <f t="shared" si="2"/>
        <v>0.47864179607908652</v>
      </c>
      <c r="L35" s="24">
        <f t="shared" si="3"/>
        <v>0.49155166962904534</v>
      </c>
      <c r="M35" s="5"/>
    </row>
    <row r="36" spans="1:13" x14ac:dyDescent="0.25">
      <c r="A36" s="18"/>
      <c r="B36" s="19">
        <v>461</v>
      </c>
      <c r="C36" s="20" t="s">
        <v>134</v>
      </c>
      <c r="D36" s="21">
        <v>392886</v>
      </c>
      <c r="E36" s="22">
        <v>182886</v>
      </c>
      <c r="F36" s="22">
        <f t="shared" si="0"/>
        <v>182766.7</v>
      </c>
      <c r="G36" s="22">
        <v>182766.7</v>
      </c>
      <c r="H36" s="22">
        <v>0</v>
      </c>
      <c r="I36" s="22">
        <v>0</v>
      </c>
      <c r="J36" s="23">
        <f t="shared" si="1"/>
        <v>0.99934768106908134</v>
      </c>
      <c r="K36" s="23">
        <f t="shared" si="2"/>
        <v>0.99934768106908134</v>
      </c>
      <c r="L36" s="24">
        <f t="shared" si="3"/>
        <v>0.99934768106908134</v>
      </c>
      <c r="M36" s="5"/>
    </row>
    <row r="37" spans="1:13" x14ac:dyDescent="0.25">
      <c r="A37" s="18"/>
      <c r="B37" s="19">
        <v>463</v>
      </c>
      <c r="C37" s="20" t="s">
        <v>136</v>
      </c>
      <c r="D37" s="21">
        <v>738247</v>
      </c>
      <c r="E37" s="22">
        <v>769185</v>
      </c>
      <c r="F37" s="22">
        <f t="shared" si="0"/>
        <v>73442</v>
      </c>
      <c r="G37" s="22">
        <v>44119.4</v>
      </c>
      <c r="H37" s="22">
        <v>19558.599999999999</v>
      </c>
      <c r="I37" s="22">
        <v>9764</v>
      </c>
      <c r="J37" s="23">
        <f t="shared" si="1"/>
        <v>5.7358632838653903E-2</v>
      </c>
      <c r="K37" s="23">
        <f t="shared" si="2"/>
        <v>8.2786325786384285E-2</v>
      </c>
      <c r="L37" s="24">
        <f t="shared" si="3"/>
        <v>9.5480281076724072E-2</v>
      </c>
      <c r="M37" s="5"/>
    </row>
    <row r="38" spans="1:13" ht="25.5" x14ac:dyDescent="0.25">
      <c r="A38" s="18"/>
      <c r="B38" s="19">
        <v>464</v>
      </c>
      <c r="C38" s="20" t="s">
        <v>137</v>
      </c>
      <c r="D38" s="21">
        <v>676562</v>
      </c>
      <c r="E38" s="22">
        <v>1856591</v>
      </c>
      <c r="F38" s="22">
        <f t="shared" si="0"/>
        <v>1147298.8999999999</v>
      </c>
      <c r="G38" s="22">
        <v>1147298.8999999999</v>
      </c>
      <c r="H38" s="22">
        <v>0</v>
      </c>
      <c r="I38" s="22">
        <v>0</v>
      </c>
      <c r="J38" s="23">
        <f t="shared" si="1"/>
        <v>0.61795995994809838</v>
      </c>
      <c r="K38" s="23">
        <f t="shared" si="2"/>
        <v>0.61795995994809838</v>
      </c>
      <c r="L38" s="24">
        <f t="shared" si="3"/>
        <v>0.61795995994809838</v>
      </c>
      <c r="M38" s="5"/>
    </row>
    <row r="39" spans="1:13" ht="15.75" thickBot="1" x14ac:dyDescent="0.3">
      <c r="A39" s="47" t="s">
        <v>138</v>
      </c>
      <c r="B39" s="48"/>
      <c r="C39" s="49"/>
      <c r="D39" s="50">
        <v>55831306</v>
      </c>
      <c r="E39" s="51">
        <v>56809266</v>
      </c>
      <c r="F39" s="51">
        <f t="shared" si="0"/>
        <v>27585162</v>
      </c>
      <c r="G39" s="51">
        <v>20937394.899999999</v>
      </c>
      <c r="H39" s="51">
        <v>5162051</v>
      </c>
      <c r="I39" s="51">
        <v>1485716.1</v>
      </c>
      <c r="J39" s="52">
        <f t="shared" si="1"/>
        <v>0.36855598345523422</v>
      </c>
      <c r="K39" s="52">
        <f t="shared" si="2"/>
        <v>0.45942233965846346</v>
      </c>
      <c r="L39" s="53">
        <f t="shared" si="3"/>
        <v>0.48557504685943309</v>
      </c>
      <c r="M39" s="5"/>
    </row>
    <row r="40" spans="1:13" x14ac:dyDescent="0.25">
      <c r="D40" s="6"/>
      <c r="E40" s="6"/>
      <c r="F40" s="6"/>
      <c r="G40" s="6"/>
      <c r="H40" s="6"/>
      <c r="I40" s="6"/>
      <c r="J40" s="5"/>
      <c r="K40" s="5"/>
      <c r="L40" s="5"/>
      <c r="M40" s="5"/>
    </row>
  </sheetData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8"/>
  <dimension ref="A1:P100"/>
  <sheetViews>
    <sheetView workbookViewId="0">
      <selection activeCell="N2" sqref="N2"/>
    </sheetView>
  </sheetViews>
  <sheetFormatPr baseColWidth="10" defaultColWidth="11.7109375" defaultRowHeight="15" x14ac:dyDescent="0.25"/>
  <cols>
    <col min="1" max="1" width="4.28515625" customWidth="1"/>
    <col min="2" max="2" width="4.28515625" style="35" customWidth="1"/>
    <col min="3" max="3" width="31.42578125" customWidth="1"/>
    <col min="4" max="6" width="13.5703125" customWidth="1"/>
    <col min="7" max="9" width="0" hidden="1" customWidth="1"/>
  </cols>
  <sheetData>
    <row r="1" spans="1:16" ht="15.75" x14ac:dyDescent="0.25">
      <c r="A1" s="32">
        <v>68</v>
      </c>
      <c r="B1" s="34" t="s">
        <v>72</v>
      </c>
      <c r="C1" s="33" t="s">
        <v>55</v>
      </c>
      <c r="D1" s="33"/>
      <c r="E1" s="33"/>
      <c r="F1" s="33"/>
      <c r="G1" s="33"/>
      <c r="H1" s="33"/>
      <c r="I1" s="33"/>
      <c r="J1" s="33"/>
      <c r="K1" s="33"/>
      <c r="L1" s="33"/>
    </row>
    <row r="2" spans="1:16" ht="15.75" thickBot="1" x14ac:dyDescent="0.3">
      <c r="A2" s="2" t="s">
        <v>1015</v>
      </c>
      <c r="N2" s="1" t="s">
        <v>1030</v>
      </c>
    </row>
    <row r="3" spans="1:16" ht="15.75" thickBot="1" x14ac:dyDescent="0.3">
      <c r="A3" s="76" t="s">
        <v>79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6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6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  <c r="O5" s="6"/>
      <c r="P5" s="66"/>
    </row>
    <row r="6" spans="1:16" x14ac:dyDescent="0.25">
      <c r="A6" s="11" t="s">
        <v>11</v>
      </c>
      <c r="B6" s="37"/>
      <c r="C6" s="13"/>
      <c r="D6" s="14">
        <f ca="1">SUM(D7:OFFSET(D7,50,0))</f>
        <v>138921592</v>
      </c>
      <c r="E6" s="15">
        <f ca="1">SUM(E7:OFFSET(E7,50,0))</f>
        <v>247691892</v>
      </c>
      <c r="F6" s="15">
        <f ca="1">SUM(F7:OFFSET(F7,50,0))</f>
        <v>81451361.099999994</v>
      </c>
      <c r="G6" s="15">
        <f ca="1">SUM(G7:OFFSET(G7,50,0))</f>
        <v>58202588.999999985</v>
      </c>
      <c r="H6" s="15">
        <f ca="1">SUM(H7:OFFSET(H7,50,0))</f>
        <v>13887807</v>
      </c>
      <c r="I6" s="15">
        <f ca="1">SUM(I7:OFFSET(I7,50,0))</f>
        <v>9360965.0999999996</v>
      </c>
      <c r="J6" s="16">
        <f ca="1">IFERROR(G6/E6,0)</f>
        <v>0.23497979094123914</v>
      </c>
      <c r="K6" s="16">
        <f ca="1">IFERROR(SUM(G6,H6)/E6,0)</f>
        <v>0.29104867106429139</v>
      </c>
      <c r="L6" s="17">
        <f ca="1">IFERROR(SUM(G6,H6,I6)/E6,0)</f>
        <v>0.32884145073267063</v>
      </c>
      <c r="M6" s="5"/>
      <c r="O6" s="6" t="s">
        <v>206</v>
      </c>
      <c r="P6" s="66" t="s">
        <v>207</v>
      </c>
    </row>
    <row r="7" spans="1:16" x14ac:dyDescent="0.25">
      <c r="A7" s="18"/>
      <c r="B7" s="38">
        <v>1</v>
      </c>
      <c r="C7" s="20" t="s">
        <v>82</v>
      </c>
      <c r="D7" s="21">
        <v>696562</v>
      </c>
      <c r="E7" s="22">
        <v>716562</v>
      </c>
      <c r="F7" s="22">
        <f t="shared" ref="F7:F31" si="0">SUM(G7,H7,I7)</f>
        <v>430256.2</v>
      </c>
      <c r="G7" s="22">
        <v>237128.8</v>
      </c>
      <c r="H7" s="22">
        <v>60056.4</v>
      </c>
      <c r="I7" s="22">
        <v>133071</v>
      </c>
      <c r="J7" s="23">
        <f t="shared" ref="J7:J31" si="1">IFERROR(G7/E7,0)</f>
        <v>0.33092572589671232</v>
      </c>
      <c r="K7" s="23">
        <f t="shared" ref="K7:K31" si="2">IFERROR(SUM(G7,H7)/E7,0)</f>
        <v>0.41473759423469292</v>
      </c>
      <c r="L7" s="24">
        <f t="shared" ref="L7:L31" si="3">IFERROR(SUM(G7,H7,I7)/E7,0)</f>
        <v>0.60044518129624513</v>
      </c>
      <c r="M7" s="5"/>
      <c r="N7" t="s">
        <v>84</v>
      </c>
      <c r="O7" s="6">
        <v>1384138.4000000001</v>
      </c>
      <c r="P7" s="66">
        <v>0.85534783035896922</v>
      </c>
    </row>
    <row r="8" spans="1:16" x14ac:dyDescent="0.25">
      <c r="A8" s="18"/>
      <c r="B8" s="38">
        <v>2</v>
      </c>
      <c r="C8" s="20" t="s">
        <v>83</v>
      </c>
      <c r="D8" s="21">
        <v>1098056</v>
      </c>
      <c r="E8" s="22">
        <v>2283850</v>
      </c>
      <c r="F8" s="22">
        <f t="shared" si="0"/>
        <v>271596.59999999998</v>
      </c>
      <c r="G8" s="22">
        <v>266546.59999999998</v>
      </c>
      <c r="H8" s="22">
        <v>0</v>
      </c>
      <c r="I8" s="22">
        <v>5050</v>
      </c>
      <c r="J8" s="23">
        <f t="shared" si="1"/>
        <v>0.11670932854609539</v>
      </c>
      <c r="K8" s="23">
        <f t="shared" si="2"/>
        <v>0.11670932854609539</v>
      </c>
      <c r="L8" s="24">
        <f t="shared" si="3"/>
        <v>0.11892050703855331</v>
      </c>
      <c r="M8" s="5"/>
      <c r="N8" t="s">
        <v>87</v>
      </c>
      <c r="O8" s="6">
        <v>8645680.5</v>
      </c>
      <c r="P8" s="66">
        <v>0.66873196663889589</v>
      </c>
    </row>
    <row r="9" spans="1:16" x14ac:dyDescent="0.25">
      <c r="A9" s="18"/>
      <c r="B9" s="38">
        <v>3</v>
      </c>
      <c r="C9" s="20" t="s">
        <v>84</v>
      </c>
      <c r="D9" s="21">
        <v>750488</v>
      </c>
      <c r="E9" s="22">
        <v>1618217</v>
      </c>
      <c r="F9" s="22">
        <f t="shared" si="0"/>
        <v>1384138.4000000001</v>
      </c>
      <c r="G9" s="22">
        <v>1306728.1000000001</v>
      </c>
      <c r="H9" s="22">
        <v>128749.1</v>
      </c>
      <c r="I9" s="22">
        <v>-51338.8</v>
      </c>
      <c r="J9" s="23">
        <f t="shared" si="1"/>
        <v>0.80751104456324463</v>
      </c>
      <c r="K9" s="23">
        <f t="shared" si="2"/>
        <v>0.88707336531503511</v>
      </c>
      <c r="L9" s="24">
        <f t="shared" si="3"/>
        <v>0.85534783035896922</v>
      </c>
      <c r="M9" s="5"/>
      <c r="N9" t="s">
        <v>102</v>
      </c>
      <c r="O9" s="6">
        <v>3282980.6</v>
      </c>
      <c r="P9" s="66">
        <v>0.62065345761599988</v>
      </c>
    </row>
    <row r="10" spans="1:16" x14ac:dyDescent="0.25">
      <c r="A10" s="18"/>
      <c r="B10" s="38">
        <v>4</v>
      </c>
      <c r="C10" s="20" t="s">
        <v>85</v>
      </c>
      <c r="D10" s="21">
        <v>19062702</v>
      </c>
      <c r="E10" s="22">
        <v>27846277</v>
      </c>
      <c r="F10" s="22">
        <f t="shared" si="0"/>
        <v>11497885.4</v>
      </c>
      <c r="G10" s="22">
        <v>9524956.6999999993</v>
      </c>
      <c r="H10" s="22">
        <v>1696999.9</v>
      </c>
      <c r="I10" s="22">
        <v>275928.8</v>
      </c>
      <c r="J10" s="23">
        <f t="shared" si="1"/>
        <v>0.34205494328739167</v>
      </c>
      <c r="K10" s="23">
        <f t="shared" si="2"/>
        <v>0.40299665912251031</v>
      </c>
      <c r="L10" s="24">
        <f t="shared" si="3"/>
        <v>0.41290566060231321</v>
      </c>
      <c r="M10" s="5"/>
      <c r="N10" t="s">
        <v>88</v>
      </c>
      <c r="O10" s="6">
        <v>1316929.3999999999</v>
      </c>
      <c r="P10" s="66">
        <v>0.61033490969154414</v>
      </c>
    </row>
    <row r="11" spans="1:16" x14ac:dyDescent="0.25">
      <c r="A11" s="18"/>
      <c r="B11" s="38">
        <v>5</v>
      </c>
      <c r="C11" s="20" t="s">
        <v>86</v>
      </c>
      <c r="D11" s="21">
        <v>5116480</v>
      </c>
      <c r="E11" s="22">
        <v>12600585</v>
      </c>
      <c r="F11" s="22">
        <f t="shared" si="0"/>
        <v>2940570.1</v>
      </c>
      <c r="G11" s="22">
        <v>2742190.7</v>
      </c>
      <c r="H11" s="22">
        <v>185341.4</v>
      </c>
      <c r="I11" s="22">
        <v>13038</v>
      </c>
      <c r="J11" s="23">
        <f t="shared" si="1"/>
        <v>0.21762407856460633</v>
      </c>
      <c r="K11" s="23">
        <f t="shared" si="2"/>
        <v>0.23233303056961244</v>
      </c>
      <c r="L11" s="24">
        <f t="shared" si="3"/>
        <v>0.23336774443408778</v>
      </c>
      <c r="M11" s="5"/>
      <c r="N11" t="s">
        <v>99</v>
      </c>
      <c r="O11" s="6">
        <v>931417.1</v>
      </c>
      <c r="P11" s="66">
        <v>0.60087859301254376</v>
      </c>
    </row>
    <row r="12" spans="1:16" x14ac:dyDescent="0.25">
      <c r="A12" s="18"/>
      <c r="B12" s="38">
        <v>6</v>
      </c>
      <c r="C12" s="20" t="s">
        <v>87</v>
      </c>
      <c r="D12" s="21">
        <v>3810207</v>
      </c>
      <c r="E12" s="22">
        <v>12928469</v>
      </c>
      <c r="F12" s="22">
        <f t="shared" si="0"/>
        <v>8645680.5</v>
      </c>
      <c r="G12" s="22">
        <v>5944389.4000000004</v>
      </c>
      <c r="H12" s="22">
        <v>2454777.6</v>
      </c>
      <c r="I12" s="22">
        <v>246513.5</v>
      </c>
      <c r="J12" s="23">
        <f t="shared" si="1"/>
        <v>0.45979066817579101</v>
      </c>
      <c r="K12" s="23">
        <f t="shared" si="2"/>
        <v>0.64966447303234431</v>
      </c>
      <c r="L12" s="24">
        <f t="shared" si="3"/>
        <v>0.66873196663889589</v>
      </c>
      <c r="M12" s="5"/>
      <c r="N12" t="s">
        <v>82</v>
      </c>
      <c r="O12" s="6">
        <v>430256.2</v>
      </c>
      <c r="P12" s="66">
        <v>0.60044518129624513</v>
      </c>
    </row>
    <row r="13" spans="1:16" x14ac:dyDescent="0.25">
      <c r="A13" s="18"/>
      <c r="B13" s="38">
        <v>7</v>
      </c>
      <c r="C13" s="20" t="s">
        <v>88</v>
      </c>
      <c r="D13" s="21">
        <v>676562</v>
      </c>
      <c r="E13" s="22">
        <v>2157716</v>
      </c>
      <c r="F13" s="22">
        <f t="shared" si="0"/>
        <v>1316929.3999999999</v>
      </c>
      <c r="G13" s="22">
        <v>1147298.8999999999</v>
      </c>
      <c r="H13" s="22">
        <v>22620</v>
      </c>
      <c r="I13" s="22">
        <v>147010.5</v>
      </c>
      <c r="J13" s="23">
        <f t="shared" si="1"/>
        <v>0.53171914190746139</v>
      </c>
      <c r="K13" s="23">
        <f t="shared" si="2"/>
        <v>0.54220244925652861</v>
      </c>
      <c r="L13" s="24">
        <f t="shared" si="3"/>
        <v>0.61033490969154414</v>
      </c>
      <c r="M13" s="5"/>
      <c r="N13" t="s">
        <v>89</v>
      </c>
      <c r="O13" s="6">
        <v>6690403.4999999991</v>
      </c>
      <c r="P13" s="66">
        <v>0.54530182347223832</v>
      </c>
    </row>
    <row r="14" spans="1:16" x14ac:dyDescent="0.25">
      <c r="A14" s="18"/>
      <c r="B14" s="38">
        <v>8</v>
      </c>
      <c r="C14" s="20" t="s">
        <v>89</v>
      </c>
      <c r="D14" s="21">
        <v>17583160</v>
      </c>
      <c r="E14" s="22">
        <v>12269175</v>
      </c>
      <c r="F14" s="22">
        <f t="shared" si="0"/>
        <v>6690403.4999999991</v>
      </c>
      <c r="G14" s="22">
        <v>5700313.2999999998</v>
      </c>
      <c r="H14" s="22">
        <v>733070.6</v>
      </c>
      <c r="I14" s="22">
        <v>257019.6</v>
      </c>
      <c r="J14" s="23">
        <f t="shared" si="1"/>
        <v>0.46460444976944248</v>
      </c>
      <c r="K14" s="23">
        <f t="shared" si="2"/>
        <v>0.52435342229612014</v>
      </c>
      <c r="L14" s="24">
        <f t="shared" si="3"/>
        <v>0.54530182347223832</v>
      </c>
      <c r="M14" s="5"/>
      <c r="N14" t="s">
        <v>91</v>
      </c>
      <c r="O14" s="6">
        <v>2868797.3999999994</v>
      </c>
      <c r="P14" s="66">
        <v>0.53285042172266406</v>
      </c>
    </row>
    <row r="15" spans="1:16" x14ac:dyDescent="0.25">
      <c r="A15" s="18"/>
      <c r="B15" s="38">
        <v>9</v>
      </c>
      <c r="C15" s="20" t="s">
        <v>90</v>
      </c>
      <c r="D15" s="21">
        <v>3996030</v>
      </c>
      <c r="E15" s="22">
        <v>8708052</v>
      </c>
      <c r="F15" s="22">
        <f t="shared" si="0"/>
        <v>3801568.1999999997</v>
      </c>
      <c r="G15" s="22">
        <v>3132148.8</v>
      </c>
      <c r="H15" s="22">
        <v>545436.5</v>
      </c>
      <c r="I15" s="22">
        <v>123982.9</v>
      </c>
      <c r="J15" s="23">
        <f t="shared" si="1"/>
        <v>0.35968420951092162</v>
      </c>
      <c r="K15" s="23">
        <f t="shared" si="2"/>
        <v>0.42232008949877653</v>
      </c>
      <c r="L15" s="24">
        <f t="shared" si="3"/>
        <v>0.4365578202794379</v>
      </c>
      <c r="M15" s="5"/>
      <c r="N15" t="s">
        <v>92</v>
      </c>
      <c r="O15" s="6">
        <v>3395503.9</v>
      </c>
      <c r="P15" s="66">
        <v>0.53088003094438374</v>
      </c>
    </row>
    <row r="16" spans="1:16" x14ac:dyDescent="0.25">
      <c r="A16" s="18"/>
      <c r="B16" s="38">
        <v>10</v>
      </c>
      <c r="C16" s="20" t="s">
        <v>91</v>
      </c>
      <c r="D16" s="21">
        <v>5583871</v>
      </c>
      <c r="E16" s="22">
        <v>5383870</v>
      </c>
      <c r="F16" s="22">
        <f t="shared" si="0"/>
        <v>2868797.3999999994</v>
      </c>
      <c r="G16" s="22">
        <v>2023652.9</v>
      </c>
      <c r="H16" s="22">
        <v>716082.7</v>
      </c>
      <c r="I16" s="22">
        <v>129061.8</v>
      </c>
      <c r="J16" s="23">
        <f t="shared" si="1"/>
        <v>0.37587328445894863</v>
      </c>
      <c r="K16" s="23">
        <f t="shared" si="2"/>
        <v>0.50887848332147689</v>
      </c>
      <c r="L16" s="24">
        <f t="shared" si="3"/>
        <v>0.53285042172266406</v>
      </c>
      <c r="M16" s="5"/>
      <c r="N16" t="s">
        <v>105</v>
      </c>
      <c r="O16" s="6">
        <v>1189902.3999999999</v>
      </c>
      <c r="P16" s="66">
        <v>0.52346268614694136</v>
      </c>
    </row>
    <row r="17" spans="1:16" x14ac:dyDescent="0.25">
      <c r="A17" s="18"/>
      <c r="B17" s="38">
        <v>11</v>
      </c>
      <c r="C17" s="20" t="s">
        <v>92</v>
      </c>
      <c r="D17" s="21">
        <v>4241373</v>
      </c>
      <c r="E17" s="22">
        <v>6395991</v>
      </c>
      <c r="F17" s="22">
        <f t="shared" si="0"/>
        <v>3395503.9</v>
      </c>
      <c r="G17" s="22">
        <v>2873207.8</v>
      </c>
      <c r="H17" s="22">
        <v>414147.4</v>
      </c>
      <c r="I17" s="22">
        <v>108148.7</v>
      </c>
      <c r="J17" s="23">
        <f t="shared" si="1"/>
        <v>0.44922011303643172</v>
      </c>
      <c r="K17" s="23">
        <f t="shared" si="2"/>
        <v>0.51397120477499103</v>
      </c>
      <c r="L17" s="24">
        <f t="shared" si="3"/>
        <v>0.53088003094438374</v>
      </c>
      <c r="M17" s="5"/>
      <c r="N17" t="s">
        <v>103</v>
      </c>
      <c r="O17" s="6">
        <v>1420528.8</v>
      </c>
      <c r="P17" s="66">
        <v>0.51154354459899476</v>
      </c>
    </row>
    <row r="18" spans="1:16" x14ac:dyDescent="0.25">
      <c r="A18" s="18"/>
      <c r="B18" s="38">
        <v>12</v>
      </c>
      <c r="C18" s="20" t="s">
        <v>93</v>
      </c>
      <c r="D18" s="21">
        <v>2103257</v>
      </c>
      <c r="E18" s="22">
        <v>6471221</v>
      </c>
      <c r="F18" s="22">
        <f t="shared" si="0"/>
        <v>1853023.5999999999</v>
      </c>
      <c r="G18" s="22">
        <v>1623346.2</v>
      </c>
      <c r="H18" s="22">
        <v>167806.5</v>
      </c>
      <c r="I18" s="22">
        <v>61870.9</v>
      </c>
      <c r="J18" s="23">
        <f t="shared" si="1"/>
        <v>0.25085624490339614</v>
      </c>
      <c r="K18" s="23">
        <f t="shared" si="2"/>
        <v>0.27678744088634893</v>
      </c>
      <c r="L18" s="24">
        <f t="shared" si="3"/>
        <v>0.28634837227781279</v>
      </c>
      <c r="M18" s="5"/>
      <c r="N18" t="s">
        <v>104</v>
      </c>
      <c r="O18" s="6">
        <v>581779.5</v>
      </c>
      <c r="P18" s="66">
        <v>0.49284301998549712</v>
      </c>
    </row>
    <row r="19" spans="1:16" x14ac:dyDescent="0.25">
      <c r="A19" s="18"/>
      <c r="B19" s="38">
        <v>13</v>
      </c>
      <c r="C19" s="20" t="s">
        <v>94</v>
      </c>
      <c r="D19" s="21">
        <v>3281154</v>
      </c>
      <c r="E19" s="22">
        <v>5152367</v>
      </c>
      <c r="F19" s="22">
        <f t="shared" si="0"/>
        <v>1866613.4000000001</v>
      </c>
      <c r="G19" s="22">
        <v>682648.8</v>
      </c>
      <c r="H19" s="22">
        <v>646071.9</v>
      </c>
      <c r="I19" s="22">
        <v>537892.69999999995</v>
      </c>
      <c r="J19" s="23">
        <f t="shared" si="1"/>
        <v>0.13249227005762595</v>
      </c>
      <c r="K19" s="23">
        <f t="shared" si="2"/>
        <v>0.25788549224075075</v>
      </c>
      <c r="L19" s="24">
        <f t="shared" si="3"/>
        <v>0.36228269453631701</v>
      </c>
      <c r="M19" s="5"/>
      <c r="N19" t="s">
        <v>90</v>
      </c>
      <c r="O19" s="6">
        <v>3801568.1999999997</v>
      </c>
      <c r="P19" s="66">
        <v>0.4365578202794379</v>
      </c>
    </row>
    <row r="20" spans="1:16" x14ac:dyDescent="0.25">
      <c r="A20" s="18"/>
      <c r="B20" s="38">
        <v>14</v>
      </c>
      <c r="C20" s="20" t="s">
        <v>95</v>
      </c>
      <c r="D20" s="21">
        <v>1997578</v>
      </c>
      <c r="E20" s="22">
        <v>8599975</v>
      </c>
      <c r="F20" s="22">
        <f t="shared" si="0"/>
        <v>1973578.6</v>
      </c>
      <c r="G20" s="22">
        <v>1198220.7</v>
      </c>
      <c r="H20" s="22">
        <v>458531.8</v>
      </c>
      <c r="I20" s="22">
        <v>316826.09999999998</v>
      </c>
      <c r="J20" s="23">
        <f t="shared" si="1"/>
        <v>0.13932839339649242</v>
      </c>
      <c r="K20" s="23">
        <f t="shared" si="2"/>
        <v>0.19264619955290568</v>
      </c>
      <c r="L20" s="24">
        <f t="shared" si="3"/>
        <v>0.22948655083299663</v>
      </c>
      <c r="M20" s="5"/>
      <c r="N20" t="s">
        <v>85</v>
      </c>
      <c r="O20" s="6">
        <v>11497885.4</v>
      </c>
      <c r="P20" s="66">
        <v>0.41290566060231321</v>
      </c>
    </row>
    <row r="21" spans="1:16" x14ac:dyDescent="0.25">
      <c r="A21" s="18"/>
      <c r="B21" s="38">
        <v>15</v>
      </c>
      <c r="C21" s="20" t="s">
        <v>96</v>
      </c>
      <c r="D21" s="21">
        <v>46410109</v>
      </c>
      <c r="E21" s="22">
        <v>77256814</v>
      </c>
      <c r="F21" s="22">
        <f t="shared" si="0"/>
        <v>20007780</v>
      </c>
      <c r="G21" s="22">
        <v>9832697.0999999996</v>
      </c>
      <c r="H21" s="22">
        <v>3970575</v>
      </c>
      <c r="I21" s="22">
        <v>6204507.9000000004</v>
      </c>
      <c r="J21" s="23">
        <f t="shared" si="1"/>
        <v>0.12727287848033703</v>
      </c>
      <c r="K21" s="23">
        <f t="shared" si="2"/>
        <v>0.17866737424610857</v>
      </c>
      <c r="L21" s="24">
        <f t="shared" si="3"/>
        <v>0.2589775446862202</v>
      </c>
      <c r="M21" s="5"/>
      <c r="N21" t="s">
        <v>98</v>
      </c>
      <c r="O21" s="6">
        <v>303584.2</v>
      </c>
      <c r="P21" s="66">
        <v>0.37669646313741451</v>
      </c>
    </row>
    <row r="22" spans="1:16" x14ac:dyDescent="0.25">
      <c r="A22" s="18"/>
      <c r="B22" s="38">
        <v>16</v>
      </c>
      <c r="C22" s="20" t="s">
        <v>97</v>
      </c>
      <c r="D22" s="21">
        <v>953754</v>
      </c>
      <c r="E22" s="22">
        <v>830568</v>
      </c>
      <c r="F22" s="22">
        <f t="shared" si="0"/>
        <v>238460.5</v>
      </c>
      <c r="G22" s="22">
        <v>57507.5</v>
      </c>
      <c r="H22" s="22">
        <v>146115</v>
      </c>
      <c r="I22" s="22">
        <v>34838</v>
      </c>
      <c r="J22" s="23">
        <f t="shared" si="1"/>
        <v>6.9238761907513893E-2</v>
      </c>
      <c r="K22" s="23">
        <f t="shared" si="2"/>
        <v>0.24516054073838625</v>
      </c>
      <c r="L22" s="24">
        <f t="shared" si="3"/>
        <v>0.28710533032816099</v>
      </c>
      <c r="M22" s="5"/>
      <c r="N22" t="s">
        <v>100</v>
      </c>
      <c r="O22" s="6">
        <v>757813.5</v>
      </c>
      <c r="P22" s="66">
        <v>0.36553017330780102</v>
      </c>
    </row>
    <row r="23" spans="1:16" x14ac:dyDescent="0.25">
      <c r="A23" s="18"/>
      <c r="B23" s="38">
        <v>17</v>
      </c>
      <c r="C23" s="20" t="s">
        <v>98</v>
      </c>
      <c r="D23" s="21">
        <v>784677</v>
      </c>
      <c r="E23" s="22">
        <v>805912</v>
      </c>
      <c r="F23" s="22">
        <f t="shared" si="0"/>
        <v>303584.2</v>
      </c>
      <c r="G23" s="22">
        <v>222584.8</v>
      </c>
      <c r="H23" s="22">
        <v>53980</v>
      </c>
      <c r="I23" s="22">
        <v>27019.4</v>
      </c>
      <c r="J23" s="23">
        <f t="shared" si="1"/>
        <v>0.27618995622350828</v>
      </c>
      <c r="K23" s="23">
        <f t="shared" si="2"/>
        <v>0.34316997389293125</v>
      </c>
      <c r="L23" s="24">
        <f t="shared" si="3"/>
        <v>0.37669646313741451</v>
      </c>
      <c r="M23" s="5"/>
      <c r="N23" t="s">
        <v>94</v>
      </c>
      <c r="O23" s="6">
        <v>1866613.4000000001</v>
      </c>
      <c r="P23" s="66">
        <v>0.36228269453631701</v>
      </c>
    </row>
    <row r="24" spans="1:16" x14ac:dyDescent="0.25">
      <c r="A24" s="18"/>
      <c r="B24" s="38">
        <v>18</v>
      </c>
      <c r="C24" s="20" t="s">
        <v>99</v>
      </c>
      <c r="D24" s="21">
        <v>1136663</v>
      </c>
      <c r="E24" s="22">
        <v>1550092</v>
      </c>
      <c r="F24" s="22">
        <f t="shared" si="0"/>
        <v>931417.1</v>
      </c>
      <c r="G24" s="22">
        <v>821463</v>
      </c>
      <c r="H24" s="22">
        <v>90690.2</v>
      </c>
      <c r="I24" s="22">
        <v>19263.900000000001</v>
      </c>
      <c r="J24" s="23">
        <f t="shared" si="1"/>
        <v>0.52994467425159286</v>
      </c>
      <c r="K24" s="23">
        <f t="shared" si="2"/>
        <v>0.58845100806919848</v>
      </c>
      <c r="L24" s="24">
        <f t="shared" si="3"/>
        <v>0.60087859301254376</v>
      </c>
      <c r="M24" s="5"/>
      <c r="N24" t="s">
        <v>97</v>
      </c>
      <c r="O24" s="6">
        <v>238460.5</v>
      </c>
      <c r="P24" s="66">
        <v>0.28710533032816099</v>
      </c>
    </row>
    <row r="25" spans="1:16" x14ac:dyDescent="0.25">
      <c r="A25" s="18"/>
      <c r="B25" s="38">
        <v>19</v>
      </c>
      <c r="C25" s="20" t="s">
        <v>100</v>
      </c>
      <c r="D25" s="21">
        <v>1811825</v>
      </c>
      <c r="E25" s="22">
        <v>2073190</v>
      </c>
      <c r="F25" s="22">
        <f t="shared" si="0"/>
        <v>757813.5</v>
      </c>
      <c r="G25" s="22">
        <v>553926.30000000005</v>
      </c>
      <c r="H25" s="22">
        <v>121715.7</v>
      </c>
      <c r="I25" s="22">
        <v>82171.5</v>
      </c>
      <c r="J25" s="23">
        <f t="shared" si="1"/>
        <v>0.26718549674655967</v>
      </c>
      <c r="K25" s="23">
        <f t="shared" si="2"/>
        <v>0.32589487697702574</v>
      </c>
      <c r="L25" s="24">
        <f t="shared" si="3"/>
        <v>0.36553017330780102</v>
      </c>
      <c r="M25" s="5"/>
      <c r="N25" t="s">
        <v>93</v>
      </c>
      <c r="O25" s="6">
        <v>1853023.5999999999</v>
      </c>
      <c r="P25" s="66">
        <v>0.28634837227781279</v>
      </c>
    </row>
    <row r="26" spans="1:16" x14ac:dyDescent="0.25">
      <c r="A26" s="18"/>
      <c r="B26" s="38">
        <v>20</v>
      </c>
      <c r="C26" s="20" t="s">
        <v>101</v>
      </c>
      <c r="D26" s="21">
        <v>5060878</v>
      </c>
      <c r="E26" s="22">
        <v>40496419</v>
      </c>
      <c r="F26" s="22">
        <f t="shared" si="0"/>
        <v>3800569.3</v>
      </c>
      <c r="G26" s="22">
        <v>2836296.9</v>
      </c>
      <c r="H26" s="22">
        <v>680954.9</v>
      </c>
      <c r="I26" s="22">
        <v>283317.5</v>
      </c>
      <c r="J26" s="23">
        <f t="shared" si="1"/>
        <v>7.0038214983897715E-2</v>
      </c>
      <c r="K26" s="23">
        <f t="shared" si="2"/>
        <v>8.6853403013239266E-2</v>
      </c>
      <c r="L26" s="24">
        <f t="shared" si="3"/>
        <v>9.3849515434932654E-2</v>
      </c>
      <c r="M26" s="5"/>
      <c r="N26" t="s">
        <v>96</v>
      </c>
      <c r="O26" s="6">
        <v>20007780</v>
      </c>
      <c r="P26" s="66">
        <v>0.2589775446862202</v>
      </c>
    </row>
    <row r="27" spans="1:16" x14ac:dyDescent="0.25">
      <c r="A27" s="18"/>
      <c r="B27" s="38">
        <v>21</v>
      </c>
      <c r="C27" s="20" t="s">
        <v>102</v>
      </c>
      <c r="D27" s="21">
        <v>6414385</v>
      </c>
      <c r="E27" s="22">
        <v>5289555</v>
      </c>
      <c r="F27" s="22">
        <f t="shared" si="0"/>
        <v>3282980.6</v>
      </c>
      <c r="G27" s="22">
        <v>3171823.1</v>
      </c>
      <c r="H27" s="22">
        <v>81731.3</v>
      </c>
      <c r="I27" s="22">
        <v>29426.2</v>
      </c>
      <c r="J27" s="23">
        <f t="shared" si="1"/>
        <v>0.59963892992888812</v>
      </c>
      <c r="K27" s="23">
        <f t="shared" si="2"/>
        <v>0.61509038094886992</v>
      </c>
      <c r="L27" s="24">
        <f t="shared" si="3"/>
        <v>0.62065345761599988</v>
      </c>
      <c r="M27" s="5"/>
      <c r="N27" t="s">
        <v>86</v>
      </c>
      <c r="O27" s="6">
        <v>2940570.1</v>
      </c>
      <c r="P27" s="66">
        <v>0.23336774443408778</v>
      </c>
    </row>
    <row r="28" spans="1:16" x14ac:dyDescent="0.25">
      <c r="A28" s="18"/>
      <c r="B28" s="38">
        <v>22</v>
      </c>
      <c r="C28" s="20" t="s">
        <v>103</v>
      </c>
      <c r="D28" s="21">
        <v>1288339</v>
      </c>
      <c r="E28" s="22">
        <v>2776946</v>
      </c>
      <c r="F28" s="22">
        <f t="shared" si="0"/>
        <v>1420528.8</v>
      </c>
      <c r="G28" s="22">
        <v>953463.9</v>
      </c>
      <c r="H28" s="22">
        <v>110518.39999999999</v>
      </c>
      <c r="I28" s="22">
        <v>356546.5</v>
      </c>
      <c r="J28" s="23">
        <f t="shared" si="1"/>
        <v>0.34334981666910341</v>
      </c>
      <c r="K28" s="23">
        <f t="shared" si="2"/>
        <v>0.38314835794430285</v>
      </c>
      <c r="L28" s="24">
        <f t="shared" si="3"/>
        <v>0.51154354459899476</v>
      </c>
      <c r="M28" s="5"/>
      <c r="N28" t="s">
        <v>95</v>
      </c>
      <c r="O28" s="6">
        <v>1973578.6</v>
      </c>
      <c r="P28" s="66">
        <v>0.22948655083299663</v>
      </c>
    </row>
    <row r="29" spans="1:16" x14ac:dyDescent="0.25">
      <c r="A29" s="18"/>
      <c r="B29" s="38">
        <v>23</v>
      </c>
      <c r="C29" s="20" t="s">
        <v>104</v>
      </c>
      <c r="D29" s="21">
        <v>897052</v>
      </c>
      <c r="E29" s="22">
        <v>1180456</v>
      </c>
      <c r="F29" s="22">
        <f t="shared" si="0"/>
        <v>581779.5</v>
      </c>
      <c r="G29" s="22">
        <v>469525.9</v>
      </c>
      <c r="H29" s="22">
        <v>100044.1</v>
      </c>
      <c r="I29" s="22">
        <v>12209.5</v>
      </c>
      <c r="J29" s="23">
        <f t="shared" si="1"/>
        <v>0.39774959846025604</v>
      </c>
      <c r="K29" s="23">
        <f t="shared" si="2"/>
        <v>0.48249998305739478</v>
      </c>
      <c r="L29" s="24">
        <f t="shared" si="3"/>
        <v>0.49284301998549712</v>
      </c>
      <c r="M29" s="5"/>
      <c r="N29" t="s">
        <v>83</v>
      </c>
      <c r="O29" s="6">
        <v>271596.59999999998</v>
      </c>
      <c r="P29" s="66">
        <v>0.11892050703855331</v>
      </c>
    </row>
    <row r="30" spans="1:16" x14ac:dyDescent="0.25">
      <c r="A30" s="18"/>
      <c r="B30" s="38">
        <v>24</v>
      </c>
      <c r="C30" s="20" t="s">
        <v>105</v>
      </c>
      <c r="D30" s="21">
        <v>2876430</v>
      </c>
      <c r="E30" s="22">
        <v>2273137</v>
      </c>
      <c r="F30" s="22">
        <f t="shared" si="0"/>
        <v>1189902.3999999999</v>
      </c>
      <c r="G30" s="22">
        <v>880522.8</v>
      </c>
      <c r="H30" s="22">
        <v>301790.59999999998</v>
      </c>
      <c r="I30" s="22">
        <v>7589</v>
      </c>
      <c r="J30" s="23">
        <f t="shared" si="1"/>
        <v>0.38736019870337779</v>
      </c>
      <c r="K30" s="23">
        <f t="shared" si="2"/>
        <v>0.52012412802220009</v>
      </c>
      <c r="L30" s="24">
        <f t="shared" si="3"/>
        <v>0.52346268614694136</v>
      </c>
      <c r="M30" s="5"/>
      <c r="N30" t="s">
        <v>101</v>
      </c>
      <c r="O30" s="6">
        <v>3800569.3</v>
      </c>
      <c r="P30" s="66">
        <v>9.3849515434932654E-2</v>
      </c>
    </row>
    <row r="31" spans="1:16" ht="15.75" thickBot="1" x14ac:dyDescent="0.3">
      <c r="A31" s="25"/>
      <c r="B31" s="39">
        <v>25</v>
      </c>
      <c r="C31" s="27" t="s">
        <v>106</v>
      </c>
      <c r="D31" s="28">
        <v>1290000</v>
      </c>
      <c r="E31" s="29">
        <v>26476</v>
      </c>
      <c r="F31" s="29">
        <f t="shared" si="0"/>
        <v>0</v>
      </c>
      <c r="G31" s="29">
        <v>0</v>
      </c>
      <c r="H31" s="29">
        <v>0</v>
      </c>
      <c r="I31" s="29">
        <v>0</v>
      </c>
      <c r="J31" s="30">
        <f t="shared" si="1"/>
        <v>0</v>
      </c>
      <c r="K31" s="30">
        <f t="shared" si="2"/>
        <v>0</v>
      </c>
      <c r="L31" s="31">
        <f t="shared" si="3"/>
        <v>0</v>
      </c>
      <c r="M31" s="5"/>
      <c r="N31" t="s">
        <v>106</v>
      </c>
      <c r="O31" s="6">
        <v>0</v>
      </c>
      <c r="P31" s="66">
        <v>0</v>
      </c>
    </row>
    <row r="32" spans="1:16" x14ac:dyDescent="0.25">
      <c r="O32" s="6"/>
      <c r="P32" s="66"/>
    </row>
    <row r="33" spans="15:16" x14ac:dyDescent="0.25">
      <c r="O33" s="6"/>
      <c r="P33" s="66"/>
    </row>
    <row r="34" spans="15:16" x14ac:dyDescent="0.25">
      <c r="O34" s="6"/>
      <c r="P34" s="66"/>
    </row>
    <row r="35" spans="15:16" x14ac:dyDescent="0.25">
      <c r="O35" s="6"/>
      <c r="P35" s="66"/>
    </row>
    <row r="36" spans="15:16" x14ac:dyDescent="0.25">
      <c r="O36" s="6"/>
      <c r="P36" s="66"/>
    </row>
    <row r="37" spans="15:16" x14ac:dyDescent="0.25">
      <c r="O37" s="6"/>
      <c r="P37" s="66"/>
    </row>
    <row r="38" spans="15:16" x14ac:dyDescent="0.25">
      <c r="O38" s="6"/>
      <c r="P38" s="66"/>
    </row>
    <row r="39" spans="15:16" x14ac:dyDescent="0.25">
      <c r="O39" s="6"/>
      <c r="P39" s="66"/>
    </row>
    <row r="40" spans="15:16" x14ac:dyDescent="0.25">
      <c r="O40" s="6"/>
      <c r="P40" s="66"/>
    </row>
    <row r="41" spans="15:16" x14ac:dyDescent="0.25">
      <c r="O41" s="6"/>
      <c r="P41" s="66"/>
    </row>
    <row r="42" spans="15:16" x14ac:dyDescent="0.25">
      <c r="O42" s="6"/>
      <c r="P42" s="66"/>
    </row>
    <row r="43" spans="15:16" x14ac:dyDescent="0.25">
      <c r="O43" s="6"/>
      <c r="P43" s="66"/>
    </row>
    <row r="44" spans="15:16" x14ac:dyDescent="0.25">
      <c r="O44" s="6"/>
      <c r="P44" s="66"/>
    </row>
    <row r="45" spans="15:16" x14ac:dyDescent="0.25">
      <c r="O45" s="6"/>
      <c r="P45" s="66"/>
    </row>
    <row r="46" spans="15:16" x14ac:dyDescent="0.25">
      <c r="O46" s="6"/>
      <c r="P46" s="66"/>
    </row>
    <row r="47" spans="15:16" x14ac:dyDescent="0.25">
      <c r="O47" s="6"/>
      <c r="P47" s="66"/>
    </row>
    <row r="48" spans="15:16" x14ac:dyDescent="0.25">
      <c r="O48" s="6"/>
      <c r="P48" s="66"/>
    </row>
    <row r="49" spans="15:16" x14ac:dyDescent="0.25">
      <c r="O49" s="6"/>
      <c r="P49" s="66"/>
    </row>
    <row r="50" spans="15:16" x14ac:dyDescent="0.25">
      <c r="O50" s="6"/>
      <c r="P50" s="66"/>
    </row>
    <row r="51" spans="15:16" x14ac:dyDescent="0.25">
      <c r="O51" s="6"/>
      <c r="P51" s="66"/>
    </row>
    <row r="52" spans="15:16" x14ac:dyDescent="0.25">
      <c r="O52" s="6"/>
      <c r="P52" s="66"/>
    </row>
    <row r="53" spans="15:16" x14ac:dyDescent="0.25">
      <c r="O53" s="6"/>
      <c r="P53" s="66"/>
    </row>
    <row r="54" spans="15:16" x14ac:dyDescent="0.25">
      <c r="O54" s="6"/>
      <c r="P54" s="66"/>
    </row>
    <row r="55" spans="15:16" x14ac:dyDescent="0.25">
      <c r="O55" s="6"/>
      <c r="P55" s="66"/>
    </row>
    <row r="56" spans="15:16" x14ac:dyDescent="0.25">
      <c r="O56" s="6"/>
      <c r="P56" s="66"/>
    </row>
    <row r="57" spans="15:16" x14ac:dyDescent="0.25">
      <c r="O57" s="6"/>
      <c r="P57" s="66"/>
    </row>
    <row r="58" spans="15:16" x14ac:dyDescent="0.25">
      <c r="O58" s="6"/>
      <c r="P58" s="66"/>
    </row>
    <row r="59" spans="15:16" x14ac:dyDescent="0.25">
      <c r="O59" s="6"/>
      <c r="P59" s="66"/>
    </row>
    <row r="60" spans="15:16" x14ac:dyDescent="0.25">
      <c r="O60" s="6"/>
      <c r="P60" s="66"/>
    </row>
    <row r="61" spans="15:16" x14ac:dyDescent="0.25">
      <c r="O61" s="6"/>
      <c r="P61" s="66"/>
    </row>
    <row r="62" spans="15:16" x14ac:dyDescent="0.25">
      <c r="O62" s="6"/>
      <c r="P62" s="66"/>
    </row>
    <row r="63" spans="15:16" x14ac:dyDescent="0.25">
      <c r="O63" s="6"/>
      <c r="P63" s="66"/>
    </row>
    <row r="64" spans="15:16" x14ac:dyDescent="0.25">
      <c r="O64" s="6"/>
      <c r="P64" s="66"/>
    </row>
    <row r="65" spans="15:16" x14ac:dyDescent="0.25">
      <c r="O65" s="6"/>
      <c r="P65" s="66"/>
    </row>
    <row r="66" spans="15:16" x14ac:dyDescent="0.25">
      <c r="O66" s="6"/>
      <c r="P66" s="66"/>
    </row>
    <row r="67" spans="15:16" x14ac:dyDescent="0.25">
      <c r="O67" s="6"/>
      <c r="P67" s="66"/>
    </row>
    <row r="68" spans="15:16" x14ac:dyDescent="0.25">
      <c r="O68" s="6"/>
      <c r="P68" s="66"/>
    </row>
    <row r="69" spans="15:16" x14ac:dyDescent="0.25">
      <c r="O69" s="6"/>
      <c r="P69" s="66"/>
    </row>
    <row r="70" spans="15:16" x14ac:dyDescent="0.25">
      <c r="O70" s="6"/>
      <c r="P70" s="66"/>
    </row>
    <row r="71" spans="15:16" x14ac:dyDescent="0.25">
      <c r="O71" s="6"/>
      <c r="P71" s="66"/>
    </row>
    <row r="72" spans="15:16" x14ac:dyDescent="0.25">
      <c r="O72" s="6"/>
      <c r="P72" s="66"/>
    </row>
    <row r="73" spans="15:16" x14ac:dyDescent="0.25">
      <c r="O73" s="6"/>
      <c r="P73" s="66"/>
    </row>
    <row r="74" spans="15:16" x14ac:dyDescent="0.25">
      <c r="O74" s="6"/>
      <c r="P74" s="66"/>
    </row>
    <row r="75" spans="15:16" x14ac:dyDescent="0.25">
      <c r="O75" s="6"/>
      <c r="P75" s="66"/>
    </row>
    <row r="76" spans="15:16" x14ac:dyDescent="0.25">
      <c r="O76" s="6"/>
      <c r="P76" s="66"/>
    </row>
    <row r="77" spans="15:16" x14ac:dyDescent="0.25">
      <c r="O77" s="6"/>
      <c r="P77" s="66"/>
    </row>
    <row r="78" spans="15:16" x14ac:dyDescent="0.25">
      <c r="O78" s="6"/>
      <c r="P78" s="66"/>
    </row>
    <row r="79" spans="15:16" x14ac:dyDescent="0.25">
      <c r="O79" s="6"/>
      <c r="P79" s="66"/>
    </row>
    <row r="80" spans="15:16" x14ac:dyDescent="0.25">
      <c r="O80" s="6"/>
      <c r="P80" s="66"/>
    </row>
    <row r="81" spans="15:16" x14ac:dyDescent="0.25">
      <c r="O81" s="6"/>
      <c r="P81" s="66"/>
    </row>
    <row r="82" spans="15:16" x14ac:dyDescent="0.25">
      <c r="O82" s="6"/>
      <c r="P82" s="66"/>
    </row>
    <row r="83" spans="15:16" x14ac:dyDescent="0.25">
      <c r="O83" s="6"/>
      <c r="P83" s="66"/>
    </row>
    <row r="84" spans="15:16" x14ac:dyDescent="0.25">
      <c r="O84" s="6"/>
      <c r="P84" s="66"/>
    </row>
    <row r="85" spans="15:16" x14ac:dyDescent="0.25">
      <c r="O85" s="6"/>
      <c r="P85" s="66"/>
    </row>
    <row r="86" spans="15:16" x14ac:dyDescent="0.25">
      <c r="O86" s="6"/>
      <c r="P86" s="66"/>
    </row>
    <row r="87" spans="15:16" x14ac:dyDescent="0.25">
      <c r="O87" s="6"/>
      <c r="P87" s="66"/>
    </row>
    <row r="88" spans="15:16" x14ac:dyDescent="0.25">
      <c r="O88" s="6"/>
      <c r="P88" s="66"/>
    </row>
    <row r="89" spans="15:16" x14ac:dyDescent="0.25">
      <c r="O89" s="6"/>
      <c r="P89" s="66"/>
    </row>
    <row r="90" spans="15:16" x14ac:dyDescent="0.25">
      <c r="O90" s="6"/>
      <c r="P90" s="66"/>
    </row>
    <row r="91" spans="15:16" x14ac:dyDescent="0.25">
      <c r="O91" s="6"/>
      <c r="P91" s="66"/>
    </row>
    <row r="92" spans="15:16" x14ac:dyDescent="0.25">
      <c r="O92" s="6"/>
      <c r="P92" s="66"/>
    </row>
    <row r="93" spans="15:16" x14ac:dyDescent="0.25">
      <c r="O93" s="6"/>
      <c r="P93" s="66"/>
    </row>
    <row r="94" spans="15:16" x14ac:dyDescent="0.25">
      <c r="O94" s="6"/>
      <c r="P94" s="66"/>
    </row>
    <row r="95" spans="15:16" x14ac:dyDescent="0.25">
      <c r="O95" s="6"/>
      <c r="P95" s="66"/>
    </row>
    <row r="96" spans="15:16" x14ac:dyDescent="0.25">
      <c r="O96" s="6"/>
      <c r="P96" s="66"/>
    </row>
    <row r="97" spans="15:16" x14ac:dyDescent="0.25">
      <c r="O97" s="6"/>
      <c r="P97" s="66"/>
    </row>
    <row r="98" spans="15:16" x14ac:dyDescent="0.25">
      <c r="O98" s="6"/>
      <c r="P98" s="66"/>
    </row>
    <row r="99" spans="15:16" x14ac:dyDescent="0.25">
      <c r="O99" s="6"/>
      <c r="P99" s="66"/>
    </row>
    <row r="100" spans="15:16" x14ac:dyDescent="0.25">
      <c r="O100" s="6"/>
      <c r="P100" s="66"/>
    </row>
  </sheetData>
  <sortState ref="N6:P100">
    <sortCondition descending="1" ref="P5:P100"/>
  </sortState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  <drawing r:id="rId1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9"/>
  <dimension ref="A1:M22"/>
  <sheetViews>
    <sheetView topLeftCell="A11" workbookViewId="0">
      <selection activeCell="A22" sqref="A22:D22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68</v>
      </c>
      <c r="B1" s="33" t="s">
        <v>72</v>
      </c>
      <c r="C1" s="33" t="s">
        <v>55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1016</v>
      </c>
    </row>
    <row r="3" spans="1:13" ht="15.75" thickBot="1" x14ac:dyDescent="0.3">
      <c r="A3" s="76" t="s">
        <v>81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3"/>
      <c r="C6" s="13"/>
      <c r="D6" s="14">
        <v>138921592</v>
      </c>
      <c r="E6" s="15">
        <v>247691892</v>
      </c>
      <c r="F6" s="15">
        <v>81451361.099999994</v>
      </c>
      <c r="G6" s="15">
        <v>58202588.999999985</v>
      </c>
      <c r="H6" s="15">
        <v>13887807</v>
      </c>
      <c r="I6" s="15">
        <v>9360965.0999999996</v>
      </c>
      <c r="J6" s="16">
        <v>0.23497979094123914</v>
      </c>
      <c r="K6" s="16">
        <v>0.29104867106429139</v>
      </c>
      <c r="L6" s="17">
        <v>0.32884145073267063</v>
      </c>
      <c r="M6" s="5"/>
    </row>
    <row r="7" spans="1:13" x14ac:dyDescent="0.25">
      <c r="A7" s="40" t="s">
        <v>139</v>
      </c>
      <c r="B7" s="42"/>
      <c r="C7" s="42"/>
      <c r="D7" s="43">
        <f ca="1">SUM(D8:OFFSET(D6,MATCH("PROYECTOS",$A$8:$A$50,0),0))</f>
        <v>76502102</v>
      </c>
      <c r="E7" s="44">
        <f ca="1">SUM(E8:OFFSET(E6,MATCH("PROYECTOS",$A$8:$A$50,0),0))</f>
        <v>130422273</v>
      </c>
      <c r="F7" s="44">
        <f ca="1">SUM(F8:OFFSET(F6,MATCH("PROYECTOS",$A$8:$A$50,0),0))</f>
        <v>38775244.099999994</v>
      </c>
      <c r="G7" s="44">
        <f ca="1">SUM(G8:OFFSET(G6,MATCH("PROYECTOS",$A$8:$A$50,0),0))</f>
        <v>25829619.600000001</v>
      </c>
      <c r="H7" s="44">
        <f ca="1">SUM(H8:OFFSET(H6,MATCH("PROYECTOS",$A$8:$A$50,0),0))</f>
        <v>6006015.4000000004</v>
      </c>
      <c r="I7" s="44">
        <f ca="1">SUM(I8:OFFSET(I6,MATCH("PROYECTOS",$A$8:$A$50,0),0))</f>
        <v>6939609.0999999996</v>
      </c>
      <c r="J7" s="45">
        <f ca="1">IFERROR(G7/E7,0)</f>
        <v>0.19804607760516488</v>
      </c>
      <c r="K7" s="45">
        <f ca="1">IFERROR(SUM(G7,H7)/E7,0)</f>
        <v>0.24409661224045681</v>
      </c>
      <c r="L7" s="46">
        <f ca="1">IFERROR(SUM(G7,H7,I7)/E7,0)</f>
        <v>0.29730538510090221</v>
      </c>
      <c r="M7" s="5"/>
    </row>
    <row r="8" spans="1:13" x14ac:dyDescent="0.25">
      <c r="A8" s="18"/>
      <c r="B8" s="20">
        <v>3000001</v>
      </c>
      <c r="C8" s="20" t="s">
        <v>366</v>
      </c>
      <c r="D8" s="21">
        <v>6971275</v>
      </c>
      <c r="E8" s="22">
        <v>8109841</v>
      </c>
      <c r="F8" s="22">
        <f t="shared" ref="F8:F12" si="0">SUM(G8,H8,I8)</f>
        <v>5173487.9000000004</v>
      </c>
      <c r="G8" s="22">
        <v>4268124.7</v>
      </c>
      <c r="H8" s="22">
        <v>549179.19999999995</v>
      </c>
      <c r="I8" s="22">
        <v>356184</v>
      </c>
      <c r="J8" s="23">
        <f t="shared" ref="J8:J13" si="1">IFERROR(G8/E8,0)</f>
        <v>0.52628956597299503</v>
      </c>
      <c r="K8" s="23">
        <f t="shared" ref="K8:K13" si="2">IFERROR(SUM(G8,H8)/E8,0)</f>
        <v>0.59400719446904082</v>
      </c>
      <c r="L8" s="24">
        <f t="shared" ref="L8:L13" si="3">IFERROR(SUM(G8,H8,I8)/E8,0)</f>
        <v>0.63792716774595215</v>
      </c>
      <c r="M8" s="5"/>
    </row>
    <row r="9" spans="1:13" x14ac:dyDescent="0.25">
      <c r="A9" s="18"/>
      <c r="B9" s="20">
        <v>3000167</v>
      </c>
      <c r="C9" s="20" t="s">
        <v>1020</v>
      </c>
      <c r="D9" s="21">
        <v>1744540</v>
      </c>
      <c r="E9" s="22">
        <v>30851814</v>
      </c>
      <c r="F9" s="22">
        <f t="shared" si="0"/>
        <v>5702669.5999999996</v>
      </c>
      <c r="G9" s="22">
        <v>1989695.4</v>
      </c>
      <c r="H9" s="22">
        <v>2071149.3</v>
      </c>
      <c r="I9" s="22">
        <v>1641824.9</v>
      </c>
      <c r="J9" s="23">
        <f t="shared" si="1"/>
        <v>6.4492006855739498E-2</v>
      </c>
      <c r="K9" s="23">
        <f t="shared" si="2"/>
        <v>0.13162417937564386</v>
      </c>
      <c r="L9" s="24">
        <f t="shared" si="3"/>
        <v>0.18484065799177965</v>
      </c>
      <c r="M9" s="5"/>
    </row>
    <row r="10" spans="1:13" ht="25.5" x14ac:dyDescent="0.25">
      <c r="A10" s="18"/>
      <c r="B10" s="20">
        <v>3000178</v>
      </c>
      <c r="C10" s="20" t="s">
        <v>1021</v>
      </c>
      <c r="D10" s="21">
        <v>17011794</v>
      </c>
      <c r="E10" s="22">
        <v>18675448</v>
      </c>
      <c r="F10" s="22">
        <f t="shared" si="0"/>
        <v>6850959.3999999994</v>
      </c>
      <c r="G10" s="22">
        <v>4762904.0999999996</v>
      </c>
      <c r="H10" s="22">
        <v>1449366.7</v>
      </c>
      <c r="I10" s="22">
        <v>638688.6</v>
      </c>
      <c r="J10" s="23">
        <f t="shared" si="1"/>
        <v>0.2550356007523889</v>
      </c>
      <c r="K10" s="23">
        <f t="shared" si="2"/>
        <v>0.33264373631090399</v>
      </c>
      <c r="L10" s="24">
        <f t="shared" si="3"/>
        <v>0.36684310866331021</v>
      </c>
      <c r="M10" s="5"/>
    </row>
    <row r="11" spans="1:13" ht="25.5" x14ac:dyDescent="0.25">
      <c r="A11" s="18"/>
      <c r="B11" s="20">
        <v>3000179</v>
      </c>
      <c r="C11" s="20" t="s">
        <v>1022</v>
      </c>
      <c r="D11" s="21">
        <v>17598726</v>
      </c>
      <c r="E11" s="22">
        <v>17830190</v>
      </c>
      <c r="F11" s="22">
        <f t="shared" si="0"/>
        <v>4796287.9000000004</v>
      </c>
      <c r="G11" s="22">
        <v>735113.5</v>
      </c>
      <c r="H11" s="22">
        <v>186021.3</v>
      </c>
      <c r="I11" s="22">
        <v>3875153.1</v>
      </c>
      <c r="J11" s="23">
        <f t="shared" si="1"/>
        <v>4.1228584776718591E-2</v>
      </c>
      <c r="K11" s="23">
        <f t="shared" si="2"/>
        <v>5.1661524638828865E-2</v>
      </c>
      <c r="L11" s="24">
        <f t="shared" si="3"/>
        <v>0.26899813742870943</v>
      </c>
      <c r="M11" s="5"/>
    </row>
    <row r="12" spans="1:13" x14ac:dyDescent="0.25">
      <c r="A12" s="18"/>
      <c r="B12" s="20">
        <v>9000000</v>
      </c>
      <c r="C12" s="20" t="s">
        <v>160</v>
      </c>
      <c r="D12" s="21">
        <v>33175767</v>
      </c>
      <c r="E12" s="22">
        <v>54954980</v>
      </c>
      <c r="F12" s="22">
        <f t="shared" si="0"/>
        <v>16251839.300000001</v>
      </c>
      <c r="G12" s="22">
        <v>14073781.9</v>
      </c>
      <c r="H12" s="22">
        <v>1750298.9</v>
      </c>
      <c r="I12" s="22">
        <v>427758.5</v>
      </c>
      <c r="J12" s="23">
        <f t="shared" si="1"/>
        <v>0.25609657031992372</v>
      </c>
      <c r="K12" s="23">
        <f t="shared" si="2"/>
        <v>0.28794625709990251</v>
      </c>
      <c r="L12" s="24">
        <f t="shared" si="3"/>
        <v>0.2957300557656467</v>
      </c>
      <c r="M12" s="5"/>
    </row>
    <row r="13" spans="1:13" ht="15.75" thickBot="1" x14ac:dyDescent="0.3">
      <c r="A13" s="47" t="s">
        <v>161</v>
      </c>
      <c r="B13" s="49"/>
      <c r="C13" s="49"/>
      <c r="D13" s="50">
        <f ca="1">OFFSET(D13,-MATCH("PROYECTOS",$A$8:$A$50,0)-1,0)-(OFFSET(D13,-MATCH("PROYECTOS",$A$8:$A$50,0),0))</f>
        <v>62419490</v>
      </c>
      <c r="E13" s="51">
        <f t="shared" ref="E13:I13" ca="1" si="4">OFFSET(E13,-MATCH("PROYECTOS",$A$8:$A$50,0)-1,0)-(OFFSET(E13,-MATCH("PROYECTOS",$A$8:$A$50,0),0))</f>
        <v>117269619</v>
      </c>
      <c r="F13" s="51">
        <f t="shared" ca="1" si="4"/>
        <v>42676117</v>
      </c>
      <c r="G13" s="51">
        <f t="shared" ca="1" si="4"/>
        <v>32372969.399999984</v>
      </c>
      <c r="H13" s="51">
        <f t="shared" ca="1" si="4"/>
        <v>7881791.5999999996</v>
      </c>
      <c r="I13" s="51">
        <f t="shared" ca="1" si="4"/>
        <v>2421356</v>
      </c>
      <c r="J13" s="52">
        <f t="shared" ca="1" si="1"/>
        <v>0.27605589304421618</v>
      </c>
      <c r="K13" s="52">
        <f t="shared" ca="1" si="2"/>
        <v>0.34326675010345165</v>
      </c>
      <c r="L13" s="53">
        <f t="shared" ca="1" si="3"/>
        <v>0.36391451907079175</v>
      </c>
      <c r="M13" s="5"/>
    </row>
    <row r="14" spans="1:13" ht="15.75" thickBot="1" x14ac:dyDescent="0.3"/>
    <row r="15" spans="1:13" ht="15.75" thickBot="1" x14ac:dyDescent="0.3">
      <c r="A15" s="82" t="s">
        <v>209</v>
      </c>
      <c r="B15" s="83"/>
      <c r="C15" s="83"/>
      <c r="D15" s="84"/>
    </row>
    <row r="16" spans="1:13" ht="15.75" thickBot="1" x14ac:dyDescent="0.3">
      <c r="A16" s="2" t="s">
        <v>1031</v>
      </c>
    </row>
    <row r="17" spans="1:4" ht="45" customHeight="1" x14ac:dyDescent="0.25">
      <c r="A17" s="76" t="s">
        <v>211</v>
      </c>
      <c r="B17" s="77"/>
      <c r="C17" s="77"/>
      <c r="D17" s="87" t="s">
        <v>212</v>
      </c>
    </row>
    <row r="18" spans="1:4" ht="15.75" thickBot="1" x14ac:dyDescent="0.3">
      <c r="A18" s="85"/>
      <c r="B18" s="86"/>
      <c r="C18" s="86"/>
      <c r="D18" s="88"/>
    </row>
    <row r="19" spans="1:4" x14ac:dyDescent="0.25">
      <c r="A19" s="18"/>
      <c r="B19" s="20">
        <v>3000167</v>
      </c>
      <c r="C19" s="20" t="s">
        <v>1020</v>
      </c>
      <c r="D19" s="24">
        <v>0.18484065799177965</v>
      </c>
    </row>
    <row r="20" spans="1:4" ht="25.5" x14ac:dyDescent="0.25">
      <c r="A20" s="18"/>
      <c r="B20" s="20">
        <v>3000178</v>
      </c>
      <c r="C20" s="20" t="s">
        <v>1021</v>
      </c>
      <c r="D20" s="24">
        <v>0.36684310866331021</v>
      </c>
    </row>
    <row r="21" spans="1:4" ht="25.5" x14ac:dyDescent="0.25">
      <c r="A21" s="18"/>
      <c r="B21" s="20">
        <v>3000179</v>
      </c>
      <c r="C21" s="20" t="s">
        <v>1022</v>
      </c>
      <c r="D21" s="24">
        <v>0.26899813742870943</v>
      </c>
    </row>
    <row r="22" spans="1:4" ht="15.75" thickBot="1" x14ac:dyDescent="0.3">
      <c r="A22" s="25"/>
      <c r="B22" s="27">
        <v>9000000</v>
      </c>
      <c r="C22" s="27" t="s">
        <v>160</v>
      </c>
      <c r="D22" s="31">
        <v>0.2957300557656467</v>
      </c>
    </row>
  </sheetData>
  <mergeCells count="10">
    <mergeCell ref="A15:D15"/>
    <mergeCell ref="A17:C18"/>
    <mergeCell ref="D17:D18"/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0"/>
  <dimension ref="A1:S14"/>
  <sheetViews>
    <sheetView workbookViewId="0">
      <selection activeCell="A13" sqref="A13:S13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4" width="7.7109375" customWidth="1"/>
    <col min="5" max="5" width="31.42578125" customWidth="1"/>
    <col min="6" max="6" width="4.28515625" style="4" customWidth="1"/>
    <col min="7" max="7" width="11.42578125" customWidth="1"/>
    <col min="8" max="10" width="13.5703125" customWidth="1"/>
    <col min="11" max="13" width="0" hidden="1" customWidth="1"/>
    <col min="17" max="18" width="14" hidden="1" customWidth="1"/>
    <col min="19" max="19" width="0" hidden="1" customWidth="1"/>
  </cols>
  <sheetData>
    <row r="1" spans="1:19" ht="15.75" x14ac:dyDescent="0.25">
      <c r="A1" s="32">
        <v>68</v>
      </c>
      <c r="B1" s="33" t="s">
        <v>72</v>
      </c>
      <c r="C1" s="33" t="s">
        <v>55</v>
      </c>
      <c r="D1" s="33"/>
      <c r="E1" s="33"/>
      <c r="F1" s="36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15.75" thickBot="1" x14ac:dyDescent="0.3">
      <c r="A2" s="2" t="s">
        <v>1023</v>
      </c>
    </row>
    <row r="3" spans="1:19" ht="15.75" thickBot="1" x14ac:dyDescent="0.3">
      <c r="A3" s="76" t="s">
        <v>163</v>
      </c>
      <c r="B3" s="77"/>
      <c r="C3" s="77"/>
      <c r="D3" s="77"/>
      <c r="E3" s="77"/>
      <c r="F3" s="77"/>
      <c r="G3" s="77"/>
      <c r="H3" s="76" t="s">
        <v>1</v>
      </c>
      <c r="I3" s="77"/>
      <c r="J3" s="77"/>
      <c r="K3" s="77"/>
      <c r="L3" s="77"/>
      <c r="M3" s="77"/>
      <c r="N3" s="77"/>
      <c r="O3" s="77"/>
      <c r="P3" s="78"/>
      <c r="Q3" s="77" t="s">
        <v>167</v>
      </c>
      <c r="R3" s="77"/>
      <c r="S3" s="78"/>
    </row>
    <row r="4" spans="1:19" ht="45" customHeight="1" x14ac:dyDescent="0.25">
      <c r="A4" s="96" t="s">
        <v>164</v>
      </c>
      <c r="B4" s="92"/>
      <c r="C4" s="92"/>
      <c r="D4" s="92" t="s">
        <v>165</v>
      </c>
      <c r="E4" s="92"/>
      <c r="F4" s="92" t="s">
        <v>166</v>
      </c>
      <c r="G4" s="93"/>
      <c r="H4" s="74" t="s">
        <v>2</v>
      </c>
      <c r="I4" s="72" t="s">
        <v>3</v>
      </c>
      <c r="J4" s="72" t="s">
        <v>76</v>
      </c>
      <c r="K4" s="72" t="s">
        <v>5</v>
      </c>
      <c r="L4" s="72"/>
      <c r="M4" s="72"/>
      <c r="N4" s="72" t="s">
        <v>9</v>
      </c>
      <c r="O4" s="72"/>
      <c r="P4" s="81"/>
      <c r="Q4" s="90" t="s">
        <v>168</v>
      </c>
      <c r="R4" s="72" t="s">
        <v>169</v>
      </c>
      <c r="S4" s="81" t="s">
        <v>170</v>
      </c>
    </row>
    <row r="5" spans="1:19" ht="15.75" thickBot="1" x14ac:dyDescent="0.3">
      <c r="A5" s="97"/>
      <c r="B5" s="94"/>
      <c r="C5" s="94"/>
      <c r="D5" s="94"/>
      <c r="E5" s="94"/>
      <c r="F5" s="94"/>
      <c r="G5" s="95"/>
      <c r="H5" s="75"/>
      <c r="I5" s="73"/>
      <c r="J5" s="73"/>
      <c r="K5" s="9" t="s">
        <v>6</v>
      </c>
      <c r="L5" s="9" t="s">
        <v>7</v>
      </c>
      <c r="M5" s="9" t="s">
        <v>77</v>
      </c>
      <c r="N5" s="9" t="s">
        <v>10</v>
      </c>
      <c r="O5" s="9" t="s">
        <v>7</v>
      </c>
      <c r="P5" s="10" t="s">
        <v>77</v>
      </c>
      <c r="Q5" s="91"/>
      <c r="R5" s="73"/>
      <c r="S5" s="89"/>
    </row>
    <row r="6" spans="1:19" x14ac:dyDescent="0.25">
      <c r="A6" s="11" t="s">
        <v>11</v>
      </c>
      <c r="B6" s="13"/>
      <c r="C6" s="13"/>
      <c r="D6" s="54"/>
      <c r="E6" s="13"/>
      <c r="F6" s="55"/>
      <c r="G6" s="13"/>
      <c r="H6" s="14">
        <v>138921592</v>
      </c>
      <c r="I6" s="15">
        <v>247691892</v>
      </c>
      <c r="J6" s="15">
        <v>81451361.099999994</v>
      </c>
      <c r="K6" s="15">
        <v>58202588.999999985</v>
      </c>
      <c r="L6" s="15">
        <v>13887807</v>
      </c>
      <c r="M6" s="15">
        <v>9360965.0999999996</v>
      </c>
      <c r="N6" s="16">
        <v>0.23497979094123914</v>
      </c>
      <c r="O6" s="16">
        <v>0.29104867106429139</v>
      </c>
      <c r="P6" s="17">
        <v>0.32884145073267063</v>
      </c>
      <c r="Q6" s="56"/>
      <c r="R6" s="15"/>
      <c r="S6" s="17"/>
    </row>
    <row r="7" spans="1:19" x14ac:dyDescent="0.25">
      <c r="A7" s="40" t="s">
        <v>171</v>
      </c>
      <c r="B7" s="42"/>
      <c r="C7" s="42"/>
      <c r="D7" s="57"/>
      <c r="E7" s="42"/>
      <c r="F7" s="58"/>
      <c r="G7" s="42"/>
      <c r="H7" s="43">
        <f ca="1">SUM(H8:OFFSET(H6,MATCH("PROYECTOS",$A$8:$A$50,0),0))</f>
        <v>76502102</v>
      </c>
      <c r="I7" s="44">
        <f ca="1">SUM(I8:OFFSET(I6,MATCH("PROYECTOS",$A$8:$A$50,0),0))</f>
        <v>130422273</v>
      </c>
      <c r="J7" s="44">
        <f ca="1">SUM(J8:OFFSET(J6,MATCH("PROYECTOS",$A$8:$A$50,0),0))</f>
        <v>38775244</v>
      </c>
      <c r="K7" s="44">
        <f ca="1">SUM(K8:OFFSET(K6,MATCH("PROYECTOS",$A$8:$A$50,0),0))</f>
        <v>25829619.5</v>
      </c>
      <c r="L7" s="44">
        <f ca="1">SUM(L8:OFFSET(L6,MATCH("PROYECTOS",$A$8:$A$50,0),0))</f>
        <v>6006015.2999999998</v>
      </c>
      <c r="M7" s="44">
        <f ca="1">SUM(M8:OFFSET(M6,MATCH("PROYECTOS",$A$8:$A$50,0),0))</f>
        <v>6939609.2000000002</v>
      </c>
      <c r="N7" s="45">
        <f ca="1">IFERROR(K7/I7,0)</f>
        <v>0.19804607683842468</v>
      </c>
      <c r="O7" s="45">
        <f ca="1">IFERROR(SUM(K7,L7)/I7,0)</f>
        <v>0.24409661070697641</v>
      </c>
      <c r="P7" s="46">
        <f ca="1">IFERROR(SUM(K7,L7,M7)/I7,0)</f>
        <v>0.29730538433416198</v>
      </c>
      <c r="Q7" s="59"/>
      <c r="R7" s="44"/>
      <c r="S7" s="46"/>
    </row>
    <row r="8" spans="1:19" x14ac:dyDescent="0.25">
      <c r="A8" s="18"/>
      <c r="B8" s="20">
        <v>5000276</v>
      </c>
      <c r="C8" s="20" t="s">
        <v>510</v>
      </c>
      <c r="D8" s="63">
        <v>3000001</v>
      </c>
      <c r="E8" s="20" t="s">
        <v>366</v>
      </c>
      <c r="F8" s="64">
        <v>1</v>
      </c>
      <c r="G8" s="20" t="s">
        <v>413</v>
      </c>
      <c r="H8" s="21">
        <v>6971275</v>
      </c>
      <c r="I8" s="22">
        <v>8109841</v>
      </c>
      <c r="J8" s="22">
        <f t="shared" ref="J8:J13" si="0">SUM(K8,L8,M8)</f>
        <v>5173487.9000000004</v>
      </c>
      <c r="K8" s="22">
        <v>4268124.7</v>
      </c>
      <c r="L8" s="22">
        <v>549179.19999999995</v>
      </c>
      <c r="M8" s="22">
        <v>356184</v>
      </c>
      <c r="N8" s="23">
        <f t="shared" ref="N8:N14" si="1">IFERROR(K8/I8,0)</f>
        <v>0.52628956597299503</v>
      </c>
      <c r="O8" s="23">
        <f t="shared" ref="O8:O14" si="2">IFERROR(SUM(K8,L8)/I8,0)</f>
        <v>0.59400719446904082</v>
      </c>
      <c r="P8" s="24">
        <f t="shared" ref="P8:P14" si="3">IFERROR(SUM(K8,L8,M8)/I8,0)</f>
        <v>0.63792716774595215</v>
      </c>
      <c r="Q8" s="65">
        <v>0</v>
      </c>
      <c r="R8" s="22">
        <v>0</v>
      </c>
      <c r="S8" s="24">
        <f>IFERROR(R8/Q8,0)</f>
        <v>0</v>
      </c>
    </row>
    <row r="9" spans="1:19" ht="25.5" x14ac:dyDescent="0.25">
      <c r="A9" s="18"/>
      <c r="B9" s="20">
        <v>5001575</v>
      </c>
      <c r="C9" s="20" t="s">
        <v>1024</v>
      </c>
      <c r="D9" s="63">
        <v>3000167</v>
      </c>
      <c r="E9" s="20" t="s">
        <v>1020</v>
      </c>
      <c r="F9" s="64">
        <v>44</v>
      </c>
      <c r="G9" s="20" t="s">
        <v>1028</v>
      </c>
      <c r="H9" s="21">
        <v>33000</v>
      </c>
      <c r="I9" s="22">
        <v>23965726</v>
      </c>
      <c r="J9" s="22">
        <f t="shared" si="0"/>
        <v>3879605.4</v>
      </c>
      <c r="K9" s="22">
        <v>577913.9</v>
      </c>
      <c r="L9" s="22">
        <v>1772715.5</v>
      </c>
      <c r="M9" s="22">
        <v>1528976</v>
      </c>
      <c r="N9" s="23">
        <f t="shared" si="1"/>
        <v>2.4114182896024097E-2</v>
      </c>
      <c r="O9" s="23">
        <f t="shared" si="2"/>
        <v>9.8082962310426139E-2</v>
      </c>
      <c r="P9" s="24">
        <f t="shared" si="3"/>
        <v>0.16188140513665222</v>
      </c>
      <c r="Q9" s="65">
        <v>0</v>
      </c>
      <c r="R9" s="22">
        <v>0</v>
      </c>
      <c r="S9" s="24">
        <f t="shared" ref="S9:S13" si="4">IFERROR(R9/Q9,0)</f>
        <v>0</v>
      </c>
    </row>
    <row r="10" spans="1:19" ht="25.5" x14ac:dyDescent="0.25">
      <c r="A10" s="18"/>
      <c r="B10" s="20">
        <v>5001576</v>
      </c>
      <c r="C10" s="20" t="s">
        <v>1025</v>
      </c>
      <c r="D10" s="63">
        <v>3000167</v>
      </c>
      <c r="E10" s="20" t="s">
        <v>1020</v>
      </c>
      <c r="F10" s="64">
        <v>44</v>
      </c>
      <c r="G10" s="20" t="s">
        <v>1028</v>
      </c>
      <c r="H10" s="21">
        <v>1650288</v>
      </c>
      <c r="I10" s="22">
        <v>6824536</v>
      </c>
      <c r="J10" s="22">
        <f t="shared" si="0"/>
        <v>1798829.4</v>
      </c>
      <c r="K10" s="22">
        <v>1393259.5</v>
      </c>
      <c r="L10" s="22">
        <v>292720.90000000002</v>
      </c>
      <c r="M10" s="22">
        <v>112849</v>
      </c>
      <c r="N10" s="23">
        <f t="shared" si="1"/>
        <v>0.20415446559297218</v>
      </c>
      <c r="O10" s="23">
        <f t="shared" si="2"/>
        <v>0.24704689080693543</v>
      </c>
      <c r="P10" s="24">
        <f t="shared" si="3"/>
        <v>0.26358266701208694</v>
      </c>
      <c r="Q10" s="65">
        <v>0</v>
      </c>
      <c r="R10" s="22">
        <v>0</v>
      </c>
      <c r="S10" s="24">
        <f t="shared" si="4"/>
        <v>0</v>
      </c>
    </row>
    <row r="11" spans="1:19" ht="25.5" x14ac:dyDescent="0.25">
      <c r="A11" s="18"/>
      <c r="B11" s="20">
        <v>5001604</v>
      </c>
      <c r="C11" s="20" t="s">
        <v>1026</v>
      </c>
      <c r="D11" s="63">
        <v>3000178</v>
      </c>
      <c r="E11" s="20" t="s">
        <v>1021</v>
      </c>
      <c r="F11" s="64">
        <v>43</v>
      </c>
      <c r="G11" s="20" t="s">
        <v>1029</v>
      </c>
      <c r="H11" s="21">
        <v>15798114</v>
      </c>
      <c r="I11" s="22">
        <v>17048298</v>
      </c>
      <c r="J11" s="22">
        <f t="shared" si="0"/>
        <v>5687160.1000000006</v>
      </c>
      <c r="K11" s="22">
        <v>3893175.2</v>
      </c>
      <c r="L11" s="22">
        <v>1301541.5</v>
      </c>
      <c r="M11" s="22">
        <v>492443.4</v>
      </c>
      <c r="N11" s="23">
        <f t="shared" si="1"/>
        <v>0.22836151737845034</v>
      </c>
      <c r="O11" s="23">
        <f t="shared" si="2"/>
        <v>0.30470588325004644</v>
      </c>
      <c r="P11" s="24">
        <f t="shared" si="3"/>
        <v>0.33359107753747619</v>
      </c>
      <c r="Q11" s="65">
        <v>0</v>
      </c>
      <c r="R11" s="22">
        <v>0</v>
      </c>
      <c r="S11" s="24">
        <f t="shared" si="4"/>
        <v>0</v>
      </c>
    </row>
    <row r="12" spans="1:19" ht="51" x14ac:dyDescent="0.25">
      <c r="A12" s="18"/>
      <c r="B12" s="20">
        <v>5001609</v>
      </c>
      <c r="C12" s="20" t="s">
        <v>1027</v>
      </c>
      <c r="D12" s="63">
        <v>3000179</v>
      </c>
      <c r="E12" s="20" t="s">
        <v>1022</v>
      </c>
      <c r="F12" s="64">
        <v>56</v>
      </c>
      <c r="G12" s="20" t="s">
        <v>196</v>
      </c>
      <c r="H12" s="21">
        <v>17162752</v>
      </c>
      <c r="I12" s="22">
        <v>17595099</v>
      </c>
      <c r="J12" s="22">
        <f t="shared" si="0"/>
        <v>4595481.9000000004</v>
      </c>
      <c r="K12" s="22">
        <v>547265.5</v>
      </c>
      <c r="L12" s="22">
        <v>173063.3</v>
      </c>
      <c r="M12" s="22">
        <v>3875153.1</v>
      </c>
      <c r="N12" s="23">
        <f t="shared" si="1"/>
        <v>3.1103291888269567E-2</v>
      </c>
      <c r="O12" s="23">
        <f t="shared" si="2"/>
        <v>4.0939172891269325E-2</v>
      </c>
      <c r="P12" s="24">
        <f t="shared" si="3"/>
        <v>0.26117965576664276</v>
      </c>
      <c r="Q12" s="65">
        <v>0</v>
      </c>
      <c r="R12" s="22">
        <v>0</v>
      </c>
      <c r="S12" s="24">
        <f t="shared" si="4"/>
        <v>0</v>
      </c>
    </row>
    <row r="13" spans="1:19" x14ac:dyDescent="0.25">
      <c r="A13" s="18"/>
      <c r="B13" s="20">
        <v>9000000</v>
      </c>
      <c r="C13" s="20" t="s">
        <v>192</v>
      </c>
      <c r="D13" s="63">
        <v>9000000</v>
      </c>
      <c r="E13" s="20" t="s">
        <v>193</v>
      </c>
      <c r="F13" s="64"/>
      <c r="G13" s="20" t="s">
        <v>205</v>
      </c>
      <c r="H13" s="21">
        <v>34886673</v>
      </c>
      <c r="I13" s="22">
        <v>56878773</v>
      </c>
      <c r="J13" s="22">
        <f t="shared" si="0"/>
        <v>17640679.299999997</v>
      </c>
      <c r="K13" s="22">
        <v>15149880.699999999</v>
      </c>
      <c r="L13" s="22">
        <v>1916794.9</v>
      </c>
      <c r="M13" s="22">
        <v>574003.69999999995</v>
      </c>
      <c r="N13" s="23">
        <f t="shared" si="1"/>
        <v>0.26635385928595889</v>
      </c>
      <c r="O13" s="23">
        <f t="shared" si="2"/>
        <v>0.30005351205448821</v>
      </c>
      <c r="P13" s="24">
        <f t="shared" si="3"/>
        <v>0.31014521533367106</v>
      </c>
      <c r="Q13" s="65">
        <v>0</v>
      </c>
      <c r="R13" s="22">
        <v>0</v>
      </c>
      <c r="S13" s="24">
        <f t="shared" si="4"/>
        <v>0</v>
      </c>
    </row>
    <row r="14" spans="1:19" ht="15.75" thickBot="1" x14ac:dyDescent="0.3">
      <c r="A14" s="47" t="s">
        <v>161</v>
      </c>
      <c r="B14" s="49"/>
      <c r="C14" s="49"/>
      <c r="D14" s="60"/>
      <c r="E14" s="49"/>
      <c r="F14" s="61"/>
      <c r="G14" s="49"/>
      <c r="H14" s="50">
        <f ca="1">OFFSET(H14,-MATCH("PROYECTOS",$A$8:$A$50,0)-1,0)-(OFFSET(H14,-MATCH("PROYECTOS",$A$8:$A$50,0),0))</f>
        <v>62419490</v>
      </c>
      <c r="I14" s="51">
        <f t="shared" ref="I14:M14" ca="1" si="5">OFFSET(I14,-MATCH("PROYECTOS",$A$8:$A$50,0)-1,0)-(OFFSET(I14,-MATCH("PROYECTOS",$A$8:$A$50,0),0))</f>
        <v>117269619</v>
      </c>
      <c r="J14" s="51">
        <f t="shared" ca="1" si="5"/>
        <v>42676117.099999994</v>
      </c>
      <c r="K14" s="51">
        <f t="shared" ca="1" si="5"/>
        <v>32372969.499999985</v>
      </c>
      <c r="L14" s="51">
        <f t="shared" ca="1" si="5"/>
        <v>7881791.7000000002</v>
      </c>
      <c r="M14" s="51">
        <f t="shared" ca="1" si="5"/>
        <v>2421355.8999999994</v>
      </c>
      <c r="N14" s="52">
        <f t="shared" ca="1" si="1"/>
        <v>0.27605589389695201</v>
      </c>
      <c r="O14" s="52">
        <f t="shared" ca="1" si="2"/>
        <v>0.34326675180892324</v>
      </c>
      <c r="P14" s="53">
        <f t="shared" ca="1" si="3"/>
        <v>0.36391451992352758</v>
      </c>
      <c r="Q14" s="62"/>
      <c r="R14" s="51"/>
      <c r="S14" s="53"/>
    </row>
  </sheetData>
  <mergeCells count="14">
    <mergeCell ref="F4:G5"/>
    <mergeCell ref="D4:E5"/>
    <mergeCell ref="A4:C5"/>
    <mergeCell ref="A3:G3"/>
    <mergeCell ref="H3:P3"/>
    <mergeCell ref="J4:J5"/>
    <mergeCell ref="I4:I5"/>
    <mergeCell ref="H4:H5"/>
    <mergeCell ref="Q3:S3"/>
    <mergeCell ref="K4:M4"/>
    <mergeCell ref="N4:P4"/>
    <mergeCell ref="S4:S5"/>
    <mergeCell ref="R4:R5"/>
    <mergeCell ref="Q4:Q5"/>
  </mergeCells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1"/>
  <dimension ref="A1:M11"/>
  <sheetViews>
    <sheetView workbookViewId="0">
      <selection activeCell="A8" sqref="A8:L8"/>
    </sheetView>
  </sheetViews>
  <sheetFormatPr baseColWidth="10" defaultColWidth="11.7109375" defaultRowHeight="15" x14ac:dyDescent="0.25"/>
  <cols>
    <col min="1" max="1" width="4.28515625" customWidth="1"/>
    <col min="2" max="2" width="4.28515625" style="4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69</v>
      </c>
      <c r="B1" s="36" t="s">
        <v>72</v>
      </c>
      <c r="C1" s="33" t="s">
        <v>56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1032</v>
      </c>
    </row>
    <row r="3" spans="1:13" ht="15.75" thickBot="1" x14ac:dyDescent="0.3">
      <c r="A3" s="76" t="s">
        <v>75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2"/>
      <c r="C6" s="13"/>
      <c r="D6" s="14">
        <v>6022834</v>
      </c>
      <c r="E6" s="15">
        <v>9700826</v>
      </c>
      <c r="F6" s="15">
        <v>7097264</v>
      </c>
      <c r="G6" s="15">
        <v>5809588.4000000004</v>
      </c>
      <c r="H6" s="15">
        <v>717236.8</v>
      </c>
      <c r="I6" s="15">
        <v>570438.80000000005</v>
      </c>
      <c r="J6" s="16">
        <v>0.59887564213604083</v>
      </c>
      <c r="K6" s="16">
        <v>0.67281128431743853</v>
      </c>
      <c r="L6" s="17">
        <v>0.73161440067062333</v>
      </c>
      <c r="M6" s="5"/>
    </row>
    <row r="7" spans="1:13" x14ac:dyDescent="0.25">
      <c r="A7" s="40" t="s">
        <v>107</v>
      </c>
      <c r="B7" s="41"/>
      <c r="C7" s="42"/>
      <c r="D7" s="43">
        <f ca="1">SUM(D8:OFFSET(D6,MATCH("GOBIERNOS REGIONALES",$A$8:$A$50,0),0))</f>
        <v>6022834</v>
      </c>
      <c r="E7" s="44">
        <f ca="1">SUM(E8:OFFSET(E6,MATCH("GOBIERNOS REGIONALES",$A$8:$A$50,0),0))</f>
        <v>9700826</v>
      </c>
      <c r="F7" s="44">
        <f ca="1">SUM(F8:OFFSET(F6,MATCH("GOBIERNOS REGIONALES",$A$8:$A$50,0),0))</f>
        <v>7097264</v>
      </c>
      <c r="G7" s="44">
        <f ca="1">SUM(G8:OFFSET(G6,MATCH("GOBIERNOS REGIONALES",$A$8:$A$50,0),0))</f>
        <v>5809588.4000000004</v>
      </c>
      <c r="H7" s="44">
        <f ca="1">SUM(H8:OFFSET(H6,MATCH("GOBIERNOS REGIONALES",$A$8:$A$50,0),0))</f>
        <v>717236.8</v>
      </c>
      <c r="I7" s="44">
        <f ca="1">SUM(I8:OFFSET(I6,MATCH("GOBIERNOS REGIONALES",$A$8:$A$50,0),0))</f>
        <v>570438.80000000005</v>
      </c>
      <c r="J7" s="45">
        <f ca="1">IFERROR(G7/E7,0)</f>
        <v>0.59887564213604083</v>
      </c>
      <c r="K7" s="45">
        <f ca="1">IFERROR(SUM(G7,H7)/E7,0)</f>
        <v>0.67281128431743853</v>
      </c>
      <c r="L7" s="46">
        <f ca="1">IFERROR(SUM(G7,H7,I7)/E7,0)</f>
        <v>0.73161440067062333</v>
      </c>
      <c r="M7" s="5"/>
    </row>
    <row r="8" spans="1:13" x14ac:dyDescent="0.25">
      <c r="A8" s="18"/>
      <c r="B8" s="19">
        <v>20</v>
      </c>
      <c r="C8" s="20" t="s">
        <v>1035</v>
      </c>
      <c r="D8" s="21">
        <v>6022834</v>
      </c>
      <c r="E8" s="22">
        <v>9700826</v>
      </c>
      <c r="F8" s="22">
        <f t="shared" ref="F8:F10" si="0">SUM(G8,H8,I8)</f>
        <v>7097264</v>
      </c>
      <c r="G8" s="22">
        <v>5809588.4000000004</v>
      </c>
      <c r="H8" s="22">
        <v>717236.8</v>
      </c>
      <c r="I8" s="22">
        <v>570438.80000000005</v>
      </c>
      <c r="J8" s="23">
        <f t="shared" ref="J8:J10" si="1">IFERROR(G8/E8,0)</f>
        <v>0.59887564213604083</v>
      </c>
      <c r="K8" s="23">
        <f t="shared" ref="K8:K10" si="2">IFERROR(SUM(G8,H8)/E8,0)</f>
        <v>0.67281128431743853</v>
      </c>
      <c r="L8" s="24">
        <f t="shared" ref="L8:L10" si="3">IFERROR(SUM(G8,H8,I8)/E8,0)</f>
        <v>0.73161440067062333</v>
      </c>
      <c r="M8" s="5"/>
    </row>
    <row r="9" spans="1:13" ht="15.75" thickBot="1" x14ac:dyDescent="0.3">
      <c r="A9" s="47" t="s">
        <v>112</v>
      </c>
      <c r="B9" s="48"/>
      <c r="C9" s="49"/>
      <c r="D9" s="50">
        <f ca="1">SUM(D10:OFFSET(D8,(MATCH("GOBIERNOS LOCALES",$A$8:$A$50,0)-MATCH("GOBIERNOS REGIONALES",$A$8:$A$50,0)),0))</f>
        <v>0</v>
      </c>
      <c r="E9" s="51">
        <f ca="1">SUM(E10:OFFSET(E8,(MATCH("GOBIERNOS LOCALES",$A$8:$A$50,0)-MATCH("GOBIERNOS REGIONALES",$A$8:$A$50,0)),0))</f>
        <v>0</v>
      </c>
      <c r="F9" s="51">
        <f ca="1">SUM(F10:OFFSET(F8,(MATCH("GOBIERNOS LOCALES",$A$8:$A$50,0)-MATCH("GOBIERNOS REGIONALES",$A$8:$A$50,0)),0))</f>
        <v>0</v>
      </c>
      <c r="G9" s="51">
        <f ca="1">SUM(G10:OFFSET(G8,(MATCH("GOBIERNOS LOCALES",$A$8:$A$50,0)-MATCH("GOBIERNOS REGIONALES",$A$8:$A$50,0)),0))</f>
        <v>0</v>
      </c>
      <c r="H9" s="51">
        <f ca="1">SUM(H10:OFFSET(H8,(MATCH("GOBIERNOS LOCALES",$A$8:$A$50,0)-MATCH("GOBIERNOS REGIONALES",$A$8:$A$50,0)),0))</f>
        <v>0</v>
      </c>
      <c r="I9" s="51">
        <f ca="1">SUM(I10:OFFSET(I8,(MATCH("GOBIERNOS LOCALES",$A$8:$A$50,0)-MATCH("GOBIERNOS REGIONALES",$A$8:$A$50,0)),0))</f>
        <v>0</v>
      </c>
      <c r="J9" s="52">
        <f ca="1">IFERROR(G9/E9,0)</f>
        <v>0</v>
      </c>
      <c r="K9" s="52">
        <f ca="1">IFERROR(SUM(G9,H9)/E9,0)</f>
        <v>0</v>
      </c>
      <c r="L9" s="53">
        <f ca="1">IFERROR(SUM(G9,H9,I9)/E9,0)</f>
        <v>0</v>
      </c>
      <c r="M9" s="5"/>
    </row>
    <row r="10" spans="1:13" x14ac:dyDescent="0.25">
      <c r="A10" t="s">
        <v>138</v>
      </c>
      <c r="D10" s="6"/>
      <c r="E10" s="6"/>
      <c r="F10" s="6">
        <f t="shared" si="0"/>
        <v>0</v>
      </c>
      <c r="G10" s="6"/>
      <c r="H10" s="6"/>
      <c r="I10" s="6"/>
      <c r="J10" s="5">
        <f t="shared" si="1"/>
        <v>0</v>
      </c>
      <c r="K10" s="5">
        <f t="shared" si="2"/>
        <v>0</v>
      </c>
      <c r="L10" s="5">
        <f t="shared" si="3"/>
        <v>0</v>
      </c>
      <c r="M10" s="5"/>
    </row>
    <row r="11" spans="1:13" x14ac:dyDescent="0.25">
      <c r="D11" s="6"/>
      <c r="E11" s="6"/>
      <c r="F11" s="6"/>
      <c r="G11" s="6"/>
      <c r="H11" s="6"/>
      <c r="I11" s="6"/>
      <c r="J11" s="5"/>
      <c r="K11" s="5"/>
      <c r="L11" s="5"/>
      <c r="M11" s="5"/>
    </row>
  </sheetData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2"/>
  <dimension ref="A1:P100"/>
  <sheetViews>
    <sheetView workbookViewId="0">
      <selection activeCell="N2" sqref="N2"/>
    </sheetView>
  </sheetViews>
  <sheetFormatPr baseColWidth="10" defaultColWidth="11.7109375" defaultRowHeight="15" x14ac:dyDescent="0.25"/>
  <cols>
    <col min="1" max="1" width="4.28515625" customWidth="1"/>
    <col min="2" max="2" width="4.28515625" style="35" customWidth="1"/>
    <col min="3" max="3" width="31.42578125" customWidth="1"/>
    <col min="4" max="6" width="13.5703125" customWidth="1"/>
    <col min="7" max="9" width="0" hidden="1" customWidth="1"/>
  </cols>
  <sheetData>
    <row r="1" spans="1:16" ht="15.75" x14ac:dyDescent="0.25">
      <c r="A1" s="32">
        <v>69</v>
      </c>
      <c r="B1" s="34" t="s">
        <v>72</v>
      </c>
      <c r="C1" s="33" t="s">
        <v>56</v>
      </c>
      <c r="D1" s="33"/>
      <c r="E1" s="33"/>
      <c r="F1" s="33"/>
      <c r="G1" s="33"/>
      <c r="H1" s="33"/>
      <c r="I1" s="33"/>
      <c r="J1" s="33"/>
      <c r="K1" s="33"/>
      <c r="L1" s="33"/>
    </row>
    <row r="2" spans="1:16" ht="15.75" thickBot="1" x14ac:dyDescent="0.3">
      <c r="A2" s="2" t="s">
        <v>1033</v>
      </c>
      <c r="N2" s="1" t="s">
        <v>1041</v>
      </c>
    </row>
    <row r="3" spans="1:16" ht="15.75" thickBot="1" x14ac:dyDescent="0.3">
      <c r="A3" s="76" t="s">
        <v>79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6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6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  <c r="O5" s="6"/>
      <c r="P5" s="66"/>
    </row>
    <row r="6" spans="1:16" x14ac:dyDescent="0.25">
      <c r="A6" s="11" t="s">
        <v>11</v>
      </c>
      <c r="B6" s="37"/>
      <c r="C6" s="13"/>
      <c r="D6" s="14">
        <f ca="1">SUM(D7:OFFSET(D7,50,0))</f>
        <v>6022834</v>
      </c>
      <c r="E6" s="15">
        <f ca="1">SUM(E7:OFFSET(E7,50,0))</f>
        <v>9700826</v>
      </c>
      <c r="F6" s="15">
        <f ca="1">SUM(F7:OFFSET(F7,50,0))</f>
        <v>7097264</v>
      </c>
      <c r="G6" s="15">
        <f ca="1">SUM(G7:OFFSET(G7,50,0))</f>
        <v>5809588.4000000004</v>
      </c>
      <c r="H6" s="15">
        <f ca="1">SUM(H7:OFFSET(H7,50,0))</f>
        <v>717236.8</v>
      </c>
      <c r="I6" s="15">
        <f ca="1">SUM(I7:OFFSET(I7,50,0))</f>
        <v>570438.80000000005</v>
      </c>
      <c r="J6" s="16">
        <f ca="1">IFERROR(G6/E6,0)</f>
        <v>0.59887564213604083</v>
      </c>
      <c r="K6" s="16">
        <f ca="1">IFERROR(SUM(G6,H6)/E6,0)</f>
        <v>0.67281128431743853</v>
      </c>
      <c r="L6" s="17">
        <f ca="1">IFERROR(SUM(G6,H6,I6)/E6,0)</f>
        <v>0.73161440067062333</v>
      </c>
      <c r="M6" s="5"/>
      <c r="O6" s="6" t="s">
        <v>206</v>
      </c>
      <c r="P6" s="66" t="s">
        <v>207</v>
      </c>
    </row>
    <row r="7" spans="1:16" ht="15.75" thickBot="1" x14ac:dyDescent="0.3">
      <c r="A7" s="25"/>
      <c r="B7" s="39">
        <v>15</v>
      </c>
      <c r="C7" s="27" t="s">
        <v>96</v>
      </c>
      <c r="D7" s="28">
        <v>6022834</v>
      </c>
      <c r="E7" s="29">
        <v>9700826</v>
      </c>
      <c r="F7" s="29">
        <f>SUM(G7,H7,I7)</f>
        <v>7097264</v>
      </c>
      <c r="G7" s="29">
        <v>5809588.4000000004</v>
      </c>
      <c r="H7" s="29">
        <v>717236.8</v>
      </c>
      <c r="I7" s="29">
        <v>570438.80000000005</v>
      </c>
      <c r="J7" s="30">
        <f>IFERROR(G7/E7,0)</f>
        <v>0.59887564213604083</v>
      </c>
      <c r="K7" s="30">
        <f>IFERROR(SUM(G7,H7)/E7,0)</f>
        <v>0.67281128431743853</v>
      </c>
      <c r="L7" s="31">
        <f>IFERROR(SUM(G7,H7,I7)/E7,0)</f>
        <v>0.73161440067062333</v>
      </c>
      <c r="M7" s="5"/>
      <c r="N7" t="s">
        <v>96</v>
      </c>
      <c r="O7" s="6">
        <v>7097264</v>
      </c>
      <c r="P7" s="66">
        <v>0.73161440067062333</v>
      </c>
    </row>
    <row r="8" spans="1:16" x14ac:dyDescent="0.25">
      <c r="O8" s="6"/>
      <c r="P8" s="66"/>
    </row>
    <row r="9" spans="1:16" x14ac:dyDescent="0.25">
      <c r="O9" s="6"/>
      <c r="P9" s="66"/>
    </row>
    <row r="10" spans="1:16" x14ac:dyDescent="0.25">
      <c r="O10" s="6"/>
      <c r="P10" s="66"/>
    </row>
    <row r="11" spans="1:16" x14ac:dyDescent="0.25">
      <c r="O11" s="6"/>
      <c r="P11" s="66"/>
    </row>
    <row r="12" spans="1:16" x14ac:dyDescent="0.25">
      <c r="O12" s="6"/>
      <c r="P12" s="66"/>
    </row>
    <row r="13" spans="1:16" x14ac:dyDescent="0.25">
      <c r="O13" s="6"/>
      <c r="P13" s="66"/>
    </row>
    <row r="14" spans="1:16" x14ac:dyDescent="0.25">
      <c r="O14" s="6"/>
      <c r="P14" s="66"/>
    </row>
    <row r="15" spans="1:16" x14ac:dyDescent="0.25">
      <c r="O15" s="6"/>
      <c r="P15" s="66"/>
    </row>
    <row r="16" spans="1:16" x14ac:dyDescent="0.25">
      <c r="O16" s="6"/>
      <c r="P16" s="66"/>
    </row>
    <row r="17" spans="15:16" x14ac:dyDescent="0.25">
      <c r="O17" s="6"/>
      <c r="P17" s="66"/>
    </row>
    <row r="18" spans="15:16" x14ac:dyDescent="0.25">
      <c r="O18" s="6"/>
      <c r="P18" s="66"/>
    </row>
    <row r="19" spans="15:16" x14ac:dyDescent="0.25">
      <c r="O19" s="6"/>
      <c r="P19" s="66"/>
    </row>
    <row r="20" spans="15:16" x14ac:dyDescent="0.25">
      <c r="O20" s="6"/>
      <c r="P20" s="66"/>
    </row>
    <row r="21" spans="15:16" x14ac:dyDescent="0.25">
      <c r="O21" s="6"/>
      <c r="P21" s="66"/>
    </row>
    <row r="22" spans="15:16" x14ac:dyDescent="0.25">
      <c r="O22" s="6"/>
      <c r="P22" s="66"/>
    </row>
    <row r="23" spans="15:16" x14ac:dyDescent="0.25">
      <c r="O23" s="6"/>
      <c r="P23" s="66"/>
    </row>
    <row r="24" spans="15:16" x14ac:dyDescent="0.25">
      <c r="O24" s="6"/>
      <c r="P24" s="66"/>
    </row>
    <row r="25" spans="15:16" x14ac:dyDescent="0.25">
      <c r="O25" s="6"/>
      <c r="P25" s="66"/>
    </row>
    <row r="26" spans="15:16" x14ac:dyDescent="0.25">
      <c r="O26" s="6"/>
      <c r="P26" s="66"/>
    </row>
    <row r="27" spans="15:16" x14ac:dyDescent="0.25">
      <c r="O27" s="6"/>
      <c r="P27" s="66"/>
    </row>
    <row r="28" spans="15:16" x14ac:dyDescent="0.25">
      <c r="O28" s="6"/>
      <c r="P28" s="66"/>
    </row>
    <row r="29" spans="15:16" x14ac:dyDescent="0.25">
      <c r="O29" s="6"/>
      <c r="P29" s="66"/>
    </row>
    <row r="30" spans="15:16" x14ac:dyDescent="0.25">
      <c r="O30" s="6"/>
      <c r="P30" s="66"/>
    </row>
    <row r="31" spans="15:16" x14ac:dyDescent="0.25">
      <c r="O31" s="6"/>
      <c r="P31" s="66"/>
    </row>
    <row r="32" spans="15:16" x14ac:dyDescent="0.25">
      <c r="O32" s="6"/>
      <c r="P32" s="66"/>
    </row>
    <row r="33" spans="15:16" x14ac:dyDescent="0.25">
      <c r="O33" s="6"/>
      <c r="P33" s="66"/>
    </row>
    <row r="34" spans="15:16" x14ac:dyDescent="0.25">
      <c r="O34" s="6"/>
      <c r="P34" s="66"/>
    </row>
    <row r="35" spans="15:16" x14ac:dyDescent="0.25">
      <c r="O35" s="6"/>
      <c r="P35" s="66"/>
    </row>
    <row r="36" spans="15:16" x14ac:dyDescent="0.25">
      <c r="O36" s="6"/>
      <c r="P36" s="66"/>
    </row>
    <row r="37" spans="15:16" x14ac:dyDescent="0.25">
      <c r="O37" s="6"/>
      <c r="P37" s="66"/>
    </row>
    <row r="38" spans="15:16" x14ac:dyDescent="0.25">
      <c r="O38" s="6"/>
      <c r="P38" s="66"/>
    </row>
    <row r="39" spans="15:16" x14ac:dyDescent="0.25">
      <c r="O39" s="6"/>
      <c r="P39" s="66"/>
    </row>
    <row r="40" spans="15:16" x14ac:dyDescent="0.25">
      <c r="O40" s="6"/>
      <c r="P40" s="66"/>
    </row>
    <row r="41" spans="15:16" x14ac:dyDescent="0.25">
      <c r="O41" s="6"/>
      <c r="P41" s="66"/>
    </row>
    <row r="42" spans="15:16" x14ac:dyDescent="0.25">
      <c r="O42" s="6"/>
      <c r="P42" s="66"/>
    </row>
    <row r="43" spans="15:16" x14ac:dyDescent="0.25">
      <c r="O43" s="6"/>
      <c r="P43" s="66"/>
    </row>
    <row r="44" spans="15:16" x14ac:dyDescent="0.25">
      <c r="O44" s="6"/>
      <c r="P44" s="66"/>
    </row>
    <row r="45" spans="15:16" x14ac:dyDescent="0.25">
      <c r="O45" s="6"/>
      <c r="P45" s="66"/>
    </row>
    <row r="46" spans="15:16" x14ac:dyDescent="0.25">
      <c r="O46" s="6"/>
      <c r="P46" s="66"/>
    </row>
    <row r="47" spans="15:16" x14ac:dyDescent="0.25">
      <c r="O47" s="6"/>
      <c r="P47" s="66"/>
    </row>
    <row r="48" spans="15:16" x14ac:dyDescent="0.25">
      <c r="O48" s="6"/>
      <c r="P48" s="66"/>
    </row>
    <row r="49" spans="15:16" x14ac:dyDescent="0.25">
      <c r="O49" s="6"/>
      <c r="P49" s="66"/>
    </row>
    <row r="50" spans="15:16" x14ac:dyDescent="0.25">
      <c r="O50" s="6"/>
      <c r="P50" s="66"/>
    </row>
    <row r="51" spans="15:16" x14ac:dyDescent="0.25">
      <c r="O51" s="6"/>
      <c r="P51" s="66"/>
    </row>
    <row r="52" spans="15:16" x14ac:dyDescent="0.25">
      <c r="O52" s="6"/>
      <c r="P52" s="66"/>
    </row>
    <row r="53" spans="15:16" x14ac:dyDescent="0.25">
      <c r="O53" s="6"/>
      <c r="P53" s="66"/>
    </row>
    <row r="54" spans="15:16" x14ac:dyDescent="0.25">
      <c r="O54" s="6"/>
      <c r="P54" s="66"/>
    </row>
    <row r="55" spans="15:16" x14ac:dyDescent="0.25">
      <c r="O55" s="6"/>
      <c r="P55" s="66"/>
    </row>
    <row r="56" spans="15:16" x14ac:dyDescent="0.25">
      <c r="O56" s="6"/>
      <c r="P56" s="66"/>
    </row>
    <row r="57" spans="15:16" x14ac:dyDescent="0.25">
      <c r="O57" s="6"/>
      <c r="P57" s="66"/>
    </row>
    <row r="58" spans="15:16" x14ac:dyDescent="0.25">
      <c r="O58" s="6"/>
      <c r="P58" s="66"/>
    </row>
    <row r="59" spans="15:16" x14ac:dyDescent="0.25">
      <c r="O59" s="6"/>
      <c r="P59" s="66"/>
    </row>
    <row r="60" spans="15:16" x14ac:dyDescent="0.25">
      <c r="O60" s="6"/>
      <c r="P60" s="66"/>
    </row>
    <row r="61" spans="15:16" x14ac:dyDescent="0.25">
      <c r="O61" s="6"/>
      <c r="P61" s="66"/>
    </row>
    <row r="62" spans="15:16" x14ac:dyDescent="0.25">
      <c r="O62" s="6"/>
      <c r="P62" s="66"/>
    </row>
    <row r="63" spans="15:16" x14ac:dyDescent="0.25">
      <c r="O63" s="6"/>
      <c r="P63" s="66"/>
    </row>
    <row r="64" spans="15:16" x14ac:dyDescent="0.25">
      <c r="O64" s="6"/>
      <c r="P64" s="66"/>
    </row>
    <row r="65" spans="15:16" x14ac:dyDescent="0.25">
      <c r="O65" s="6"/>
      <c r="P65" s="66"/>
    </row>
    <row r="66" spans="15:16" x14ac:dyDescent="0.25">
      <c r="O66" s="6"/>
      <c r="P66" s="66"/>
    </row>
    <row r="67" spans="15:16" x14ac:dyDescent="0.25">
      <c r="O67" s="6"/>
      <c r="P67" s="66"/>
    </row>
    <row r="68" spans="15:16" x14ac:dyDescent="0.25">
      <c r="O68" s="6"/>
      <c r="P68" s="66"/>
    </row>
    <row r="69" spans="15:16" x14ac:dyDescent="0.25">
      <c r="O69" s="6"/>
      <c r="P69" s="66"/>
    </row>
    <row r="70" spans="15:16" x14ac:dyDescent="0.25">
      <c r="O70" s="6"/>
      <c r="P70" s="66"/>
    </row>
    <row r="71" spans="15:16" x14ac:dyDescent="0.25">
      <c r="O71" s="6"/>
      <c r="P71" s="66"/>
    </row>
    <row r="72" spans="15:16" x14ac:dyDescent="0.25">
      <c r="O72" s="6"/>
      <c r="P72" s="66"/>
    </row>
    <row r="73" spans="15:16" x14ac:dyDescent="0.25">
      <c r="O73" s="6"/>
      <c r="P73" s="66"/>
    </row>
    <row r="74" spans="15:16" x14ac:dyDescent="0.25">
      <c r="O74" s="6"/>
      <c r="P74" s="66"/>
    </row>
    <row r="75" spans="15:16" x14ac:dyDescent="0.25">
      <c r="O75" s="6"/>
      <c r="P75" s="66"/>
    </row>
    <row r="76" spans="15:16" x14ac:dyDescent="0.25">
      <c r="O76" s="6"/>
      <c r="P76" s="66"/>
    </row>
    <row r="77" spans="15:16" x14ac:dyDescent="0.25">
      <c r="O77" s="6"/>
      <c r="P77" s="66"/>
    </row>
    <row r="78" spans="15:16" x14ac:dyDescent="0.25">
      <c r="O78" s="6"/>
      <c r="P78" s="66"/>
    </row>
    <row r="79" spans="15:16" x14ac:dyDescent="0.25">
      <c r="O79" s="6"/>
      <c r="P79" s="66"/>
    </row>
    <row r="80" spans="15:16" x14ac:dyDescent="0.25">
      <c r="O80" s="6"/>
      <c r="P80" s="66"/>
    </row>
    <row r="81" spans="15:16" x14ac:dyDescent="0.25">
      <c r="O81" s="6"/>
      <c r="P81" s="66"/>
    </row>
    <row r="82" spans="15:16" x14ac:dyDescent="0.25">
      <c r="O82" s="6"/>
      <c r="P82" s="66"/>
    </row>
    <row r="83" spans="15:16" x14ac:dyDescent="0.25">
      <c r="O83" s="6"/>
      <c r="P83" s="66"/>
    </row>
    <row r="84" spans="15:16" x14ac:dyDescent="0.25">
      <c r="O84" s="6"/>
      <c r="P84" s="66"/>
    </row>
    <row r="85" spans="15:16" x14ac:dyDescent="0.25">
      <c r="O85" s="6"/>
      <c r="P85" s="66"/>
    </row>
    <row r="86" spans="15:16" x14ac:dyDescent="0.25">
      <c r="O86" s="6"/>
      <c r="P86" s="66"/>
    </row>
    <row r="87" spans="15:16" x14ac:dyDescent="0.25">
      <c r="O87" s="6"/>
      <c r="P87" s="66"/>
    </row>
    <row r="88" spans="15:16" x14ac:dyDescent="0.25">
      <c r="O88" s="6"/>
      <c r="P88" s="66"/>
    </row>
    <row r="89" spans="15:16" x14ac:dyDescent="0.25">
      <c r="O89" s="6"/>
      <c r="P89" s="66"/>
    </row>
    <row r="90" spans="15:16" x14ac:dyDescent="0.25">
      <c r="O90" s="6"/>
      <c r="P90" s="66"/>
    </row>
    <row r="91" spans="15:16" x14ac:dyDescent="0.25">
      <c r="O91" s="6"/>
      <c r="P91" s="66"/>
    </row>
    <row r="92" spans="15:16" x14ac:dyDescent="0.25">
      <c r="O92" s="6"/>
      <c r="P92" s="66"/>
    </row>
    <row r="93" spans="15:16" x14ac:dyDescent="0.25">
      <c r="O93" s="6"/>
      <c r="P93" s="66"/>
    </row>
    <row r="94" spans="15:16" x14ac:dyDescent="0.25">
      <c r="O94" s="6"/>
      <c r="P94" s="66"/>
    </row>
    <row r="95" spans="15:16" x14ac:dyDescent="0.25">
      <c r="O95" s="6"/>
      <c r="P95" s="66"/>
    </row>
    <row r="96" spans="15:16" x14ac:dyDescent="0.25">
      <c r="O96" s="6"/>
      <c r="P96" s="66"/>
    </row>
    <row r="97" spans="15:16" x14ac:dyDescent="0.25">
      <c r="O97" s="6"/>
      <c r="P97" s="66"/>
    </row>
    <row r="98" spans="15:16" x14ac:dyDescent="0.25">
      <c r="O98" s="6"/>
      <c r="P98" s="66"/>
    </row>
    <row r="99" spans="15:16" x14ac:dyDescent="0.25">
      <c r="O99" s="6"/>
      <c r="P99" s="66"/>
    </row>
    <row r="100" spans="15:16" x14ac:dyDescent="0.25">
      <c r="O100" s="6"/>
      <c r="P100" s="66"/>
    </row>
  </sheetData>
  <sortState ref="N6:P100">
    <sortCondition descending="1" ref="P5:P100"/>
  </sortState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  <drawing r:id="rId1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3"/>
  <dimension ref="A1:M16"/>
  <sheetViews>
    <sheetView workbookViewId="0">
      <selection activeCell="A16" sqref="A16:D16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69</v>
      </c>
      <c r="B1" s="33" t="s">
        <v>72</v>
      </c>
      <c r="C1" s="33" t="s">
        <v>56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1034</v>
      </c>
    </row>
    <row r="3" spans="1:13" ht="15.75" thickBot="1" x14ac:dyDescent="0.3">
      <c r="A3" s="76" t="s">
        <v>81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3"/>
      <c r="C6" s="13"/>
      <c r="D6" s="14">
        <v>6022834</v>
      </c>
      <c r="E6" s="15">
        <v>9700826</v>
      </c>
      <c r="F6" s="15">
        <v>7097264</v>
      </c>
      <c r="G6" s="15">
        <v>5809588.4000000004</v>
      </c>
      <c r="H6" s="15">
        <v>717236.8</v>
      </c>
      <c r="I6" s="15">
        <v>570438.80000000005</v>
      </c>
      <c r="J6" s="16">
        <v>0.59887564213604083</v>
      </c>
      <c r="K6" s="16">
        <v>0.67281128431743853</v>
      </c>
      <c r="L6" s="17">
        <v>0.73161440067062333</v>
      </c>
      <c r="M6" s="5"/>
    </row>
    <row r="7" spans="1:13" x14ac:dyDescent="0.25">
      <c r="A7" s="40" t="s">
        <v>139</v>
      </c>
      <c r="B7" s="42"/>
      <c r="C7" s="42"/>
      <c r="D7" s="43">
        <f ca="1">SUM(D8:OFFSET(D6,MATCH("PROYECTOS",$A$8:$A$50,0),0))</f>
        <v>6022834</v>
      </c>
      <c r="E7" s="44">
        <f ca="1">SUM(E8:OFFSET(E6,MATCH("PROYECTOS",$A$8:$A$50,0),0))</f>
        <v>9700826</v>
      </c>
      <c r="F7" s="44">
        <f ca="1">SUM(F8:OFFSET(F6,MATCH("PROYECTOS",$A$8:$A$50,0),0))</f>
        <v>7097264</v>
      </c>
      <c r="G7" s="44">
        <f ca="1">SUM(G8:OFFSET(G6,MATCH("PROYECTOS",$A$8:$A$50,0),0))</f>
        <v>5809588.4000000004</v>
      </c>
      <c r="H7" s="44">
        <f ca="1">SUM(H8:OFFSET(H6,MATCH("PROYECTOS",$A$8:$A$50,0),0))</f>
        <v>717236.8</v>
      </c>
      <c r="I7" s="44">
        <f ca="1">SUM(I8:OFFSET(I6,MATCH("PROYECTOS",$A$8:$A$50,0),0))</f>
        <v>570438.80000000005</v>
      </c>
      <c r="J7" s="45">
        <f ca="1">IFERROR(G7/E7,0)</f>
        <v>0.59887564213604083</v>
      </c>
      <c r="K7" s="45">
        <f ca="1">IFERROR(SUM(G7,H7)/E7,0)</f>
        <v>0.67281128431743853</v>
      </c>
      <c r="L7" s="46">
        <f ca="1">IFERROR(SUM(G7,H7,I7)/E7,0)</f>
        <v>0.73161440067062333</v>
      </c>
      <c r="M7" s="5"/>
    </row>
    <row r="8" spans="1:13" ht="25.5" x14ac:dyDescent="0.25">
      <c r="A8" s="18"/>
      <c r="B8" s="20">
        <v>3000182</v>
      </c>
      <c r="C8" s="20" t="s">
        <v>1036</v>
      </c>
      <c r="D8" s="21">
        <v>5996145</v>
      </c>
      <c r="E8" s="22">
        <v>9166824</v>
      </c>
      <c r="F8" s="22">
        <f t="shared" ref="F8:F9" si="0">SUM(G8,H8,I8)</f>
        <v>6782437.0999999996</v>
      </c>
      <c r="G8" s="22">
        <v>5528303.5</v>
      </c>
      <c r="H8" s="22">
        <v>695146.8</v>
      </c>
      <c r="I8" s="22">
        <v>558986.80000000005</v>
      </c>
      <c r="J8" s="23">
        <f t="shared" ref="J8:J10" si="1">IFERROR(G8/E8,0)</f>
        <v>0.60307730354591738</v>
      </c>
      <c r="K8" s="23">
        <f t="shared" ref="K8:K10" si="2">IFERROR(SUM(G8,H8)/E8,0)</f>
        <v>0.67891019834132305</v>
      </c>
      <c r="L8" s="24">
        <f t="shared" ref="L8:L10" si="3">IFERROR(SUM(G8,H8,I8)/E8,0)</f>
        <v>0.7398895298960686</v>
      </c>
      <c r="M8" s="5"/>
    </row>
    <row r="9" spans="1:13" ht="38.25" x14ac:dyDescent="0.25">
      <c r="A9" s="18"/>
      <c r="B9" s="20">
        <v>3000183</v>
      </c>
      <c r="C9" s="20" t="s">
        <v>1037</v>
      </c>
      <c r="D9" s="21">
        <v>26689</v>
      </c>
      <c r="E9" s="22">
        <v>534002</v>
      </c>
      <c r="F9" s="22">
        <f t="shared" si="0"/>
        <v>314826.90000000002</v>
      </c>
      <c r="G9" s="22">
        <v>281284.90000000002</v>
      </c>
      <c r="H9" s="22">
        <v>22090</v>
      </c>
      <c r="I9" s="22">
        <v>11452</v>
      </c>
      <c r="J9" s="23">
        <f t="shared" si="1"/>
        <v>0.52674877622181193</v>
      </c>
      <c r="K9" s="23">
        <f t="shared" si="2"/>
        <v>0.56811566248815548</v>
      </c>
      <c r="L9" s="24">
        <f t="shared" si="3"/>
        <v>0.58956127505140432</v>
      </c>
      <c r="M9" s="5"/>
    </row>
    <row r="10" spans="1:13" ht="15.75" thickBot="1" x14ac:dyDescent="0.3">
      <c r="A10" s="47" t="s">
        <v>161</v>
      </c>
      <c r="B10" s="49"/>
      <c r="C10" s="49"/>
      <c r="D10" s="50">
        <f ca="1">OFFSET(D10,-MATCH("PROYECTOS",$A$8:$A$50,0)-1,0)-(OFFSET(D10,-MATCH("PROYECTOS",$A$8:$A$50,0),0))</f>
        <v>0</v>
      </c>
      <c r="E10" s="51">
        <f t="shared" ref="E10:I10" ca="1" si="4">OFFSET(E10,-MATCH("PROYECTOS",$A$8:$A$50,0)-1,0)-(OFFSET(E10,-MATCH("PROYECTOS",$A$8:$A$50,0),0))</f>
        <v>0</v>
      </c>
      <c r="F10" s="51">
        <f t="shared" ca="1" si="4"/>
        <v>0</v>
      </c>
      <c r="G10" s="51">
        <f t="shared" ca="1" si="4"/>
        <v>0</v>
      </c>
      <c r="H10" s="51">
        <f t="shared" ca="1" si="4"/>
        <v>0</v>
      </c>
      <c r="I10" s="51">
        <f t="shared" ca="1" si="4"/>
        <v>0</v>
      </c>
      <c r="J10" s="52">
        <f t="shared" ca="1" si="1"/>
        <v>0</v>
      </c>
      <c r="K10" s="52">
        <f t="shared" ca="1" si="2"/>
        <v>0</v>
      </c>
      <c r="L10" s="53">
        <f t="shared" ca="1" si="3"/>
        <v>0</v>
      </c>
      <c r="M10" s="5"/>
    </row>
    <row r="11" spans="1:13" ht="15.75" thickBot="1" x14ac:dyDescent="0.3"/>
    <row r="12" spans="1:13" ht="15.75" thickBot="1" x14ac:dyDescent="0.3">
      <c r="A12" s="82" t="s">
        <v>209</v>
      </c>
      <c r="B12" s="83"/>
      <c r="C12" s="83"/>
      <c r="D12" s="84"/>
    </row>
    <row r="13" spans="1:13" ht="15.75" thickBot="1" x14ac:dyDescent="0.3">
      <c r="A13" s="2" t="s">
        <v>1042</v>
      </c>
    </row>
    <row r="14" spans="1:13" ht="45" customHeight="1" x14ac:dyDescent="0.25">
      <c r="A14" s="76" t="s">
        <v>211</v>
      </c>
      <c r="B14" s="77"/>
      <c r="C14" s="77"/>
      <c r="D14" s="87" t="s">
        <v>212</v>
      </c>
    </row>
    <row r="15" spans="1:13" ht="15.75" thickBot="1" x14ac:dyDescent="0.3">
      <c r="A15" s="79"/>
      <c r="B15" s="80"/>
      <c r="C15" s="80"/>
      <c r="D15" s="98"/>
    </row>
    <row r="16" spans="1:13" ht="39" thickBot="1" x14ac:dyDescent="0.3">
      <c r="A16" s="67"/>
      <c r="B16" s="68">
        <v>3000183</v>
      </c>
      <c r="C16" s="68" t="s">
        <v>1037</v>
      </c>
      <c r="D16" s="69">
        <v>0.58956127505140432</v>
      </c>
    </row>
  </sheetData>
  <mergeCells count="10">
    <mergeCell ref="A12:D12"/>
    <mergeCell ref="A14:C15"/>
    <mergeCell ref="D14:D15"/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4"/>
  <dimension ref="A1:S10"/>
  <sheetViews>
    <sheetView workbookViewId="0">
      <selection activeCell="A9" sqref="A9:S9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4" width="7.7109375" customWidth="1"/>
    <col min="5" max="5" width="31.42578125" customWidth="1"/>
    <col min="6" max="6" width="4.28515625" style="4" customWidth="1"/>
    <col min="7" max="7" width="11.42578125" customWidth="1"/>
    <col min="8" max="10" width="13.5703125" customWidth="1"/>
    <col min="11" max="13" width="0" hidden="1" customWidth="1"/>
    <col min="17" max="18" width="14" hidden="1" customWidth="1"/>
    <col min="19" max="19" width="0" hidden="1" customWidth="1"/>
  </cols>
  <sheetData>
    <row r="1" spans="1:19" ht="15.75" x14ac:dyDescent="0.25">
      <c r="A1" s="32">
        <v>69</v>
      </c>
      <c r="B1" s="33" t="s">
        <v>72</v>
      </c>
      <c r="C1" s="33" t="s">
        <v>56</v>
      </c>
      <c r="D1" s="33"/>
      <c r="E1" s="33"/>
      <c r="F1" s="36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15.75" thickBot="1" x14ac:dyDescent="0.3">
      <c r="A2" s="2" t="s">
        <v>1038</v>
      </c>
    </row>
    <row r="3" spans="1:19" ht="15.75" thickBot="1" x14ac:dyDescent="0.3">
      <c r="A3" s="76" t="s">
        <v>163</v>
      </c>
      <c r="B3" s="77"/>
      <c r="C3" s="77"/>
      <c r="D3" s="77"/>
      <c r="E3" s="77"/>
      <c r="F3" s="77"/>
      <c r="G3" s="77"/>
      <c r="H3" s="76" t="s">
        <v>1</v>
      </c>
      <c r="I3" s="77"/>
      <c r="J3" s="77"/>
      <c r="K3" s="77"/>
      <c r="L3" s="77"/>
      <c r="M3" s="77"/>
      <c r="N3" s="77"/>
      <c r="O3" s="77"/>
      <c r="P3" s="78"/>
      <c r="Q3" s="77" t="s">
        <v>167</v>
      </c>
      <c r="R3" s="77"/>
      <c r="S3" s="78"/>
    </row>
    <row r="4" spans="1:19" ht="45" customHeight="1" x14ac:dyDescent="0.25">
      <c r="A4" s="96" t="s">
        <v>164</v>
      </c>
      <c r="B4" s="92"/>
      <c r="C4" s="92"/>
      <c r="D4" s="92" t="s">
        <v>165</v>
      </c>
      <c r="E4" s="92"/>
      <c r="F4" s="92" t="s">
        <v>166</v>
      </c>
      <c r="G4" s="93"/>
      <c r="H4" s="74" t="s">
        <v>2</v>
      </c>
      <c r="I4" s="72" t="s">
        <v>3</v>
      </c>
      <c r="J4" s="72" t="s">
        <v>76</v>
      </c>
      <c r="K4" s="72" t="s">
        <v>5</v>
      </c>
      <c r="L4" s="72"/>
      <c r="M4" s="72"/>
      <c r="N4" s="72" t="s">
        <v>9</v>
      </c>
      <c r="O4" s="72"/>
      <c r="P4" s="81"/>
      <c r="Q4" s="90" t="s">
        <v>168</v>
      </c>
      <c r="R4" s="72" t="s">
        <v>169</v>
      </c>
      <c r="S4" s="81" t="s">
        <v>170</v>
      </c>
    </row>
    <row r="5" spans="1:19" ht="15.75" thickBot="1" x14ac:dyDescent="0.3">
      <c r="A5" s="97"/>
      <c r="B5" s="94"/>
      <c r="C5" s="94"/>
      <c r="D5" s="94"/>
      <c r="E5" s="94"/>
      <c r="F5" s="94"/>
      <c r="G5" s="95"/>
      <c r="H5" s="75"/>
      <c r="I5" s="73"/>
      <c r="J5" s="73"/>
      <c r="K5" s="9" t="s">
        <v>6</v>
      </c>
      <c r="L5" s="9" t="s">
        <v>7</v>
      </c>
      <c r="M5" s="9" t="s">
        <v>77</v>
      </c>
      <c r="N5" s="9" t="s">
        <v>10</v>
      </c>
      <c r="O5" s="9" t="s">
        <v>7</v>
      </c>
      <c r="P5" s="10" t="s">
        <v>77</v>
      </c>
      <c r="Q5" s="91"/>
      <c r="R5" s="73"/>
      <c r="S5" s="89"/>
    </row>
    <row r="6" spans="1:19" x14ac:dyDescent="0.25">
      <c r="A6" s="11" t="s">
        <v>11</v>
      </c>
      <c r="B6" s="13"/>
      <c r="C6" s="13"/>
      <c r="D6" s="54"/>
      <c r="E6" s="13"/>
      <c r="F6" s="55"/>
      <c r="G6" s="13"/>
      <c r="H6" s="14">
        <v>6022834</v>
      </c>
      <c r="I6" s="15">
        <v>9700826</v>
      </c>
      <c r="J6" s="15">
        <v>7097264</v>
      </c>
      <c r="K6" s="15">
        <v>5809588.4000000004</v>
      </c>
      <c r="L6" s="15">
        <v>717236.8</v>
      </c>
      <c r="M6" s="15">
        <v>570438.80000000005</v>
      </c>
      <c r="N6" s="16">
        <v>0.59887564213604083</v>
      </c>
      <c r="O6" s="16">
        <v>0.67281128431743853</v>
      </c>
      <c r="P6" s="17">
        <v>0.73161440067062333</v>
      </c>
      <c r="Q6" s="56"/>
      <c r="R6" s="15"/>
      <c r="S6" s="17"/>
    </row>
    <row r="7" spans="1:19" x14ac:dyDescent="0.25">
      <c r="A7" s="40" t="s">
        <v>171</v>
      </c>
      <c r="B7" s="42"/>
      <c r="C7" s="42"/>
      <c r="D7" s="57"/>
      <c r="E7" s="42"/>
      <c r="F7" s="58"/>
      <c r="G7" s="42"/>
      <c r="H7" s="43">
        <f ca="1">SUM(H8:OFFSET(H6,MATCH("PROYECTOS",$A$8:$A$50,0),0))</f>
        <v>6022834</v>
      </c>
      <c r="I7" s="44">
        <f ca="1">SUM(I8:OFFSET(I6,MATCH("PROYECTOS",$A$8:$A$50,0),0))</f>
        <v>9700826</v>
      </c>
      <c r="J7" s="44">
        <f ca="1">SUM(J8:OFFSET(J6,MATCH("PROYECTOS",$A$8:$A$50,0),0))</f>
        <v>7097264</v>
      </c>
      <c r="K7" s="44">
        <f ca="1">SUM(K8:OFFSET(K6,MATCH("PROYECTOS",$A$8:$A$50,0),0))</f>
        <v>5809588.4000000004</v>
      </c>
      <c r="L7" s="44">
        <f ca="1">SUM(L8:OFFSET(L6,MATCH("PROYECTOS",$A$8:$A$50,0),0))</f>
        <v>717236.8</v>
      </c>
      <c r="M7" s="44">
        <f ca="1">SUM(M8:OFFSET(M6,MATCH("PROYECTOS",$A$8:$A$50,0),0))</f>
        <v>570438.80000000005</v>
      </c>
      <c r="N7" s="45">
        <f ca="1">IFERROR(K7/I7,0)</f>
        <v>0.59887564213604083</v>
      </c>
      <c r="O7" s="45">
        <f ca="1">IFERROR(SUM(K7,L7)/I7,0)</f>
        <v>0.67281128431743853</v>
      </c>
      <c r="P7" s="46">
        <f ca="1">IFERROR(SUM(K7,L7,M7)/I7,0)</f>
        <v>0.73161440067062333</v>
      </c>
      <c r="Q7" s="59"/>
      <c r="R7" s="44"/>
      <c r="S7" s="46"/>
    </row>
    <row r="8" spans="1:19" ht="25.5" x14ac:dyDescent="0.25">
      <c r="A8" s="18"/>
      <c r="B8" s="20">
        <v>5001613</v>
      </c>
      <c r="C8" s="20" t="s">
        <v>1039</v>
      </c>
      <c r="D8" s="63">
        <v>3000182</v>
      </c>
      <c r="E8" s="20" t="s">
        <v>1036</v>
      </c>
      <c r="F8" s="64">
        <v>6</v>
      </c>
      <c r="G8" s="20" t="s">
        <v>249</v>
      </c>
      <c r="H8" s="21">
        <v>5996145</v>
      </c>
      <c r="I8" s="22">
        <v>9166824</v>
      </c>
      <c r="J8" s="22">
        <f t="shared" ref="J8:J9" si="0">SUM(K8,L8,M8)</f>
        <v>6782437.0999999996</v>
      </c>
      <c r="K8" s="22">
        <v>5528303.5</v>
      </c>
      <c r="L8" s="22">
        <v>695146.8</v>
      </c>
      <c r="M8" s="22">
        <v>558986.80000000005</v>
      </c>
      <c r="N8" s="23">
        <f t="shared" ref="N8:N10" si="1">IFERROR(K8/I8,0)</f>
        <v>0.60307730354591738</v>
      </c>
      <c r="O8" s="23">
        <f t="shared" ref="O8:O10" si="2">IFERROR(SUM(K8,L8)/I8,0)</f>
        <v>0.67891019834132305</v>
      </c>
      <c r="P8" s="24">
        <f t="shared" ref="P8:P10" si="3">IFERROR(SUM(K8,L8,M8)/I8,0)</f>
        <v>0.7398895298960686</v>
      </c>
      <c r="Q8" s="65">
        <v>0</v>
      </c>
      <c r="R8" s="22">
        <v>0</v>
      </c>
      <c r="S8" s="24">
        <f>IFERROR(R8/Q8,0)</f>
        <v>0</v>
      </c>
    </row>
    <row r="9" spans="1:19" ht="38.25" x14ac:dyDescent="0.25">
      <c r="A9" s="18"/>
      <c r="B9" s="20">
        <v>5001614</v>
      </c>
      <c r="C9" s="20" t="s">
        <v>1040</v>
      </c>
      <c r="D9" s="63">
        <v>3000183</v>
      </c>
      <c r="E9" s="20" t="s">
        <v>1037</v>
      </c>
      <c r="F9" s="64">
        <v>60</v>
      </c>
      <c r="G9" s="20" t="s">
        <v>194</v>
      </c>
      <c r="H9" s="21">
        <v>26689</v>
      </c>
      <c r="I9" s="22">
        <v>534002</v>
      </c>
      <c r="J9" s="22">
        <f t="shared" si="0"/>
        <v>314826.90000000002</v>
      </c>
      <c r="K9" s="22">
        <v>281284.90000000002</v>
      </c>
      <c r="L9" s="22">
        <v>22090</v>
      </c>
      <c r="M9" s="22">
        <v>11452</v>
      </c>
      <c r="N9" s="23">
        <f t="shared" si="1"/>
        <v>0.52674877622181193</v>
      </c>
      <c r="O9" s="23">
        <f t="shared" si="2"/>
        <v>0.56811566248815548</v>
      </c>
      <c r="P9" s="24">
        <f t="shared" si="3"/>
        <v>0.58956127505140432</v>
      </c>
      <c r="Q9" s="65">
        <v>0</v>
      </c>
      <c r="R9" s="22">
        <v>0</v>
      </c>
      <c r="S9" s="24">
        <f>IFERROR(R9/Q9,0)</f>
        <v>0</v>
      </c>
    </row>
    <row r="10" spans="1:19" ht="15.75" thickBot="1" x14ac:dyDescent="0.3">
      <c r="A10" s="47" t="s">
        <v>161</v>
      </c>
      <c r="B10" s="49"/>
      <c r="C10" s="49"/>
      <c r="D10" s="60"/>
      <c r="E10" s="49"/>
      <c r="F10" s="61"/>
      <c r="G10" s="49"/>
      <c r="H10" s="50">
        <f ca="1">OFFSET(H10,-MATCH("PROYECTOS",$A$8:$A$50,0)-1,0)-(OFFSET(H10,-MATCH("PROYECTOS",$A$8:$A$50,0),0))</f>
        <v>0</v>
      </c>
      <c r="I10" s="51">
        <f t="shared" ref="I10:M10" ca="1" si="4">OFFSET(I10,-MATCH("PROYECTOS",$A$8:$A$50,0)-1,0)-(OFFSET(I10,-MATCH("PROYECTOS",$A$8:$A$50,0),0))</f>
        <v>0</v>
      </c>
      <c r="J10" s="51">
        <f t="shared" ca="1" si="4"/>
        <v>0</v>
      </c>
      <c r="K10" s="51">
        <f t="shared" ca="1" si="4"/>
        <v>0</v>
      </c>
      <c r="L10" s="51">
        <f t="shared" ca="1" si="4"/>
        <v>0</v>
      </c>
      <c r="M10" s="51">
        <f t="shared" ca="1" si="4"/>
        <v>0</v>
      </c>
      <c r="N10" s="52">
        <f t="shared" ca="1" si="1"/>
        <v>0</v>
      </c>
      <c r="O10" s="52">
        <f t="shared" ca="1" si="2"/>
        <v>0</v>
      </c>
      <c r="P10" s="53">
        <f t="shared" ca="1" si="3"/>
        <v>0</v>
      </c>
      <c r="Q10" s="62"/>
      <c r="R10" s="51"/>
      <c r="S10" s="53"/>
    </row>
  </sheetData>
  <mergeCells count="14">
    <mergeCell ref="F4:G5"/>
    <mergeCell ref="D4:E5"/>
    <mergeCell ref="A4:C5"/>
    <mergeCell ref="A3:G3"/>
    <mergeCell ref="H3:P3"/>
    <mergeCell ref="J4:J5"/>
    <mergeCell ref="I4:I5"/>
    <mergeCell ref="H4:H5"/>
    <mergeCell ref="Q3:S3"/>
    <mergeCell ref="K4:M4"/>
    <mergeCell ref="N4:P4"/>
    <mergeCell ref="S4:S5"/>
    <mergeCell ref="R4:R5"/>
    <mergeCell ref="Q4:Q5"/>
  </mergeCells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5"/>
  <dimension ref="A1:M11"/>
  <sheetViews>
    <sheetView workbookViewId="0">
      <selection activeCell="A8" sqref="A8:L8"/>
    </sheetView>
  </sheetViews>
  <sheetFormatPr baseColWidth="10" defaultColWidth="11.7109375" defaultRowHeight="15" x14ac:dyDescent="0.25"/>
  <cols>
    <col min="1" max="1" width="4.28515625" customWidth="1"/>
    <col min="2" max="2" width="4.28515625" style="4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70</v>
      </c>
      <c r="B1" s="36" t="s">
        <v>72</v>
      </c>
      <c r="C1" s="33" t="s">
        <v>1043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1044</v>
      </c>
    </row>
    <row r="3" spans="1:13" ht="15.75" thickBot="1" x14ac:dyDescent="0.3">
      <c r="A3" s="76" t="s">
        <v>75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2"/>
      <c r="C6" s="13"/>
      <c r="D6" s="14">
        <v>4283438</v>
      </c>
      <c r="E6" s="15">
        <v>5192390</v>
      </c>
      <c r="F6" s="15">
        <v>2696131.1</v>
      </c>
      <c r="G6" s="15">
        <v>2025282.8</v>
      </c>
      <c r="H6" s="15">
        <v>529615.4</v>
      </c>
      <c r="I6" s="15">
        <v>141232.9</v>
      </c>
      <c r="J6" s="16">
        <v>0.39004828219760074</v>
      </c>
      <c r="K6" s="16">
        <v>0.49204666829725813</v>
      </c>
      <c r="L6" s="17">
        <v>0.51924664749758787</v>
      </c>
      <c r="M6" s="5"/>
    </row>
    <row r="7" spans="1:13" x14ac:dyDescent="0.25">
      <c r="A7" s="40" t="s">
        <v>107</v>
      </c>
      <c r="B7" s="41"/>
      <c r="C7" s="42"/>
      <c r="D7" s="43">
        <f ca="1">SUM(D8:OFFSET(D6,MATCH("GOBIERNOS REGIONALES",$A$8:$A$50,0),0))</f>
        <v>4283438</v>
      </c>
      <c r="E7" s="44">
        <f ca="1">SUM(E8:OFFSET(E6,MATCH("GOBIERNOS REGIONALES",$A$8:$A$50,0),0))</f>
        <v>5192390</v>
      </c>
      <c r="F7" s="44">
        <f ca="1">SUM(F8:OFFSET(F6,MATCH("GOBIERNOS REGIONALES",$A$8:$A$50,0),0))</f>
        <v>2696131.1</v>
      </c>
      <c r="G7" s="44">
        <f ca="1">SUM(G8:OFFSET(G6,MATCH("GOBIERNOS REGIONALES",$A$8:$A$50,0),0))</f>
        <v>2025282.8</v>
      </c>
      <c r="H7" s="44">
        <f ca="1">SUM(H8:OFFSET(H6,MATCH("GOBIERNOS REGIONALES",$A$8:$A$50,0),0))</f>
        <v>529615.4</v>
      </c>
      <c r="I7" s="44">
        <f ca="1">SUM(I8:OFFSET(I6,MATCH("GOBIERNOS REGIONALES",$A$8:$A$50,0),0))</f>
        <v>141232.9</v>
      </c>
      <c r="J7" s="45">
        <f ca="1">IFERROR(G7/E7,0)</f>
        <v>0.39004828219760074</v>
      </c>
      <c r="K7" s="45">
        <f ca="1">IFERROR(SUM(G7,H7)/E7,0)</f>
        <v>0.49204666829725813</v>
      </c>
      <c r="L7" s="46">
        <f ca="1">IFERROR(SUM(G7,H7,I7)/E7,0)</f>
        <v>0.51924664749758787</v>
      </c>
      <c r="M7" s="5"/>
    </row>
    <row r="8" spans="1:13" x14ac:dyDescent="0.25">
      <c r="A8" s="18"/>
      <c r="B8" s="19">
        <v>40</v>
      </c>
      <c r="C8" s="20" t="s">
        <v>1047</v>
      </c>
      <c r="D8" s="21">
        <v>4283438</v>
      </c>
      <c r="E8" s="22">
        <v>5192390</v>
      </c>
      <c r="F8" s="22">
        <f t="shared" ref="F8:F10" si="0">SUM(G8,H8,I8)</f>
        <v>2696131.1</v>
      </c>
      <c r="G8" s="22">
        <v>2025282.8</v>
      </c>
      <c r="H8" s="22">
        <v>529615.4</v>
      </c>
      <c r="I8" s="22">
        <v>141232.9</v>
      </c>
      <c r="J8" s="23">
        <f t="shared" ref="J8:J10" si="1">IFERROR(G8/E8,0)</f>
        <v>0.39004828219760074</v>
      </c>
      <c r="K8" s="23">
        <f t="shared" ref="K8:K10" si="2">IFERROR(SUM(G8,H8)/E8,0)</f>
        <v>0.49204666829725813</v>
      </c>
      <c r="L8" s="24">
        <f t="shared" ref="L8:L10" si="3">IFERROR(SUM(G8,H8,I8)/E8,0)</f>
        <v>0.51924664749758787</v>
      </c>
      <c r="M8" s="5"/>
    </row>
    <row r="9" spans="1:13" ht="15.75" thickBot="1" x14ac:dyDescent="0.3">
      <c r="A9" s="47" t="s">
        <v>112</v>
      </c>
      <c r="B9" s="48"/>
      <c r="C9" s="49"/>
      <c r="D9" s="50">
        <f ca="1">SUM(D10:OFFSET(D8,(MATCH("GOBIERNOS LOCALES",$A$8:$A$50,0)-MATCH("GOBIERNOS REGIONALES",$A$8:$A$50,0)),0))</f>
        <v>0</v>
      </c>
      <c r="E9" s="51">
        <f ca="1">SUM(E10:OFFSET(E8,(MATCH("GOBIERNOS LOCALES",$A$8:$A$50,0)-MATCH("GOBIERNOS REGIONALES",$A$8:$A$50,0)),0))</f>
        <v>0</v>
      </c>
      <c r="F9" s="51">
        <f ca="1">SUM(F10:OFFSET(F8,(MATCH("GOBIERNOS LOCALES",$A$8:$A$50,0)-MATCH("GOBIERNOS REGIONALES",$A$8:$A$50,0)),0))</f>
        <v>0</v>
      </c>
      <c r="G9" s="51">
        <f ca="1">SUM(G10:OFFSET(G8,(MATCH("GOBIERNOS LOCALES",$A$8:$A$50,0)-MATCH("GOBIERNOS REGIONALES",$A$8:$A$50,0)),0))</f>
        <v>0</v>
      </c>
      <c r="H9" s="51">
        <f ca="1">SUM(H10:OFFSET(H8,(MATCH("GOBIERNOS LOCALES",$A$8:$A$50,0)-MATCH("GOBIERNOS REGIONALES",$A$8:$A$50,0)),0))</f>
        <v>0</v>
      </c>
      <c r="I9" s="51">
        <f ca="1">SUM(I10:OFFSET(I8,(MATCH("GOBIERNOS LOCALES",$A$8:$A$50,0)-MATCH("GOBIERNOS REGIONALES",$A$8:$A$50,0)),0))</f>
        <v>0</v>
      </c>
      <c r="J9" s="52">
        <f ca="1">IFERROR(G9/E9,0)</f>
        <v>0</v>
      </c>
      <c r="K9" s="52">
        <f ca="1">IFERROR(SUM(G9,H9)/E9,0)</f>
        <v>0</v>
      </c>
      <c r="L9" s="53">
        <f ca="1">IFERROR(SUM(G9,H9,I9)/E9,0)</f>
        <v>0</v>
      </c>
      <c r="M9" s="5"/>
    </row>
    <row r="10" spans="1:13" x14ac:dyDescent="0.25">
      <c r="A10" t="s">
        <v>138</v>
      </c>
      <c r="D10" s="6"/>
      <c r="E10" s="6"/>
      <c r="F10" s="6">
        <f t="shared" si="0"/>
        <v>0</v>
      </c>
      <c r="G10" s="6"/>
      <c r="H10" s="6"/>
      <c r="I10" s="6"/>
      <c r="J10" s="5">
        <f t="shared" si="1"/>
        <v>0</v>
      </c>
      <c r="K10" s="5">
        <f t="shared" si="2"/>
        <v>0</v>
      </c>
      <c r="L10" s="5">
        <f t="shared" si="3"/>
        <v>0</v>
      </c>
      <c r="M10" s="5"/>
    </row>
    <row r="11" spans="1:13" x14ac:dyDescent="0.25">
      <c r="D11" s="6"/>
      <c r="E11" s="6"/>
      <c r="F11" s="6"/>
      <c r="G11" s="6"/>
      <c r="H11" s="6"/>
      <c r="I11" s="6"/>
      <c r="J11" s="5"/>
      <c r="K11" s="5"/>
      <c r="L11" s="5"/>
      <c r="M11" s="5"/>
    </row>
  </sheetData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6"/>
  <dimension ref="A1:P100"/>
  <sheetViews>
    <sheetView workbookViewId="0">
      <selection activeCell="N2" sqref="N2"/>
    </sheetView>
  </sheetViews>
  <sheetFormatPr baseColWidth="10" defaultColWidth="11.7109375" defaultRowHeight="15" x14ac:dyDescent="0.25"/>
  <cols>
    <col min="1" max="1" width="4.28515625" customWidth="1"/>
    <col min="2" max="2" width="4.28515625" style="35" customWidth="1"/>
    <col min="3" max="3" width="31.42578125" customWidth="1"/>
    <col min="4" max="6" width="13.5703125" customWidth="1"/>
    <col min="7" max="9" width="0" hidden="1" customWidth="1"/>
  </cols>
  <sheetData>
    <row r="1" spans="1:16" ht="15.75" x14ac:dyDescent="0.25">
      <c r="A1" s="32">
        <v>70</v>
      </c>
      <c r="B1" s="34" t="s">
        <v>72</v>
      </c>
      <c r="C1" s="33" t="s">
        <v>1043</v>
      </c>
      <c r="D1" s="33"/>
      <c r="E1" s="33"/>
      <c r="F1" s="33"/>
      <c r="G1" s="33"/>
      <c r="H1" s="33"/>
      <c r="I1" s="33"/>
      <c r="J1" s="33"/>
      <c r="K1" s="33"/>
      <c r="L1" s="33"/>
    </row>
    <row r="2" spans="1:16" ht="15.75" thickBot="1" x14ac:dyDescent="0.3">
      <c r="A2" s="2" t="s">
        <v>1045</v>
      </c>
      <c r="N2" s="1" t="s">
        <v>1054</v>
      </c>
    </row>
    <row r="3" spans="1:16" ht="15.75" thickBot="1" x14ac:dyDescent="0.3">
      <c r="A3" s="76" t="s">
        <v>79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6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6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  <c r="O5" s="6"/>
      <c r="P5" s="66"/>
    </row>
    <row r="6" spans="1:16" x14ac:dyDescent="0.25">
      <c r="A6" s="11" t="s">
        <v>11</v>
      </c>
      <c r="B6" s="37"/>
      <c r="C6" s="13"/>
      <c r="D6" s="14">
        <f ca="1">SUM(D7:OFFSET(D7,50,0))</f>
        <v>4283438</v>
      </c>
      <c r="E6" s="15">
        <f ca="1">SUM(E7:OFFSET(E7,50,0))</f>
        <v>5192390</v>
      </c>
      <c r="F6" s="15">
        <f ca="1">SUM(F7:OFFSET(F7,50,0))</f>
        <v>2696131.1</v>
      </c>
      <c r="G6" s="15">
        <f ca="1">SUM(G7:OFFSET(G7,50,0))</f>
        <v>2025282.8</v>
      </c>
      <c r="H6" s="15">
        <f ca="1">SUM(H7:OFFSET(H7,50,0))</f>
        <v>529615.4</v>
      </c>
      <c r="I6" s="15">
        <f ca="1">SUM(I7:OFFSET(I7,50,0))</f>
        <v>141232.9</v>
      </c>
      <c r="J6" s="16">
        <f ca="1">IFERROR(G6/E6,0)</f>
        <v>0.39004828219760074</v>
      </c>
      <c r="K6" s="16">
        <f ca="1">IFERROR(SUM(G6,H6)/E6,0)</f>
        <v>0.49204666829725813</v>
      </c>
      <c r="L6" s="17">
        <f ca="1">IFERROR(SUM(G6,H6,I6)/E6,0)</f>
        <v>0.51924664749758787</v>
      </c>
      <c r="M6" s="5"/>
      <c r="O6" s="6" t="s">
        <v>206</v>
      </c>
      <c r="P6" s="66" t="s">
        <v>207</v>
      </c>
    </row>
    <row r="7" spans="1:16" ht="15.75" thickBot="1" x14ac:dyDescent="0.3">
      <c r="A7" s="25"/>
      <c r="B7" s="39">
        <v>15</v>
      </c>
      <c r="C7" s="27" t="s">
        <v>96</v>
      </c>
      <c r="D7" s="28">
        <v>4283438</v>
      </c>
      <c r="E7" s="29">
        <v>5192390</v>
      </c>
      <c r="F7" s="29">
        <f>SUM(G7,H7,I7)</f>
        <v>2696131.1</v>
      </c>
      <c r="G7" s="29">
        <v>2025282.8</v>
      </c>
      <c r="H7" s="29">
        <v>529615.4</v>
      </c>
      <c r="I7" s="29">
        <v>141232.9</v>
      </c>
      <c r="J7" s="30">
        <f>IFERROR(G7/E7,0)</f>
        <v>0.39004828219760074</v>
      </c>
      <c r="K7" s="30">
        <f>IFERROR(SUM(G7,H7)/E7,0)</f>
        <v>0.49204666829725813</v>
      </c>
      <c r="L7" s="31">
        <f>IFERROR(SUM(G7,H7,I7)/E7,0)</f>
        <v>0.51924664749758787</v>
      </c>
      <c r="M7" s="5"/>
      <c r="N7" t="s">
        <v>96</v>
      </c>
      <c r="O7" s="6">
        <v>2696131.1</v>
      </c>
      <c r="P7" s="66">
        <v>0.51924664749758787</v>
      </c>
    </row>
    <row r="8" spans="1:16" x14ac:dyDescent="0.25">
      <c r="O8" s="6"/>
      <c r="P8" s="66"/>
    </row>
    <row r="9" spans="1:16" x14ac:dyDescent="0.25">
      <c r="O9" s="6"/>
      <c r="P9" s="66"/>
    </row>
    <row r="10" spans="1:16" x14ac:dyDescent="0.25">
      <c r="O10" s="6"/>
      <c r="P10" s="66"/>
    </row>
    <row r="11" spans="1:16" x14ac:dyDescent="0.25">
      <c r="O11" s="6"/>
      <c r="P11" s="66"/>
    </row>
    <row r="12" spans="1:16" x14ac:dyDescent="0.25">
      <c r="O12" s="6"/>
      <c r="P12" s="66"/>
    </row>
    <row r="13" spans="1:16" x14ac:dyDescent="0.25">
      <c r="O13" s="6"/>
      <c r="P13" s="66"/>
    </row>
    <row r="14" spans="1:16" x14ac:dyDescent="0.25">
      <c r="O14" s="6"/>
      <c r="P14" s="66"/>
    </row>
    <row r="15" spans="1:16" x14ac:dyDescent="0.25">
      <c r="O15" s="6"/>
      <c r="P15" s="66"/>
    </row>
    <row r="16" spans="1:16" x14ac:dyDescent="0.25">
      <c r="O16" s="6"/>
      <c r="P16" s="66"/>
    </row>
    <row r="17" spans="15:16" x14ac:dyDescent="0.25">
      <c r="O17" s="6"/>
      <c r="P17" s="66"/>
    </row>
    <row r="18" spans="15:16" x14ac:dyDescent="0.25">
      <c r="O18" s="6"/>
      <c r="P18" s="66"/>
    </row>
    <row r="19" spans="15:16" x14ac:dyDescent="0.25">
      <c r="O19" s="6"/>
      <c r="P19" s="66"/>
    </row>
    <row r="20" spans="15:16" x14ac:dyDescent="0.25">
      <c r="O20" s="6"/>
      <c r="P20" s="66"/>
    </row>
    <row r="21" spans="15:16" x14ac:dyDescent="0.25">
      <c r="O21" s="6"/>
      <c r="P21" s="66"/>
    </row>
    <row r="22" spans="15:16" x14ac:dyDescent="0.25">
      <c r="O22" s="6"/>
      <c r="P22" s="66"/>
    </row>
    <row r="23" spans="15:16" x14ac:dyDescent="0.25">
      <c r="O23" s="6"/>
      <c r="P23" s="66"/>
    </row>
    <row r="24" spans="15:16" x14ac:dyDescent="0.25">
      <c r="O24" s="6"/>
      <c r="P24" s="66"/>
    </row>
    <row r="25" spans="15:16" x14ac:dyDescent="0.25">
      <c r="O25" s="6"/>
      <c r="P25" s="66"/>
    </row>
    <row r="26" spans="15:16" x14ac:dyDescent="0.25">
      <c r="O26" s="6"/>
      <c r="P26" s="66"/>
    </row>
    <row r="27" spans="15:16" x14ac:dyDescent="0.25">
      <c r="O27" s="6"/>
      <c r="P27" s="66"/>
    </row>
    <row r="28" spans="15:16" x14ac:dyDescent="0.25">
      <c r="O28" s="6"/>
      <c r="P28" s="66"/>
    </row>
    <row r="29" spans="15:16" x14ac:dyDescent="0.25">
      <c r="O29" s="6"/>
      <c r="P29" s="66"/>
    </row>
    <row r="30" spans="15:16" x14ac:dyDescent="0.25">
      <c r="O30" s="6"/>
      <c r="P30" s="66"/>
    </row>
    <row r="31" spans="15:16" x14ac:dyDescent="0.25">
      <c r="O31" s="6"/>
      <c r="P31" s="66"/>
    </row>
    <row r="32" spans="15:16" x14ac:dyDescent="0.25">
      <c r="O32" s="6"/>
      <c r="P32" s="66"/>
    </row>
    <row r="33" spans="15:16" x14ac:dyDescent="0.25">
      <c r="O33" s="6"/>
      <c r="P33" s="66"/>
    </row>
    <row r="34" spans="15:16" x14ac:dyDescent="0.25">
      <c r="O34" s="6"/>
      <c r="P34" s="66"/>
    </row>
    <row r="35" spans="15:16" x14ac:dyDescent="0.25">
      <c r="O35" s="6"/>
      <c r="P35" s="66"/>
    </row>
    <row r="36" spans="15:16" x14ac:dyDescent="0.25">
      <c r="O36" s="6"/>
      <c r="P36" s="66"/>
    </row>
    <row r="37" spans="15:16" x14ac:dyDescent="0.25">
      <c r="O37" s="6"/>
      <c r="P37" s="66"/>
    </row>
    <row r="38" spans="15:16" x14ac:dyDescent="0.25">
      <c r="O38" s="6"/>
      <c r="P38" s="66"/>
    </row>
    <row r="39" spans="15:16" x14ac:dyDescent="0.25">
      <c r="O39" s="6"/>
      <c r="P39" s="66"/>
    </row>
    <row r="40" spans="15:16" x14ac:dyDescent="0.25">
      <c r="O40" s="6"/>
      <c r="P40" s="66"/>
    </row>
    <row r="41" spans="15:16" x14ac:dyDescent="0.25">
      <c r="O41" s="6"/>
      <c r="P41" s="66"/>
    </row>
    <row r="42" spans="15:16" x14ac:dyDescent="0.25">
      <c r="O42" s="6"/>
      <c r="P42" s="66"/>
    </row>
    <row r="43" spans="15:16" x14ac:dyDescent="0.25">
      <c r="O43" s="6"/>
      <c r="P43" s="66"/>
    </row>
    <row r="44" spans="15:16" x14ac:dyDescent="0.25">
      <c r="O44" s="6"/>
      <c r="P44" s="66"/>
    </row>
    <row r="45" spans="15:16" x14ac:dyDescent="0.25">
      <c r="O45" s="6"/>
      <c r="P45" s="66"/>
    </row>
    <row r="46" spans="15:16" x14ac:dyDescent="0.25">
      <c r="O46" s="6"/>
      <c r="P46" s="66"/>
    </row>
    <row r="47" spans="15:16" x14ac:dyDescent="0.25">
      <c r="O47" s="6"/>
      <c r="P47" s="66"/>
    </row>
    <row r="48" spans="15:16" x14ac:dyDescent="0.25">
      <c r="O48" s="6"/>
      <c r="P48" s="66"/>
    </row>
    <row r="49" spans="15:16" x14ac:dyDescent="0.25">
      <c r="O49" s="6"/>
      <c r="P49" s="66"/>
    </row>
    <row r="50" spans="15:16" x14ac:dyDescent="0.25">
      <c r="O50" s="6"/>
      <c r="P50" s="66"/>
    </row>
    <row r="51" spans="15:16" x14ac:dyDescent="0.25">
      <c r="O51" s="6"/>
      <c r="P51" s="66"/>
    </row>
    <row r="52" spans="15:16" x14ac:dyDescent="0.25">
      <c r="O52" s="6"/>
      <c r="P52" s="66"/>
    </row>
    <row r="53" spans="15:16" x14ac:dyDescent="0.25">
      <c r="O53" s="6"/>
      <c r="P53" s="66"/>
    </row>
    <row r="54" spans="15:16" x14ac:dyDescent="0.25">
      <c r="O54" s="6"/>
      <c r="P54" s="66"/>
    </row>
    <row r="55" spans="15:16" x14ac:dyDescent="0.25">
      <c r="O55" s="6"/>
      <c r="P55" s="66"/>
    </row>
    <row r="56" spans="15:16" x14ac:dyDescent="0.25">
      <c r="O56" s="6"/>
      <c r="P56" s="66"/>
    </row>
    <row r="57" spans="15:16" x14ac:dyDescent="0.25">
      <c r="O57" s="6"/>
      <c r="P57" s="66"/>
    </row>
    <row r="58" spans="15:16" x14ac:dyDescent="0.25">
      <c r="O58" s="6"/>
      <c r="P58" s="66"/>
    </row>
    <row r="59" spans="15:16" x14ac:dyDescent="0.25">
      <c r="O59" s="6"/>
      <c r="P59" s="66"/>
    </row>
    <row r="60" spans="15:16" x14ac:dyDescent="0.25">
      <c r="O60" s="6"/>
      <c r="P60" s="66"/>
    </row>
    <row r="61" spans="15:16" x14ac:dyDescent="0.25">
      <c r="O61" s="6"/>
      <c r="P61" s="66"/>
    </row>
    <row r="62" spans="15:16" x14ac:dyDescent="0.25">
      <c r="O62" s="6"/>
      <c r="P62" s="66"/>
    </row>
    <row r="63" spans="15:16" x14ac:dyDescent="0.25">
      <c r="O63" s="6"/>
      <c r="P63" s="66"/>
    </row>
    <row r="64" spans="15:16" x14ac:dyDescent="0.25">
      <c r="O64" s="6"/>
      <c r="P64" s="66"/>
    </row>
    <row r="65" spans="15:16" x14ac:dyDescent="0.25">
      <c r="O65" s="6"/>
      <c r="P65" s="66"/>
    </row>
    <row r="66" spans="15:16" x14ac:dyDescent="0.25">
      <c r="O66" s="6"/>
      <c r="P66" s="66"/>
    </row>
    <row r="67" spans="15:16" x14ac:dyDescent="0.25">
      <c r="O67" s="6"/>
      <c r="P67" s="66"/>
    </row>
    <row r="68" spans="15:16" x14ac:dyDescent="0.25">
      <c r="O68" s="6"/>
      <c r="P68" s="66"/>
    </row>
    <row r="69" spans="15:16" x14ac:dyDescent="0.25">
      <c r="O69" s="6"/>
      <c r="P69" s="66"/>
    </row>
    <row r="70" spans="15:16" x14ac:dyDescent="0.25">
      <c r="O70" s="6"/>
      <c r="P70" s="66"/>
    </row>
    <row r="71" spans="15:16" x14ac:dyDescent="0.25">
      <c r="O71" s="6"/>
      <c r="P71" s="66"/>
    </row>
    <row r="72" spans="15:16" x14ac:dyDescent="0.25">
      <c r="O72" s="6"/>
      <c r="P72" s="66"/>
    </row>
    <row r="73" spans="15:16" x14ac:dyDescent="0.25">
      <c r="O73" s="6"/>
      <c r="P73" s="66"/>
    </row>
    <row r="74" spans="15:16" x14ac:dyDescent="0.25">
      <c r="O74" s="6"/>
      <c r="P74" s="66"/>
    </row>
    <row r="75" spans="15:16" x14ac:dyDescent="0.25">
      <c r="O75" s="6"/>
      <c r="P75" s="66"/>
    </row>
    <row r="76" spans="15:16" x14ac:dyDescent="0.25">
      <c r="O76" s="6"/>
      <c r="P76" s="66"/>
    </row>
    <row r="77" spans="15:16" x14ac:dyDescent="0.25">
      <c r="O77" s="6"/>
      <c r="P77" s="66"/>
    </row>
    <row r="78" spans="15:16" x14ac:dyDescent="0.25">
      <c r="O78" s="6"/>
      <c r="P78" s="66"/>
    </row>
    <row r="79" spans="15:16" x14ac:dyDescent="0.25">
      <c r="O79" s="6"/>
      <c r="P79" s="66"/>
    </row>
    <row r="80" spans="15:16" x14ac:dyDescent="0.25">
      <c r="O80" s="6"/>
      <c r="P80" s="66"/>
    </row>
    <row r="81" spans="15:16" x14ac:dyDescent="0.25">
      <c r="O81" s="6"/>
      <c r="P81" s="66"/>
    </row>
    <row r="82" spans="15:16" x14ac:dyDescent="0.25">
      <c r="O82" s="6"/>
      <c r="P82" s="66"/>
    </row>
    <row r="83" spans="15:16" x14ac:dyDescent="0.25">
      <c r="O83" s="6"/>
      <c r="P83" s="66"/>
    </row>
    <row r="84" spans="15:16" x14ac:dyDescent="0.25">
      <c r="O84" s="6"/>
      <c r="P84" s="66"/>
    </row>
    <row r="85" spans="15:16" x14ac:dyDescent="0.25">
      <c r="O85" s="6"/>
      <c r="P85" s="66"/>
    </row>
    <row r="86" spans="15:16" x14ac:dyDescent="0.25">
      <c r="O86" s="6"/>
      <c r="P86" s="66"/>
    </row>
    <row r="87" spans="15:16" x14ac:dyDescent="0.25">
      <c r="O87" s="6"/>
      <c r="P87" s="66"/>
    </row>
    <row r="88" spans="15:16" x14ac:dyDescent="0.25">
      <c r="O88" s="6"/>
      <c r="P88" s="66"/>
    </row>
    <row r="89" spans="15:16" x14ac:dyDescent="0.25">
      <c r="O89" s="6"/>
      <c r="P89" s="66"/>
    </row>
    <row r="90" spans="15:16" x14ac:dyDescent="0.25">
      <c r="O90" s="6"/>
      <c r="P90" s="66"/>
    </row>
    <row r="91" spans="15:16" x14ac:dyDescent="0.25">
      <c r="O91" s="6"/>
      <c r="P91" s="66"/>
    </row>
    <row r="92" spans="15:16" x14ac:dyDescent="0.25">
      <c r="O92" s="6"/>
      <c r="P92" s="66"/>
    </row>
    <row r="93" spans="15:16" x14ac:dyDescent="0.25">
      <c r="O93" s="6"/>
      <c r="P93" s="66"/>
    </row>
    <row r="94" spans="15:16" x14ac:dyDescent="0.25">
      <c r="O94" s="6"/>
      <c r="P94" s="66"/>
    </row>
    <row r="95" spans="15:16" x14ac:dyDescent="0.25">
      <c r="O95" s="6"/>
      <c r="P95" s="66"/>
    </row>
    <row r="96" spans="15:16" x14ac:dyDescent="0.25">
      <c r="O96" s="6"/>
      <c r="P96" s="66"/>
    </row>
    <row r="97" spans="15:16" x14ac:dyDescent="0.25">
      <c r="O97" s="6"/>
      <c r="P97" s="66"/>
    </row>
    <row r="98" spans="15:16" x14ac:dyDescent="0.25">
      <c r="O98" s="6"/>
      <c r="P98" s="66"/>
    </row>
    <row r="99" spans="15:16" x14ac:dyDescent="0.25">
      <c r="O99" s="6"/>
      <c r="P99" s="66"/>
    </row>
    <row r="100" spans="15:16" x14ac:dyDescent="0.25">
      <c r="O100" s="6"/>
      <c r="P100" s="66"/>
    </row>
  </sheetData>
  <sortState ref="N6:P100">
    <sortCondition descending="1" ref="P5:P100"/>
  </sortState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  <drawing r:id="rId1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7"/>
  <dimension ref="A1:M21"/>
  <sheetViews>
    <sheetView topLeftCell="A10" workbookViewId="0">
      <selection activeCell="A21" sqref="A21:D21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70</v>
      </c>
      <c r="B1" s="33" t="s">
        <v>72</v>
      </c>
      <c r="C1" s="33" t="s">
        <v>1043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1046</v>
      </c>
    </row>
    <row r="3" spans="1:13" ht="15.75" thickBot="1" x14ac:dyDescent="0.3">
      <c r="A3" s="76" t="s">
        <v>81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3"/>
      <c r="C6" s="13"/>
      <c r="D6" s="14">
        <v>4283438</v>
      </c>
      <c r="E6" s="15">
        <v>5192390</v>
      </c>
      <c r="F6" s="15">
        <v>2696131.1</v>
      </c>
      <c r="G6" s="15">
        <v>2025282.8</v>
      </c>
      <c r="H6" s="15">
        <v>529615.4</v>
      </c>
      <c r="I6" s="15">
        <v>141232.9</v>
      </c>
      <c r="J6" s="16">
        <v>0.39004828219760074</v>
      </c>
      <c r="K6" s="16">
        <v>0.49204666829725813</v>
      </c>
      <c r="L6" s="17">
        <v>0.51924664749758787</v>
      </c>
      <c r="M6" s="5"/>
    </row>
    <row r="7" spans="1:13" x14ac:dyDescent="0.25">
      <c r="A7" s="40" t="s">
        <v>139</v>
      </c>
      <c r="B7" s="42"/>
      <c r="C7" s="42"/>
      <c r="D7" s="43">
        <f ca="1">SUM(D8:OFFSET(D6,MATCH("PROYECTOS",$A$8:$A$50,0),0))</f>
        <v>4283438</v>
      </c>
      <c r="E7" s="44">
        <f ca="1">SUM(E8:OFFSET(E6,MATCH("PROYECTOS",$A$8:$A$50,0),0))</f>
        <v>5192390</v>
      </c>
      <c r="F7" s="44">
        <f ca="1">SUM(F8:OFFSET(F6,MATCH("PROYECTOS",$A$8:$A$50,0),0))</f>
        <v>2696131.1</v>
      </c>
      <c r="G7" s="44">
        <f ca="1">SUM(G8:OFFSET(G6,MATCH("PROYECTOS",$A$8:$A$50,0),0))</f>
        <v>2025282.9</v>
      </c>
      <c r="H7" s="44">
        <f ca="1">SUM(H8:OFFSET(H6,MATCH("PROYECTOS",$A$8:$A$50,0),0))</f>
        <v>529615.29999999993</v>
      </c>
      <c r="I7" s="44">
        <f ca="1">SUM(I8:OFFSET(I6,MATCH("PROYECTOS",$A$8:$A$50,0),0))</f>
        <v>141232.9</v>
      </c>
      <c r="J7" s="45">
        <f ca="1">IFERROR(G7/E7,0)</f>
        <v>0.39004830145655467</v>
      </c>
      <c r="K7" s="45">
        <f ca="1">IFERROR(SUM(G7,H7)/E7,0)</f>
        <v>0.49204666829725807</v>
      </c>
      <c r="L7" s="46">
        <f ca="1">IFERROR(SUM(G7,H7,I7)/E7,0)</f>
        <v>0.51924664749758775</v>
      </c>
      <c r="M7" s="5"/>
    </row>
    <row r="8" spans="1:13" x14ac:dyDescent="0.25">
      <c r="A8" s="18"/>
      <c r="B8" s="20">
        <v>3000001</v>
      </c>
      <c r="C8" s="20" t="s">
        <v>366</v>
      </c>
      <c r="D8" s="21">
        <v>616533</v>
      </c>
      <c r="E8" s="22">
        <v>1341226</v>
      </c>
      <c r="F8" s="22">
        <f t="shared" ref="F8:F11" si="0">SUM(G8,H8,I8)</f>
        <v>815898.10000000009</v>
      </c>
      <c r="G8" s="22">
        <v>663256.30000000005</v>
      </c>
      <c r="H8" s="22">
        <v>89077.4</v>
      </c>
      <c r="I8" s="22">
        <v>63564.4</v>
      </c>
      <c r="J8" s="23">
        <f t="shared" ref="J8:J12" si="1">IFERROR(G8/E8,0)</f>
        <v>0.49451494379023375</v>
      </c>
      <c r="K8" s="23">
        <f t="shared" ref="K8:K12" si="2">IFERROR(SUM(G8,H8)/E8,0)</f>
        <v>0.56092985074849433</v>
      </c>
      <c r="L8" s="24">
        <f t="shared" ref="L8:L12" si="3">IFERROR(SUM(G8,H8,I8)/E8,0)</f>
        <v>0.60832260931416482</v>
      </c>
      <c r="M8" s="5"/>
    </row>
    <row r="9" spans="1:13" ht="51" x14ac:dyDescent="0.25">
      <c r="A9" s="18"/>
      <c r="B9" s="20">
        <v>3000184</v>
      </c>
      <c r="C9" s="20" t="s">
        <v>1048</v>
      </c>
      <c r="D9" s="21">
        <v>916833</v>
      </c>
      <c r="E9" s="22">
        <v>803240</v>
      </c>
      <c r="F9" s="22">
        <f t="shared" si="0"/>
        <v>464726.10000000003</v>
      </c>
      <c r="G9" s="22">
        <v>362685.5</v>
      </c>
      <c r="H9" s="22">
        <v>79825.7</v>
      </c>
      <c r="I9" s="22">
        <v>22214.9</v>
      </c>
      <c r="J9" s="23">
        <f t="shared" si="1"/>
        <v>0.45152818584731835</v>
      </c>
      <c r="K9" s="23">
        <f t="shared" si="2"/>
        <v>0.55090782331557198</v>
      </c>
      <c r="L9" s="24">
        <f t="shared" si="3"/>
        <v>0.57856443902196109</v>
      </c>
      <c r="M9" s="5"/>
    </row>
    <row r="10" spans="1:13" ht="25.5" x14ac:dyDescent="0.25">
      <c r="A10" s="18"/>
      <c r="B10" s="20">
        <v>3000188</v>
      </c>
      <c r="C10" s="20" t="s">
        <v>1049</v>
      </c>
      <c r="D10" s="21">
        <v>1772504</v>
      </c>
      <c r="E10" s="22">
        <v>1596079</v>
      </c>
      <c r="F10" s="22">
        <f t="shared" si="0"/>
        <v>721891.2</v>
      </c>
      <c r="G10" s="22">
        <v>513094.2</v>
      </c>
      <c r="H10" s="22">
        <v>205291.8</v>
      </c>
      <c r="I10" s="22">
        <v>3505.2</v>
      </c>
      <c r="J10" s="23">
        <f t="shared" si="1"/>
        <v>0.3214716815395729</v>
      </c>
      <c r="K10" s="23">
        <f t="shared" si="2"/>
        <v>0.4500942622514299</v>
      </c>
      <c r="L10" s="24">
        <f t="shared" si="3"/>
        <v>0.45229039414715683</v>
      </c>
      <c r="M10" s="5"/>
    </row>
    <row r="11" spans="1:13" x14ac:dyDescent="0.25">
      <c r="A11" s="18"/>
      <c r="B11" s="20">
        <v>9000000</v>
      </c>
      <c r="C11" s="20" t="s">
        <v>160</v>
      </c>
      <c r="D11" s="21">
        <v>977568</v>
      </c>
      <c r="E11" s="22">
        <v>1451845</v>
      </c>
      <c r="F11" s="22">
        <f t="shared" si="0"/>
        <v>693615.70000000007</v>
      </c>
      <c r="G11" s="22">
        <v>486246.9</v>
      </c>
      <c r="H11" s="22">
        <v>155420.4</v>
      </c>
      <c r="I11" s="22">
        <v>51948.4</v>
      </c>
      <c r="J11" s="23">
        <f t="shared" si="1"/>
        <v>0.33491653723365788</v>
      </c>
      <c r="K11" s="23">
        <f t="shared" si="2"/>
        <v>0.4419668077515162</v>
      </c>
      <c r="L11" s="24">
        <f t="shared" si="3"/>
        <v>0.47774776233000082</v>
      </c>
      <c r="M11" s="5"/>
    </row>
    <row r="12" spans="1:13" ht="15.75" thickBot="1" x14ac:dyDescent="0.3">
      <c r="A12" s="47" t="s">
        <v>161</v>
      </c>
      <c r="B12" s="49"/>
      <c r="C12" s="49"/>
      <c r="D12" s="50">
        <f ca="1">OFFSET(D12,-MATCH("PROYECTOS",$A$8:$A$50,0)-1,0)-(OFFSET(D12,-MATCH("PROYECTOS",$A$8:$A$50,0),0))</f>
        <v>0</v>
      </c>
      <c r="E12" s="51">
        <f t="shared" ref="E12:I12" ca="1" si="4">OFFSET(E12,-MATCH("PROYECTOS",$A$8:$A$50,0)-1,0)-(OFFSET(E12,-MATCH("PROYECTOS",$A$8:$A$50,0),0))</f>
        <v>0</v>
      </c>
      <c r="F12" s="51">
        <f t="shared" ca="1" si="4"/>
        <v>0</v>
      </c>
      <c r="G12" s="51">
        <f t="shared" ca="1" si="4"/>
        <v>-9.9999999860301614E-2</v>
      </c>
      <c r="H12" s="51">
        <f t="shared" ca="1" si="4"/>
        <v>0.10000000009313226</v>
      </c>
      <c r="I12" s="51">
        <f t="shared" ca="1" si="4"/>
        <v>0</v>
      </c>
      <c r="J12" s="52">
        <f t="shared" ca="1" si="1"/>
        <v>0</v>
      </c>
      <c r="K12" s="52">
        <f t="shared" ca="1" si="2"/>
        <v>0</v>
      </c>
      <c r="L12" s="53">
        <f t="shared" ca="1" si="3"/>
        <v>0</v>
      </c>
      <c r="M12" s="5"/>
    </row>
    <row r="13" spans="1:13" ht="15.75" thickBot="1" x14ac:dyDescent="0.3"/>
    <row r="14" spans="1:13" ht="15.75" thickBot="1" x14ac:dyDescent="0.3">
      <c r="A14" s="82" t="s">
        <v>209</v>
      </c>
      <c r="B14" s="83"/>
      <c r="C14" s="83"/>
      <c r="D14" s="84"/>
    </row>
    <row r="15" spans="1:13" ht="15.75" thickBot="1" x14ac:dyDescent="0.3">
      <c r="A15" s="2" t="s">
        <v>1055</v>
      </c>
    </row>
    <row r="16" spans="1:13" ht="45" customHeight="1" x14ac:dyDescent="0.25">
      <c r="A16" s="76" t="s">
        <v>211</v>
      </c>
      <c r="B16" s="77"/>
      <c r="C16" s="77"/>
      <c r="D16" s="87" t="s">
        <v>212</v>
      </c>
    </row>
    <row r="17" spans="1:4" ht="15.75" thickBot="1" x14ac:dyDescent="0.3">
      <c r="A17" s="85"/>
      <c r="B17" s="86"/>
      <c r="C17" s="86"/>
      <c r="D17" s="88"/>
    </row>
    <row r="18" spans="1:4" x14ac:dyDescent="0.25">
      <c r="A18" s="18"/>
      <c r="B18" s="20">
        <v>3000001</v>
      </c>
      <c r="C18" s="20" t="s">
        <v>366</v>
      </c>
      <c r="D18" s="24">
        <v>0.60832260931416482</v>
      </c>
    </row>
    <row r="19" spans="1:4" ht="51" x14ac:dyDescent="0.25">
      <c r="A19" s="18"/>
      <c r="B19" s="20">
        <v>3000184</v>
      </c>
      <c r="C19" s="20" t="s">
        <v>1048</v>
      </c>
      <c r="D19" s="24">
        <v>0.57856443902196109</v>
      </c>
    </row>
    <row r="20" spans="1:4" ht="25.5" x14ac:dyDescent="0.25">
      <c r="A20" s="18"/>
      <c r="B20" s="20">
        <v>3000188</v>
      </c>
      <c r="C20" s="20" t="s">
        <v>1049</v>
      </c>
      <c r="D20" s="24">
        <v>0.45229039414715683</v>
      </c>
    </row>
    <row r="21" spans="1:4" ht="15.75" thickBot="1" x14ac:dyDescent="0.3">
      <c r="A21" s="25"/>
      <c r="B21" s="27">
        <v>9000000</v>
      </c>
      <c r="C21" s="27" t="s">
        <v>160</v>
      </c>
      <c r="D21" s="31">
        <v>0.47774776233000082</v>
      </c>
    </row>
  </sheetData>
  <mergeCells count="10">
    <mergeCell ref="A14:D14"/>
    <mergeCell ref="A16:C17"/>
    <mergeCell ref="D16:D17"/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8"/>
  <dimension ref="A1:S12"/>
  <sheetViews>
    <sheetView workbookViewId="0">
      <selection activeCell="A11" sqref="A11:S11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4" width="7.7109375" customWidth="1"/>
    <col min="5" max="5" width="31.42578125" customWidth="1"/>
    <col min="6" max="6" width="4.28515625" style="4" customWidth="1"/>
    <col min="7" max="7" width="11.42578125" customWidth="1"/>
    <col min="8" max="10" width="13.5703125" customWidth="1"/>
    <col min="11" max="13" width="0" hidden="1" customWidth="1"/>
    <col min="17" max="18" width="14" hidden="1" customWidth="1"/>
    <col min="19" max="19" width="0" hidden="1" customWidth="1"/>
  </cols>
  <sheetData>
    <row r="1" spans="1:19" ht="15.75" x14ac:dyDescent="0.25">
      <c r="A1" s="32">
        <v>70</v>
      </c>
      <c r="B1" s="33" t="s">
        <v>72</v>
      </c>
      <c r="C1" s="33" t="s">
        <v>1043</v>
      </c>
      <c r="D1" s="33"/>
      <c r="E1" s="33"/>
      <c r="F1" s="36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15.75" thickBot="1" x14ac:dyDescent="0.3">
      <c r="A2" s="2" t="s">
        <v>1050</v>
      </c>
    </row>
    <row r="3" spans="1:19" ht="15.75" thickBot="1" x14ac:dyDescent="0.3">
      <c r="A3" s="76" t="s">
        <v>163</v>
      </c>
      <c r="B3" s="77"/>
      <c r="C3" s="77"/>
      <c r="D3" s="77"/>
      <c r="E3" s="77"/>
      <c r="F3" s="77"/>
      <c r="G3" s="77"/>
      <c r="H3" s="76" t="s">
        <v>1</v>
      </c>
      <c r="I3" s="77"/>
      <c r="J3" s="77"/>
      <c r="K3" s="77"/>
      <c r="L3" s="77"/>
      <c r="M3" s="77"/>
      <c r="N3" s="77"/>
      <c r="O3" s="77"/>
      <c r="P3" s="78"/>
      <c r="Q3" s="77" t="s">
        <v>167</v>
      </c>
      <c r="R3" s="77"/>
      <c r="S3" s="78"/>
    </row>
    <row r="4" spans="1:19" ht="45" customHeight="1" x14ac:dyDescent="0.25">
      <c r="A4" s="96" t="s">
        <v>164</v>
      </c>
      <c r="B4" s="92"/>
      <c r="C4" s="92"/>
      <c r="D4" s="92" t="s">
        <v>165</v>
      </c>
      <c r="E4" s="92"/>
      <c r="F4" s="92" t="s">
        <v>166</v>
      </c>
      <c r="G4" s="93"/>
      <c r="H4" s="74" t="s">
        <v>2</v>
      </c>
      <c r="I4" s="72" t="s">
        <v>3</v>
      </c>
      <c r="J4" s="72" t="s">
        <v>76</v>
      </c>
      <c r="K4" s="72" t="s">
        <v>5</v>
      </c>
      <c r="L4" s="72"/>
      <c r="M4" s="72"/>
      <c r="N4" s="72" t="s">
        <v>9</v>
      </c>
      <c r="O4" s="72"/>
      <c r="P4" s="81"/>
      <c r="Q4" s="90" t="s">
        <v>168</v>
      </c>
      <c r="R4" s="72" t="s">
        <v>169</v>
      </c>
      <c r="S4" s="81" t="s">
        <v>170</v>
      </c>
    </row>
    <row r="5" spans="1:19" ht="15.75" thickBot="1" x14ac:dyDescent="0.3">
      <c r="A5" s="97"/>
      <c r="B5" s="94"/>
      <c r="C5" s="94"/>
      <c r="D5" s="94"/>
      <c r="E5" s="94"/>
      <c r="F5" s="94"/>
      <c r="G5" s="95"/>
      <c r="H5" s="75"/>
      <c r="I5" s="73"/>
      <c r="J5" s="73"/>
      <c r="K5" s="9" t="s">
        <v>6</v>
      </c>
      <c r="L5" s="9" t="s">
        <v>7</v>
      </c>
      <c r="M5" s="9" t="s">
        <v>77</v>
      </c>
      <c r="N5" s="9" t="s">
        <v>10</v>
      </c>
      <c r="O5" s="9" t="s">
        <v>7</v>
      </c>
      <c r="P5" s="10" t="s">
        <v>77</v>
      </c>
      <c r="Q5" s="91"/>
      <c r="R5" s="73"/>
      <c r="S5" s="89"/>
    </row>
    <row r="6" spans="1:19" x14ac:dyDescent="0.25">
      <c r="A6" s="11" t="s">
        <v>11</v>
      </c>
      <c r="B6" s="13"/>
      <c r="C6" s="13"/>
      <c r="D6" s="54"/>
      <c r="E6" s="13"/>
      <c r="F6" s="55"/>
      <c r="G6" s="13"/>
      <c r="H6" s="14">
        <v>4283438</v>
      </c>
      <c r="I6" s="15">
        <v>5192390</v>
      </c>
      <c r="J6" s="15">
        <v>2696131.1</v>
      </c>
      <c r="K6" s="15">
        <v>2025282.8</v>
      </c>
      <c r="L6" s="15">
        <v>529615.4</v>
      </c>
      <c r="M6" s="15">
        <v>141232.9</v>
      </c>
      <c r="N6" s="16">
        <v>0.39004828219760074</v>
      </c>
      <c r="O6" s="16">
        <v>0.49204666829725813</v>
      </c>
      <c r="P6" s="17">
        <v>0.51924664749758787</v>
      </c>
      <c r="Q6" s="56"/>
      <c r="R6" s="15"/>
      <c r="S6" s="17"/>
    </row>
    <row r="7" spans="1:19" x14ac:dyDescent="0.25">
      <c r="A7" s="40" t="s">
        <v>171</v>
      </c>
      <c r="B7" s="42"/>
      <c r="C7" s="42"/>
      <c r="D7" s="57"/>
      <c r="E7" s="42"/>
      <c r="F7" s="58"/>
      <c r="G7" s="42"/>
      <c r="H7" s="43">
        <f ca="1">SUM(H8:OFFSET(H6,MATCH("PROYECTOS",$A$8:$A$50,0),0))</f>
        <v>4283438</v>
      </c>
      <c r="I7" s="44">
        <f ca="1">SUM(I8:OFFSET(I6,MATCH("PROYECTOS",$A$8:$A$50,0),0))</f>
        <v>5192390</v>
      </c>
      <c r="J7" s="44">
        <f ca="1">SUM(J8:OFFSET(J6,MATCH("PROYECTOS",$A$8:$A$50,0),0))</f>
        <v>2696131.1</v>
      </c>
      <c r="K7" s="44">
        <f ca="1">SUM(K8:OFFSET(K6,MATCH("PROYECTOS",$A$8:$A$50,0),0))</f>
        <v>2025282.9</v>
      </c>
      <c r="L7" s="44">
        <f ca="1">SUM(L8:OFFSET(L6,MATCH("PROYECTOS",$A$8:$A$50,0),0))</f>
        <v>529615.30000000005</v>
      </c>
      <c r="M7" s="44">
        <f ca="1">SUM(M8:OFFSET(M6,MATCH("PROYECTOS",$A$8:$A$50,0),0))</f>
        <v>141232.9</v>
      </c>
      <c r="N7" s="45">
        <f ca="1">IFERROR(K7/I7,0)</f>
        <v>0.39004830145655467</v>
      </c>
      <c r="O7" s="45">
        <f ca="1">IFERROR(SUM(K7,L7)/I7,0)</f>
        <v>0.49204666829725813</v>
      </c>
      <c r="P7" s="46">
        <f ca="1">IFERROR(SUM(K7,L7,M7)/I7,0)</f>
        <v>0.51924664749758787</v>
      </c>
      <c r="Q7" s="59"/>
      <c r="R7" s="44"/>
      <c r="S7" s="46"/>
    </row>
    <row r="8" spans="1:19" ht="51" x14ac:dyDescent="0.25">
      <c r="A8" s="18"/>
      <c r="B8" s="20">
        <v>5001615</v>
      </c>
      <c r="C8" s="20" t="s">
        <v>1051</v>
      </c>
      <c r="D8" s="63">
        <v>3000184</v>
      </c>
      <c r="E8" s="20" t="s">
        <v>1048</v>
      </c>
      <c r="F8" s="64">
        <v>86</v>
      </c>
      <c r="G8" s="20" t="s">
        <v>359</v>
      </c>
      <c r="H8" s="21">
        <v>916833</v>
      </c>
      <c r="I8" s="22">
        <v>803240</v>
      </c>
      <c r="J8" s="22">
        <f t="shared" ref="J8:J11" si="0">SUM(K8,L8,M8)</f>
        <v>464726.10000000003</v>
      </c>
      <c r="K8" s="22">
        <v>362685.5</v>
      </c>
      <c r="L8" s="22">
        <v>79825.7</v>
      </c>
      <c r="M8" s="22">
        <v>22214.9</v>
      </c>
      <c r="N8" s="23">
        <f t="shared" ref="N8:N12" si="1">IFERROR(K8/I8,0)</f>
        <v>0.45152818584731835</v>
      </c>
      <c r="O8" s="23">
        <f t="shared" ref="O8:O12" si="2">IFERROR(SUM(K8,L8)/I8,0)</f>
        <v>0.55090782331557198</v>
      </c>
      <c r="P8" s="24">
        <f t="shared" ref="P8:P12" si="3">IFERROR(SUM(K8,L8,M8)/I8,0)</f>
        <v>0.57856443902196109</v>
      </c>
      <c r="Q8" s="65">
        <v>0</v>
      </c>
      <c r="R8" s="22">
        <v>0</v>
      </c>
      <c r="S8" s="24">
        <f>IFERROR(R8/Q8,0)</f>
        <v>0</v>
      </c>
    </row>
    <row r="9" spans="1:19" ht="25.5" x14ac:dyDescent="0.25">
      <c r="A9" s="18"/>
      <c r="B9" s="20">
        <v>5001620</v>
      </c>
      <c r="C9" s="20" t="s">
        <v>1052</v>
      </c>
      <c r="D9" s="63">
        <v>3000188</v>
      </c>
      <c r="E9" s="20" t="s">
        <v>1049</v>
      </c>
      <c r="F9" s="64">
        <v>86</v>
      </c>
      <c r="G9" s="20" t="s">
        <v>359</v>
      </c>
      <c r="H9" s="21">
        <v>1772504</v>
      </c>
      <c r="I9" s="22">
        <v>1596079</v>
      </c>
      <c r="J9" s="22">
        <f t="shared" si="0"/>
        <v>721891.2</v>
      </c>
      <c r="K9" s="22">
        <v>513094.2</v>
      </c>
      <c r="L9" s="22">
        <v>205291.8</v>
      </c>
      <c r="M9" s="22">
        <v>3505.2</v>
      </c>
      <c r="N9" s="23">
        <f t="shared" si="1"/>
        <v>0.3214716815395729</v>
      </c>
      <c r="O9" s="23">
        <f t="shared" si="2"/>
        <v>0.4500942622514299</v>
      </c>
      <c r="P9" s="24">
        <f t="shared" si="3"/>
        <v>0.45229039414715683</v>
      </c>
      <c r="Q9" s="65">
        <v>0</v>
      </c>
      <c r="R9" s="22">
        <v>0</v>
      </c>
      <c r="S9" s="24">
        <f t="shared" ref="S9:S11" si="4">IFERROR(R9/Q9,0)</f>
        <v>0</v>
      </c>
    </row>
    <row r="10" spans="1:19" ht="25.5" x14ac:dyDescent="0.25">
      <c r="A10" s="18"/>
      <c r="B10" s="20">
        <v>5001621</v>
      </c>
      <c r="C10" s="20" t="s">
        <v>1053</v>
      </c>
      <c r="D10" s="63">
        <v>3000001</v>
      </c>
      <c r="E10" s="20" t="s">
        <v>366</v>
      </c>
      <c r="F10" s="64">
        <v>1</v>
      </c>
      <c r="G10" s="20" t="s">
        <v>413</v>
      </c>
      <c r="H10" s="21">
        <v>616533</v>
      </c>
      <c r="I10" s="22">
        <v>1341226</v>
      </c>
      <c r="J10" s="22">
        <f t="shared" si="0"/>
        <v>815898.10000000009</v>
      </c>
      <c r="K10" s="22">
        <v>663256.30000000005</v>
      </c>
      <c r="L10" s="22">
        <v>89077.4</v>
      </c>
      <c r="M10" s="22">
        <v>63564.4</v>
      </c>
      <c r="N10" s="23">
        <f t="shared" si="1"/>
        <v>0.49451494379023375</v>
      </c>
      <c r="O10" s="23">
        <f t="shared" si="2"/>
        <v>0.56092985074849433</v>
      </c>
      <c r="P10" s="24">
        <f t="shared" si="3"/>
        <v>0.60832260931416482</v>
      </c>
      <c r="Q10" s="65">
        <v>0</v>
      </c>
      <c r="R10" s="22">
        <v>0</v>
      </c>
      <c r="S10" s="24">
        <f t="shared" si="4"/>
        <v>0</v>
      </c>
    </row>
    <row r="11" spans="1:19" x14ac:dyDescent="0.25">
      <c r="A11" s="18"/>
      <c r="B11" s="20">
        <v>9000000</v>
      </c>
      <c r="C11" s="20" t="s">
        <v>192</v>
      </c>
      <c r="D11" s="63">
        <v>9000000</v>
      </c>
      <c r="E11" s="20" t="s">
        <v>193</v>
      </c>
      <c r="F11" s="64"/>
      <c r="G11" s="20" t="s">
        <v>205</v>
      </c>
      <c r="H11" s="21">
        <v>977568</v>
      </c>
      <c r="I11" s="22">
        <v>1451845</v>
      </c>
      <c r="J11" s="22">
        <f t="shared" si="0"/>
        <v>693615.70000000007</v>
      </c>
      <c r="K11" s="22">
        <v>486246.9</v>
      </c>
      <c r="L11" s="22">
        <v>155420.4</v>
      </c>
      <c r="M11" s="22">
        <v>51948.4</v>
      </c>
      <c r="N11" s="23">
        <f t="shared" si="1"/>
        <v>0.33491653723365788</v>
      </c>
      <c r="O11" s="23">
        <f t="shared" si="2"/>
        <v>0.4419668077515162</v>
      </c>
      <c r="P11" s="24">
        <f t="shared" si="3"/>
        <v>0.47774776233000082</v>
      </c>
      <c r="Q11" s="65">
        <v>0</v>
      </c>
      <c r="R11" s="22">
        <v>0</v>
      </c>
      <c r="S11" s="24">
        <f t="shared" si="4"/>
        <v>0</v>
      </c>
    </row>
    <row r="12" spans="1:19" ht="15.75" thickBot="1" x14ac:dyDescent="0.3">
      <c r="A12" s="47" t="s">
        <v>161</v>
      </c>
      <c r="B12" s="49"/>
      <c r="C12" s="49"/>
      <c r="D12" s="60"/>
      <c r="E12" s="49"/>
      <c r="F12" s="61"/>
      <c r="G12" s="49"/>
      <c r="H12" s="50">
        <f ca="1">OFFSET(H12,-MATCH("PROYECTOS",$A$8:$A$50,0)-1,0)-(OFFSET(H12,-MATCH("PROYECTOS",$A$8:$A$50,0),0))</f>
        <v>0</v>
      </c>
      <c r="I12" s="51">
        <f t="shared" ref="I12:M12" ca="1" si="5">OFFSET(I12,-MATCH("PROYECTOS",$A$8:$A$50,0)-1,0)-(OFFSET(I12,-MATCH("PROYECTOS",$A$8:$A$50,0),0))</f>
        <v>0</v>
      </c>
      <c r="J12" s="51">
        <f t="shared" ca="1" si="5"/>
        <v>0</v>
      </c>
      <c r="K12" s="51">
        <f t="shared" ca="1" si="5"/>
        <v>-9.9999999860301614E-2</v>
      </c>
      <c r="L12" s="51">
        <f t="shared" ca="1" si="5"/>
        <v>9.9999999976716936E-2</v>
      </c>
      <c r="M12" s="51">
        <f t="shared" ca="1" si="5"/>
        <v>0</v>
      </c>
      <c r="N12" s="52">
        <f t="shared" ca="1" si="1"/>
        <v>0</v>
      </c>
      <c r="O12" s="52">
        <f t="shared" ca="1" si="2"/>
        <v>0</v>
      </c>
      <c r="P12" s="53">
        <f t="shared" ca="1" si="3"/>
        <v>0</v>
      </c>
      <c r="Q12" s="62"/>
      <c r="R12" s="51"/>
      <c r="S12" s="53"/>
    </row>
  </sheetData>
  <mergeCells count="14">
    <mergeCell ref="F4:G5"/>
    <mergeCell ref="D4:E5"/>
    <mergeCell ref="A4:C5"/>
    <mergeCell ref="A3:G3"/>
    <mergeCell ref="H3:P3"/>
    <mergeCell ref="J4:J5"/>
    <mergeCell ref="I4:I5"/>
    <mergeCell ref="H4:H5"/>
    <mergeCell ref="Q3:S3"/>
    <mergeCell ref="K4:M4"/>
    <mergeCell ref="N4:P4"/>
    <mergeCell ref="S4:S5"/>
    <mergeCell ref="R4:R5"/>
    <mergeCell ref="Q4:Q5"/>
  </mergeCells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9"/>
  <dimension ref="A1:M11"/>
  <sheetViews>
    <sheetView workbookViewId="0">
      <selection activeCell="A8" sqref="A8:L8"/>
    </sheetView>
  </sheetViews>
  <sheetFormatPr baseColWidth="10" defaultColWidth="11.7109375" defaultRowHeight="15" x14ac:dyDescent="0.25"/>
  <cols>
    <col min="1" max="1" width="4.28515625" customWidth="1"/>
    <col min="2" max="2" width="4.28515625" style="4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71</v>
      </c>
      <c r="B1" s="36" t="s">
        <v>72</v>
      </c>
      <c r="C1" s="33" t="s">
        <v>58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1056</v>
      </c>
    </row>
    <row r="3" spans="1:13" ht="15.75" thickBot="1" x14ac:dyDescent="0.3">
      <c r="A3" s="76" t="s">
        <v>75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2"/>
      <c r="C6" s="13"/>
      <c r="D6" s="14">
        <v>3500000</v>
      </c>
      <c r="E6" s="15">
        <v>3620586</v>
      </c>
      <c r="F6" s="15">
        <v>1400051.8</v>
      </c>
      <c r="G6" s="15">
        <v>1184662.6000000001</v>
      </c>
      <c r="H6" s="15">
        <v>92923</v>
      </c>
      <c r="I6" s="15">
        <v>122466.2</v>
      </c>
      <c r="J6" s="16">
        <v>0.32720189494186858</v>
      </c>
      <c r="K6" s="16">
        <v>0.35286707731842304</v>
      </c>
      <c r="L6" s="17">
        <v>0.38669204377412941</v>
      </c>
      <c r="M6" s="5"/>
    </row>
    <row r="7" spans="1:13" x14ac:dyDescent="0.25">
      <c r="A7" s="40" t="s">
        <v>107</v>
      </c>
      <c r="B7" s="41"/>
      <c r="C7" s="42"/>
      <c r="D7" s="43">
        <f ca="1">SUM(D8:OFFSET(D6,MATCH("GOBIERNOS REGIONALES",$A$8:$A$50,0),0))</f>
        <v>3500000</v>
      </c>
      <c r="E7" s="44">
        <f ca="1">SUM(E8:OFFSET(E6,MATCH("GOBIERNOS REGIONALES",$A$8:$A$50,0),0))</f>
        <v>3577136</v>
      </c>
      <c r="F7" s="44">
        <f ca="1">SUM(F8:OFFSET(F6,MATCH("GOBIERNOS REGIONALES",$A$8:$A$50,0),0))</f>
        <v>1356602</v>
      </c>
      <c r="G7" s="44">
        <f ca="1">SUM(G8:OFFSET(G6,MATCH("GOBIERNOS REGIONALES",$A$8:$A$50,0),0))</f>
        <v>1141212.8</v>
      </c>
      <c r="H7" s="44">
        <f ca="1">SUM(H8:OFFSET(H6,MATCH("GOBIERNOS REGIONALES",$A$8:$A$50,0),0))</f>
        <v>92923</v>
      </c>
      <c r="I7" s="44">
        <f ca="1">SUM(I8:OFFSET(I6,MATCH("GOBIERNOS REGIONALES",$A$8:$A$50,0),0))</f>
        <v>122466.2</v>
      </c>
      <c r="J7" s="45">
        <f ca="1">IFERROR(G7/E7,0)</f>
        <v>0.31902974893881586</v>
      </c>
      <c r="K7" s="45">
        <f ca="1">IFERROR(SUM(G7,H7)/E7,0)</f>
        <v>0.34500667573164678</v>
      </c>
      <c r="L7" s="46">
        <f ca="1">IFERROR(SUM(G7,H7,I7)/E7,0)</f>
        <v>0.3792425001453677</v>
      </c>
      <c r="M7" s="5"/>
    </row>
    <row r="8" spans="1:13" x14ac:dyDescent="0.25">
      <c r="A8" s="18"/>
      <c r="B8" s="19">
        <v>1</v>
      </c>
      <c r="C8" s="20" t="s">
        <v>686</v>
      </c>
      <c r="D8" s="21">
        <v>3500000</v>
      </c>
      <c r="E8" s="22">
        <v>3577136</v>
      </c>
      <c r="F8" s="22">
        <f t="shared" ref="F8:F10" si="0">SUM(G8,H8,I8)</f>
        <v>1356602</v>
      </c>
      <c r="G8" s="22">
        <v>1141212.8</v>
      </c>
      <c r="H8" s="22">
        <v>92923</v>
      </c>
      <c r="I8" s="22">
        <v>122466.2</v>
      </c>
      <c r="J8" s="23">
        <f t="shared" ref="J8:J10" si="1">IFERROR(G8/E8,0)</f>
        <v>0.31902974893881586</v>
      </c>
      <c r="K8" s="23">
        <f t="shared" ref="K8:K10" si="2">IFERROR(SUM(G8,H8)/E8,0)</f>
        <v>0.34500667573164678</v>
      </c>
      <c r="L8" s="24">
        <f t="shared" ref="L8:L10" si="3">IFERROR(SUM(G8,H8,I8)/E8,0)</f>
        <v>0.3792425001453677</v>
      </c>
      <c r="M8" s="5"/>
    </row>
    <row r="9" spans="1:13" x14ac:dyDescent="0.25">
      <c r="A9" s="40" t="s">
        <v>112</v>
      </c>
      <c r="B9" s="41"/>
      <c r="C9" s="42"/>
      <c r="D9" s="43">
        <f ca="1">SUM(D10:OFFSET(D8,(MATCH("GOBIERNOS LOCALES",$A$8:$A$50,0)-MATCH("GOBIERNOS REGIONALES",$A$8:$A$50,0)),0))</f>
        <v>0</v>
      </c>
      <c r="E9" s="44">
        <f ca="1">SUM(E10:OFFSET(E8,(MATCH("GOBIERNOS LOCALES",$A$8:$A$50,0)-MATCH("GOBIERNOS REGIONALES",$A$8:$A$50,0)),0))</f>
        <v>0</v>
      </c>
      <c r="F9" s="44">
        <f ca="1">SUM(F10:OFFSET(F8,(MATCH("GOBIERNOS LOCALES",$A$8:$A$50,0)-MATCH("GOBIERNOS REGIONALES",$A$8:$A$50,0)),0))</f>
        <v>0</v>
      </c>
      <c r="G9" s="44">
        <f ca="1">SUM(G10:OFFSET(G8,(MATCH("GOBIERNOS LOCALES",$A$8:$A$50,0)-MATCH("GOBIERNOS REGIONALES",$A$8:$A$50,0)),0))</f>
        <v>0</v>
      </c>
      <c r="H9" s="44">
        <f ca="1">SUM(H10:OFFSET(H8,(MATCH("GOBIERNOS LOCALES",$A$8:$A$50,0)-MATCH("GOBIERNOS REGIONALES",$A$8:$A$50,0)),0))</f>
        <v>0</v>
      </c>
      <c r="I9" s="44">
        <f ca="1">SUM(I10:OFFSET(I8,(MATCH("GOBIERNOS LOCALES",$A$8:$A$50,0)-MATCH("GOBIERNOS REGIONALES",$A$8:$A$50,0)),0))</f>
        <v>0</v>
      </c>
      <c r="J9" s="45">
        <f ca="1">IFERROR(G9/E9,0)</f>
        <v>0</v>
      </c>
      <c r="K9" s="45">
        <f ca="1">IFERROR(SUM(G9,H9)/E9,0)</f>
        <v>0</v>
      </c>
      <c r="L9" s="46">
        <f ca="1">IFERROR(SUM(G9,H9,I9)/E9,0)</f>
        <v>0</v>
      </c>
      <c r="M9" s="5"/>
    </row>
    <row r="10" spans="1:13" ht="15.75" thickBot="1" x14ac:dyDescent="0.3">
      <c r="A10" s="47" t="s">
        <v>138</v>
      </c>
      <c r="B10" s="48"/>
      <c r="C10" s="49"/>
      <c r="D10" s="50">
        <v>0</v>
      </c>
      <c r="E10" s="51">
        <v>43450</v>
      </c>
      <c r="F10" s="51">
        <f t="shared" si="0"/>
        <v>43449.8</v>
      </c>
      <c r="G10" s="51">
        <v>43449.8</v>
      </c>
      <c r="H10" s="51">
        <v>0</v>
      </c>
      <c r="I10" s="51">
        <v>0</v>
      </c>
      <c r="J10" s="52">
        <f t="shared" si="1"/>
        <v>0.99999539700805529</v>
      </c>
      <c r="K10" s="52">
        <f t="shared" si="2"/>
        <v>0.99999539700805529</v>
      </c>
      <c r="L10" s="53">
        <f t="shared" si="3"/>
        <v>0.99999539700805529</v>
      </c>
      <c r="M10" s="5"/>
    </row>
    <row r="11" spans="1:13" x14ac:dyDescent="0.25">
      <c r="D11" s="6"/>
      <c r="E11" s="6"/>
      <c r="F11" s="6"/>
      <c r="G11" s="6"/>
      <c r="H11" s="6"/>
      <c r="I11" s="6"/>
      <c r="J11" s="5"/>
      <c r="K11" s="5"/>
      <c r="L11" s="5"/>
      <c r="M11" s="5"/>
    </row>
  </sheetData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0"/>
  <dimension ref="A1:P100"/>
  <sheetViews>
    <sheetView workbookViewId="0">
      <selection activeCell="N2" sqref="N2"/>
    </sheetView>
  </sheetViews>
  <sheetFormatPr baseColWidth="10" defaultColWidth="11.7109375" defaultRowHeight="15" x14ac:dyDescent="0.25"/>
  <cols>
    <col min="1" max="1" width="4.28515625" customWidth="1"/>
    <col min="2" max="2" width="4.28515625" style="35" customWidth="1"/>
    <col min="3" max="3" width="31.42578125" customWidth="1"/>
    <col min="4" max="6" width="13.5703125" customWidth="1"/>
    <col min="7" max="9" width="0" hidden="1" customWidth="1"/>
  </cols>
  <sheetData>
    <row r="1" spans="1:16" ht="15.75" x14ac:dyDescent="0.25">
      <c r="A1" s="32">
        <v>71</v>
      </c>
      <c r="B1" s="34" t="s">
        <v>72</v>
      </c>
      <c r="C1" s="33" t="s">
        <v>58</v>
      </c>
      <c r="D1" s="33"/>
      <c r="E1" s="33"/>
      <c r="F1" s="33"/>
      <c r="G1" s="33"/>
      <c r="H1" s="33"/>
      <c r="I1" s="33"/>
      <c r="J1" s="33"/>
      <c r="K1" s="33"/>
      <c r="L1" s="33"/>
    </row>
    <row r="2" spans="1:16" ht="15.75" thickBot="1" x14ac:dyDescent="0.3">
      <c r="A2" s="2" t="s">
        <v>1057</v>
      </c>
      <c r="N2" s="1" t="s">
        <v>1063</v>
      </c>
    </row>
    <row r="3" spans="1:16" ht="15.75" thickBot="1" x14ac:dyDescent="0.3">
      <c r="A3" s="76" t="s">
        <v>79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6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6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  <c r="O5" s="6"/>
      <c r="P5" s="66"/>
    </row>
    <row r="6" spans="1:16" x14ac:dyDescent="0.25">
      <c r="A6" s="11" t="s">
        <v>11</v>
      </c>
      <c r="B6" s="37"/>
      <c r="C6" s="13"/>
      <c r="D6" s="14">
        <f ca="1">SUM(D7:OFFSET(D7,50,0))</f>
        <v>3500000</v>
      </c>
      <c r="E6" s="15">
        <f ca="1">SUM(E7:OFFSET(E7,50,0))</f>
        <v>3620586</v>
      </c>
      <c r="F6" s="15">
        <f ca="1">SUM(F7:OFFSET(F7,50,0))</f>
        <v>1400051.8</v>
      </c>
      <c r="G6" s="15">
        <f ca="1">SUM(G7:OFFSET(G7,50,0))</f>
        <v>1184662.6000000001</v>
      </c>
      <c r="H6" s="15">
        <f ca="1">SUM(H7:OFFSET(H7,50,0))</f>
        <v>92923</v>
      </c>
      <c r="I6" s="15">
        <f ca="1">SUM(I7:OFFSET(I7,50,0))</f>
        <v>122466.2</v>
      </c>
      <c r="J6" s="16">
        <f ca="1">IFERROR(G6/E6,0)</f>
        <v>0.32720189494186858</v>
      </c>
      <c r="K6" s="16">
        <f ca="1">IFERROR(SUM(G6,H6)/E6,0)</f>
        <v>0.35286707731842304</v>
      </c>
      <c r="L6" s="17">
        <f ca="1">IFERROR(SUM(G6,H6,I6)/E6,0)</f>
        <v>0.38669204377412941</v>
      </c>
      <c r="M6" s="5"/>
      <c r="O6" s="6" t="s">
        <v>206</v>
      </c>
      <c r="P6" s="66" t="s">
        <v>207</v>
      </c>
    </row>
    <row r="7" spans="1:16" ht="15.75" thickBot="1" x14ac:dyDescent="0.3">
      <c r="A7" s="25"/>
      <c r="B7" s="39">
        <v>15</v>
      </c>
      <c r="C7" s="27" t="s">
        <v>96</v>
      </c>
      <c r="D7" s="28">
        <v>3500000</v>
      </c>
      <c r="E7" s="29">
        <v>3620586</v>
      </c>
      <c r="F7" s="29">
        <f>SUM(G7,H7,I7)</f>
        <v>1400051.8</v>
      </c>
      <c r="G7" s="29">
        <v>1184662.6000000001</v>
      </c>
      <c r="H7" s="29">
        <v>92923</v>
      </c>
      <c r="I7" s="29">
        <v>122466.2</v>
      </c>
      <c r="J7" s="30">
        <f>IFERROR(G7/E7,0)</f>
        <v>0.32720189494186858</v>
      </c>
      <c r="K7" s="30">
        <f>IFERROR(SUM(G7,H7)/E7,0)</f>
        <v>0.35286707731842304</v>
      </c>
      <c r="L7" s="31">
        <f>IFERROR(SUM(G7,H7,I7)/E7,0)</f>
        <v>0.38669204377412941</v>
      </c>
      <c r="M7" s="5"/>
      <c r="N7" t="s">
        <v>96</v>
      </c>
      <c r="O7" s="6">
        <v>1400051.8</v>
      </c>
      <c r="P7" s="66">
        <v>0.38669204377412941</v>
      </c>
    </row>
    <row r="8" spans="1:16" x14ac:dyDescent="0.25">
      <c r="O8" s="6"/>
      <c r="P8" s="66"/>
    </row>
    <row r="9" spans="1:16" x14ac:dyDescent="0.25">
      <c r="O9" s="6"/>
      <c r="P9" s="66"/>
    </row>
    <row r="10" spans="1:16" x14ac:dyDescent="0.25">
      <c r="O10" s="6"/>
      <c r="P10" s="66"/>
    </row>
    <row r="11" spans="1:16" x14ac:dyDescent="0.25">
      <c r="O11" s="6"/>
      <c r="P11" s="66"/>
    </row>
    <row r="12" spans="1:16" x14ac:dyDescent="0.25">
      <c r="O12" s="6"/>
      <c r="P12" s="66"/>
    </row>
    <row r="13" spans="1:16" x14ac:dyDescent="0.25">
      <c r="O13" s="6"/>
      <c r="P13" s="66"/>
    </row>
    <row r="14" spans="1:16" x14ac:dyDescent="0.25">
      <c r="O14" s="6"/>
      <c r="P14" s="66"/>
    </row>
    <row r="15" spans="1:16" x14ac:dyDescent="0.25">
      <c r="O15" s="6"/>
      <c r="P15" s="66"/>
    </row>
    <row r="16" spans="1:16" x14ac:dyDescent="0.25">
      <c r="O16" s="6"/>
      <c r="P16" s="66"/>
    </row>
    <row r="17" spans="15:16" x14ac:dyDescent="0.25">
      <c r="O17" s="6"/>
      <c r="P17" s="66"/>
    </row>
    <row r="18" spans="15:16" x14ac:dyDescent="0.25">
      <c r="O18" s="6"/>
      <c r="P18" s="66"/>
    </row>
    <row r="19" spans="15:16" x14ac:dyDescent="0.25">
      <c r="O19" s="6"/>
      <c r="P19" s="66"/>
    </row>
    <row r="20" spans="15:16" x14ac:dyDescent="0.25">
      <c r="O20" s="6"/>
      <c r="P20" s="66"/>
    </row>
    <row r="21" spans="15:16" x14ac:dyDescent="0.25">
      <c r="O21" s="6"/>
      <c r="P21" s="66"/>
    </row>
    <row r="22" spans="15:16" x14ac:dyDescent="0.25">
      <c r="O22" s="6"/>
      <c r="P22" s="66"/>
    </row>
    <row r="23" spans="15:16" x14ac:dyDescent="0.25">
      <c r="O23" s="6"/>
      <c r="P23" s="66"/>
    </row>
    <row r="24" spans="15:16" x14ac:dyDescent="0.25">
      <c r="O24" s="6"/>
      <c r="P24" s="66"/>
    </row>
    <row r="25" spans="15:16" x14ac:dyDescent="0.25">
      <c r="O25" s="6"/>
      <c r="P25" s="66"/>
    </row>
    <row r="26" spans="15:16" x14ac:dyDescent="0.25">
      <c r="O26" s="6"/>
      <c r="P26" s="66"/>
    </row>
    <row r="27" spans="15:16" x14ac:dyDescent="0.25">
      <c r="O27" s="6"/>
      <c r="P27" s="66"/>
    </row>
    <row r="28" spans="15:16" x14ac:dyDescent="0.25">
      <c r="O28" s="6"/>
      <c r="P28" s="66"/>
    </row>
    <row r="29" spans="15:16" x14ac:dyDescent="0.25">
      <c r="O29" s="6"/>
      <c r="P29" s="66"/>
    </row>
    <row r="30" spans="15:16" x14ac:dyDescent="0.25">
      <c r="O30" s="6"/>
      <c r="P30" s="66"/>
    </row>
    <row r="31" spans="15:16" x14ac:dyDescent="0.25">
      <c r="O31" s="6"/>
      <c r="P31" s="66"/>
    </row>
    <row r="32" spans="15:16" x14ac:dyDescent="0.25">
      <c r="O32" s="6"/>
      <c r="P32" s="66"/>
    </row>
    <row r="33" spans="15:16" x14ac:dyDescent="0.25">
      <c r="O33" s="6"/>
      <c r="P33" s="66"/>
    </row>
    <row r="34" spans="15:16" x14ac:dyDescent="0.25">
      <c r="O34" s="6"/>
      <c r="P34" s="66"/>
    </row>
    <row r="35" spans="15:16" x14ac:dyDescent="0.25">
      <c r="O35" s="6"/>
      <c r="P35" s="66"/>
    </row>
    <row r="36" spans="15:16" x14ac:dyDescent="0.25">
      <c r="O36" s="6"/>
      <c r="P36" s="66"/>
    </row>
    <row r="37" spans="15:16" x14ac:dyDescent="0.25">
      <c r="O37" s="6"/>
      <c r="P37" s="66"/>
    </row>
    <row r="38" spans="15:16" x14ac:dyDescent="0.25">
      <c r="O38" s="6"/>
      <c r="P38" s="66"/>
    </row>
    <row r="39" spans="15:16" x14ac:dyDescent="0.25">
      <c r="O39" s="6"/>
      <c r="P39" s="66"/>
    </row>
    <row r="40" spans="15:16" x14ac:dyDescent="0.25">
      <c r="O40" s="6"/>
      <c r="P40" s="66"/>
    </row>
    <row r="41" spans="15:16" x14ac:dyDescent="0.25">
      <c r="O41" s="6"/>
      <c r="P41" s="66"/>
    </row>
    <row r="42" spans="15:16" x14ac:dyDescent="0.25">
      <c r="O42" s="6"/>
      <c r="P42" s="66"/>
    </row>
    <row r="43" spans="15:16" x14ac:dyDescent="0.25">
      <c r="O43" s="6"/>
      <c r="P43" s="66"/>
    </row>
    <row r="44" spans="15:16" x14ac:dyDescent="0.25">
      <c r="O44" s="6"/>
      <c r="P44" s="66"/>
    </row>
    <row r="45" spans="15:16" x14ac:dyDescent="0.25">
      <c r="O45" s="6"/>
      <c r="P45" s="66"/>
    </row>
    <row r="46" spans="15:16" x14ac:dyDescent="0.25">
      <c r="O46" s="6"/>
      <c r="P46" s="66"/>
    </row>
    <row r="47" spans="15:16" x14ac:dyDescent="0.25">
      <c r="O47" s="6"/>
      <c r="P47" s="66"/>
    </row>
    <row r="48" spans="15:16" x14ac:dyDescent="0.25">
      <c r="O48" s="6"/>
      <c r="P48" s="66"/>
    </row>
    <row r="49" spans="15:16" x14ac:dyDescent="0.25">
      <c r="O49" s="6"/>
      <c r="P49" s="66"/>
    </row>
    <row r="50" spans="15:16" x14ac:dyDescent="0.25">
      <c r="O50" s="6"/>
      <c r="P50" s="66"/>
    </row>
    <row r="51" spans="15:16" x14ac:dyDescent="0.25">
      <c r="O51" s="6"/>
      <c r="P51" s="66"/>
    </row>
    <row r="52" spans="15:16" x14ac:dyDescent="0.25">
      <c r="O52" s="6"/>
      <c r="P52" s="66"/>
    </row>
    <row r="53" spans="15:16" x14ac:dyDescent="0.25">
      <c r="O53" s="6"/>
      <c r="P53" s="66"/>
    </row>
    <row r="54" spans="15:16" x14ac:dyDescent="0.25">
      <c r="O54" s="6"/>
      <c r="P54" s="66"/>
    </row>
    <row r="55" spans="15:16" x14ac:dyDescent="0.25">
      <c r="O55" s="6"/>
      <c r="P55" s="66"/>
    </row>
    <row r="56" spans="15:16" x14ac:dyDescent="0.25">
      <c r="O56" s="6"/>
      <c r="P56" s="66"/>
    </row>
    <row r="57" spans="15:16" x14ac:dyDescent="0.25">
      <c r="O57" s="6"/>
      <c r="P57" s="66"/>
    </row>
    <row r="58" spans="15:16" x14ac:dyDescent="0.25">
      <c r="O58" s="6"/>
      <c r="P58" s="66"/>
    </row>
    <row r="59" spans="15:16" x14ac:dyDescent="0.25">
      <c r="O59" s="6"/>
      <c r="P59" s="66"/>
    </row>
    <row r="60" spans="15:16" x14ac:dyDescent="0.25">
      <c r="O60" s="6"/>
      <c r="P60" s="66"/>
    </row>
    <row r="61" spans="15:16" x14ac:dyDescent="0.25">
      <c r="O61" s="6"/>
      <c r="P61" s="66"/>
    </row>
    <row r="62" spans="15:16" x14ac:dyDescent="0.25">
      <c r="O62" s="6"/>
      <c r="P62" s="66"/>
    </row>
    <row r="63" spans="15:16" x14ac:dyDescent="0.25">
      <c r="O63" s="6"/>
      <c r="P63" s="66"/>
    </row>
    <row r="64" spans="15:16" x14ac:dyDescent="0.25">
      <c r="O64" s="6"/>
      <c r="P64" s="66"/>
    </row>
    <row r="65" spans="15:16" x14ac:dyDescent="0.25">
      <c r="O65" s="6"/>
      <c r="P65" s="66"/>
    </row>
    <row r="66" spans="15:16" x14ac:dyDescent="0.25">
      <c r="O66" s="6"/>
      <c r="P66" s="66"/>
    </row>
    <row r="67" spans="15:16" x14ac:dyDescent="0.25">
      <c r="O67" s="6"/>
      <c r="P67" s="66"/>
    </row>
    <row r="68" spans="15:16" x14ac:dyDescent="0.25">
      <c r="O68" s="6"/>
      <c r="P68" s="66"/>
    </row>
    <row r="69" spans="15:16" x14ac:dyDescent="0.25">
      <c r="O69" s="6"/>
      <c r="P69" s="66"/>
    </row>
    <row r="70" spans="15:16" x14ac:dyDescent="0.25">
      <c r="O70" s="6"/>
      <c r="P70" s="66"/>
    </row>
    <row r="71" spans="15:16" x14ac:dyDescent="0.25">
      <c r="O71" s="6"/>
      <c r="P71" s="66"/>
    </row>
    <row r="72" spans="15:16" x14ac:dyDescent="0.25">
      <c r="O72" s="6"/>
      <c r="P72" s="66"/>
    </row>
    <row r="73" spans="15:16" x14ac:dyDescent="0.25">
      <c r="O73" s="6"/>
      <c r="P73" s="66"/>
    </row>
    <row r="74" spans="15:16" x14ac:dyDescent="0.25">
      <c r="O74" s="6"/>
      <c r="P74" s="66"/>
    </row>
    <row r="75" spans="15:16" x14ac:dyDescent="0.25">
      <c r="O75" s="6"/>
      <c r="P75" s="66"/>
    </row>
    <row r="76" spans="15:16" x14ac:dyDescent="0.25">
      <c r="O76" s="6"/>
      <c r="P76" s="66"/>
    </row>
    <row r="77" spans="15:16" x14ac:dyDescent="0.25">
      <c r="O77" s="6"/>
      <c r="P77" s="66"/>
    </row>
    <row r="78" spans="15:16" x14ac:dyDescent="0.25">
      <c r="O78" s="6"/>
      <c r="P78" s="66"/>
    </row>
    <row r="79" spans="15:16" x14ac:dyDescent="0.25">
      <c r="O79" s="6"/>
      <c r="P79" s="66"/>
    </row>
    <row r="80" spans="15:16" x14ac:dyDescent="0.25">
      <c r="O80" s="6"/>
      <c r="P80" s="66"/>
    </row>
    <row r="81" spans="15:16" x14ac:dyDescent="0.25">
      <c r="O81" s="6"/>
      <c r="P81" s="66"/>
    </row>
    <row r="82" spans="15:16" x14ac:dyDescent="0.25">
      <c r="O82" s="6"/>
      <c r="P82" s="66"/>
    </row>
    <row r="83" spans="15:16" x14ac:dyDescent="0.25">
      <c r="O83" s="6"/>
      <c r="P83" s="66"/>
    </row>
    <row r="84" spans="15:16" x14ac:dyDescent="0.25">
      <c r="O84" s="6"/>
      <c r="P84" s="66"/>
    </row>
    <row r="85" spans="15:16" x14ac:dyDescent="0.25">
      <c r="O85" s="6"/>
      <c r="P85" s="66"/>
    </row>
    <row r="86" spans="15:16" x14ac:dyDescent="0.25">
      <c r="O86" s="6"/>
      <c r="P86" s="66"/>
    </row>
    <row r="87" spans="15:16" x14ac:dyDescent="0.25">
      <c r="O87" s="6"/>
      <c r="P87" s="66"/>
    </row>
    <row r="88" spans="15:16" x14ac:dyDescent="0.25">
      <c r="O88" s="6"/>
      <c r="P88" s="66"/>
    </row>
    <row r="89" spans="15:16" x14ac:dyDescent="0.25">
      <c r="O89" s="6"/>
      <c r="P89" s="66"/>
    </row>
    <row r="90" spans="15:16" x14ac:dyDescent="0.25">
      <c r="O90" s="6"/>
      <c r="P90" s="66"/>
    </row>
    <row r="91" spans="15:16" x14ac:dyDescent="0.25">
      <c r="O91" s="6"/>
      <c r="P91" s="66"/>
    </row>
    <row r="92" spans="15:16" x14ac:dyDescent="0.25">
      <c r="O92" s="6"/>
      <c r="P92" s="66"/>
    </row>
    <row r="93" spans="15:16" x14ac:dyDescent="0.25">
      <c r="O93" s="6"/>
      <c r="P93" s="66"/>
    </row>
    <row r="94" spans="15:16" x14ac:dyDescent="0.25">
      <c r="O94" s="6"/>
      <c r="P94" s="66"/>
    </row>
    <row r="95" spans="15:16" x14ac:dyDescent="0.25">
      <c r="O95" s="6"/>
      <c r="P95" s="66"/>
    </row>
    <row r="96" spans="15:16" x14ac:dyDescent="0.25">
      <c r="O96" s="6"/>
      <c r="P96" s="66"/>
    </row>
    <row r="97" spans="15:16" x14ac:dyDescent="0.25">
      <c r="O97" s="6"/>
      <c r="P97" s="66"/>
    </row>
    <row r="98" spans="15:16" x14ac:dyDescent="0.25">
      <c r="O98" s="6"/>
      <c r="P98" s="66"/>
    </row>
    <row r="99" spans="15:16" x14ac:dyDescent="0.25">
      <c r="O99" s="6"/>
      <c r="P99" s="66"/>
    </row>
    <row r="100" spans="15:16" x14ac:dyDescent="0.25">
      <c r="O100" s="6"/>
      <c r="P100" s="66"/>
    </row>
  </sheetData>
  <sortState ref="N6:P100">
    <sortCondition descending="1" ref="P5:P100"/>
  </sortState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  <drawing r:id="rId1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1"/>
  <dimension ref="A1:M17"/>
  <sheetViews>
    <sheetView workbookViewId="0">
      <selection activeCell="A17" sqref="A17:D17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71</v>
      </c>
      <c r="B1" s="33" t="s">
        <v>72</v>
      </c>
      <c r="C1" s="33" t="s">
        <v>58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1058</v>
      </c>
    </row>
    <row r="3" spans="1:13" ht="15.75" thickBot="1" x14ac:dyDescent="0.3">
      <c r="A3" s="76" t="s">
        <v>81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3"/>
      <c r="C6" s="13"/>
      <c r="D6" s="14">
        <v>3500000</v>
      </c>
      <c r="E6" s="15">
        <v>3620586</v>
      </c>
      <c r="F6" s="15">
        <v>1400051.8</v>
      </c>
      <c r="G6" s="15">
        <v>1184662.6000000001</v>
      </c>
      <c r="H6" s="15">
        <v>92923</v>
      </c>
      <c r="I6" s="15">
        <v>122466.2</v>
      </c>
      <c r="J6" s="16">
        <v>0.32720189494186858</v>
      </c>
      <c r="K6" s="16">
        <v>0.35286707731842304</v>
      </c>
      <c r="L6" s="17">
        <v>0.38669204377412941</v>
      </c>
      <c r="M6" s="5"/>
    </row>
    <row r="7" spans="1:13" x14ac:dyDescent="0.25">
      <c r="A7" s="40" t="s">
        <v>139</v>
      </c>
      <c r="B7" s="42"/>
      <c r="C7" s="42"/>
      <c r="D7" s="43">
        <f ca="1">SUM(D8:OFFSET(D6,MATCH("PROYECTOS",$A$8:$A$50,0),0))</f>
        <v>3500000</v>
      </c>
      <c r="E7" s="44">
        <f ca="1">SUM(E8:OFFSET(E6,MATCH("PROYECTOS",$A$8:$A$50,0),0))</f>
        <v>3620586</v>
      </c>
      <c r="F7" s="44">
        <f ca="1">SUM(F8:OFFSET(F6,MATCH("PROYECTOS",$A$8:$A$50,0),0))</f>
        <v>1400051.8</v>
      </c>
      <c r="G7" s="44">
        <f ca="1">SUM(G8:OFFSET(G6,MATCH("PROYECTOS",$A$8:$A$50,0),0))</f>
        <v>1184662.6000000001</v>
      </c>
      <c r="H7" s="44">
        <f ca="1">SUM(H8:OFFSET(H6,MATCH("PROYECTOS",$A$8:$A$50,0),0))</f>
        <v>92923</v>
      </c>
      <c r="I7" s="44">
        <f ca="1">SUM(I8:OFFSET(I6,MATCH("PROYECTOS",$A$8:$A$50,0),0))</f>
        <v>122466.2</v>
      </c>
      <c r="J7" s="45">
        <f ca="1">IFERROR(G7/E7,0)</f>
        <v>0.32720189494186858</v>
      </c>
      <c r="K7" s="45">
        <f ca="1">IFERROR(SUM(G7,H7)/E7,0)</f>
        <v>0.35286707731842304</v>
      </c>
      <c r="L7" s="46">
        <f ca="1">IFERROR(SUM(G7,H7,I7)/E7,0)</f>
        <v>0.38669204377412941</v>
      </c>
      <c r="M7" s="5"/>
    </row>
    <row r="8" spans="1:13" x14ac:dyDescent="0.25">
      <c r="A8" s="18"/>
      <c r="B8" s="20">
        <v>3000001</v>
      </c>
      <c r="C8" s="20" t="s">
        <v>366</v>
      </c>
      <c r="D8" s="21">
        <v>3500000</v>
      </c>
      <c r="E8" s="22">
        <v>77136</v>
      </c>
      <c r="F8" s="22">
        <f t="shared" ref="F8:F10" si="0">SUM(G8,H8,I8)</f>
        <v>77135.5</v>
      </c>
      <c r="G8" s="22">
        <v>77135.5</v>
      </c>
      <c r="H8" s="22">
        <v>0</v>
      </c>
      <c r="I8" s="22">
        <v>0</v>
      </c>
      <c r="J8" s="23">
        <f t="shared" ref="J8:J11" si="1">IFERROR(G8/E8,0)</f>
        <v>0.9999935179423356</v>
      </c>
      <c r="K8" s="23">
        <f t="shared" ref="K8:K11" si="2">IFERROR(SUM(G8,H8)/E8,0)</f>
        <v>0.9999935179423356</v>
      </c>
      <c r="L8" s="24">
        <f t="shared" ref="L8:L11" si="3">IFERROR(SUM(G8,H8,I8)/E8,0)</f>
        <v>0.9999935179423356</v>
      </c>
      <c r="M8" s="5"/>
    </row>
    <row r="9" spans="1:13" ht="25.5" x14ac:dyDescent="0.25">
      <c r="A9" s="18"/>
      <c r="B9" s="20">
        <v>3000189</v>
      </c>
      <c r="C9" s="20" t="s">
        <v>1059</v>
      </c>
      <c r="D9" s="21">
        <v>0</v>
      </c>
      <c r="E9" s="22">
        <v>3500000</v>
      </c>
      <c r="F9" s="22">
        <f t="shared" si="0"/>
        <v>1279466.5</v>
      </c>
      <c r="G9" s="22">
        <v>1064077.3</v>
      </c>
      <c r="H9" s="22">
        <v>92923</v>
      </c>
      <c r="I9" s="22">
        <v>122466.2</v>
      </c>
      <c r="J9" s="23">
        <f t="shared" si="1"/>
        <v>0.30402208571428574</v>
      </c>
      <c r="K9" s="23">
        <f t="shared" si="2"/>
        <v>0.3305715142857143</v>
      </c>
      <c r="L9" s="24">
        <f t="shared" si="3"/>
        <v>0.36556185714285716</v>
      </c>
      <c r="M9" s="5"/>
    </row>
    <row r="10" spans="1:13" x14ac:dyDescent="0.25">
      <c r="A10" s="18"/>
      <c r="B10" s="20">
        <v>9000000</v>
      </c>
      <c r="C10" s="20" t="s">
        <v>160</v>
      </c>
      <c r="D10" s="21">
        <v>0</v>
      </c>
      <c r="E10" s="22">
        <v>43450</v>
      </c>
      <c r="F10" s="22">
        <f t="shared" si="0"/>
        <v>43449.8</v>
      </c>
      <c r="G10" s="22">
        <v>43449.8</v>
      </c>
      <c r="H10" s="22">
        <v>0</v>
      </c>
      <c r="I10" s="22">
        <v>0</v>
      </c>
      <c r="J10" s="23">
        <f t="shared" si="1"/>
        <v>0.99999539700805529</v>
      </c>
      <c r="K10" s="23">
        <f t="shared" si="2"/>
        <v>0.99999539700805529</v>
      </c>
      <c r="L10" s="24">
        <f t="shared" si="3"/>
        <v>0.99999539700805529</v>
      </c>
      <c r="M10" s="5"/>
    </row>
    <row r="11" spans="1:13" ht="15.75" thickBot="1" x14ac:dyDescent="0.3">
      <c r="A11" s="47" t="s">
        <v>161</v>
      </c>
      <c r="B11" s="49"/>
      <c r="C11" s="49"/>
      <c r="D11" s="50">
        <f ca="1">OFFSET(D11,-MATCH("PROYECTOS",$A$8:$A$50,0)-1,0)-(OFFSET(D11,-MATCH("PROYECTOS",$A$8:$A$50,0),0))</f>
        <v>0</v>
      </c>
      <c r="E11" s="51">
        <f t="shared" ref="E11:I11" ca="1" si="4">OFFSET(E11,-MATCH("PROYECTOS",$A$8:$A$50,0)-1,0)-(OFFSET(E11,-MATCH("PROYECTOS",$A$8:$A$50,0),0))</f>
        <v>0</v>
      </c>
      <c r="F11" s="51">
        <f t="shared" ca="1" si="4"/>
        <v>0</v>
      </c>
      <c r="G11" s="51">
        <f t="shared" ca="1" si="4"/>
        <v>0</v>
      </c>
      <c r="H11" s="51">
        <f t="shared" ca="1" si="4"/>
        <v>0</v>
      </c>
      <c r="I11" s="51">
        <f t="shared" ca="1" si="4"/>
        <v>0</v>
      </c>
      <c r="J11" s="52">
        <f t="shared" ca="1" si="1"/>
        <v>0</v>
      </c>
      <c r="K11" s="52">
        <f t="shared" ca="1" si="2"/>
        <v>0</v>
      </c>
      <c r="L11" s="53">
        <f t="shared" ca="1" si="3"/>
        <v>0</v>
      </c>
      <c r="M11" s="5"/>
    </row>
    <row r="12" spans="1:13" ht="15.75" thickBot="1" x14ac:dyDescent="0.3"/>
    <row r="13" spans="1:13" ht="15.75" thickBot="1" x14ac:dyDescent="0.3">
      <c r="A13" s="82" t="s">
        <v>209</v>
      </c>
      <c r="B13" s="83"/>
      <c r="C13" s="83"/>
      <c r="D13" s="84"/>
    </row>
    <row r="14" spans="1:13" ht="15.75" thickBot="1" x14ac:dyDescent="0.3">
      <c r="A14" s="2" t="s">
        <v>1064</v>
      </c>
    </row>
    <row r="15" spans="1:13" ht="45" customHeight="1" x14ac:dyDescent="0.25">
      <c r="A15" s="76" t="s">
        <v>211</v>
      </c>
      <c r="B15" s="77"/>
      <c r="C15" s="77"/>
      <c r="D15" s="87" t="s">
        <v>212</v>
      </c>
    </row>
    <row r="16" spans="1:13" ht="15.75" thickBot="1" x14ac:dyDescent="0.3">
      <c r="A16" s="79"/>
      <c r="B16" s="80"/>
      <c r="C16" s="80"/>
      <c r="D16" s="98"/>
    </row>
    <row r="17" spans="1:4" ht="26.25" thickBot="1" x14ac:dyDescent="0.3">
      <c r="A17" s="67"/>
      <c r="B17" s="68">
        <v>3000189</v>
      </c>
      <c r="C17" s="68" t="s">
        <v>1059</v>
      </c>
      <c r="D17" s="69">
        <v>0.36556185714285716</v>
      </c>
    </row>
  </sheetData>
  <mergeCells count="10">
    <mergeCell ref="A13:D13"/>
    <mergeCell ref="A15:C16"/>
    <mergeCell ref="D15:D16"/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2"/>
  <dimension ref="A1:S12"/>
  <sheetViews>
    <sheetView workbookViewId="0">
      <selection activeCell="A11" sqref="A11:S11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4" width="7.7109375" customWidth="1"/>
    <col min="5" max="5" width="31.42578125" customWidth="1"/>
    <col min="6" max="6" width="4.28515625" style="4" customWidth="1"/>
    <col min="7" max="7" width="11.42578125" customWidth="1"/>
    <col min="8" max="10" width="13.5703125" customWidth="1"/>
    <col min="11" max="13" width="0" hidden="1" customWidth="1"/>
    <col min="17" max="18" width="14" hidden="1" customWidth="1"/>
    <col min="19" max="19" width="0" hidden="1" customWidth="1"/>
  </cols>
  <sheetData>
    <row r="1" spans="1:19" ht="15.75" x14ac:dyDescent="0.25">
      <c r="A1" s="32">
        <v>71</v>
      </c>
      <c r="B1" s="33" t="s">
        <v>72</v>
      </c>
      <c r="C1" s="33" t="s">
        <v>58</v>
      </c>
      <c r="D1" s="33"/>
      <c r="E1" s="33"/>
      <c r="F1" s="36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15.75" thickBot="1" x14ac:dyDescent="0.3">
      <c r="A2" s="2" t="s">
        <v>1060</v>
      </c>
    </row>
    <row r="3" spans="1:19" ht="15.75" thickBot="1" x14ac:dyDescent="0.3">
      <c r="A3" s="76" t="s">
        <v>163</v>
      </c>
      <c r="B3" s="77"/>
      <c r="C3" s="77"/>
      <c r="D3" s="77"/>
      <c r="E3" s="77"/>
      <c r="F3" s="77"/>
      <c r="G3" s="77"/>
      <c r="H3" s="76" t="s">
        <v>1</v>
      </c>
      <c r="I3" s="77"/>
      <c r="J3" s="77"/>
      <c r="K3" s="77"/>
      <c r="L3" s="77"/>
      <c r="M3" s="77"/>
      <c r="N3" s="77"/>
      <c r="O3" s="77"/>
      <c r="P3" s="78"/>
      <c r="Q3" s="77" t="s">
        <v>167</v>
      </c>
      <c r="R3" s="77"/>
      <c r="S3" s="78"/>
    </row>
    <row r="4" spans="1:19" ht="45" customHeight="1" x14ac:dyDescent="0.25">
      <c r="A4" s="96" t="s">
        <v>164</v>
      </c>
      <c r="B4" s="92"/>
      <c r="C4" s="92"/>
      <c r="D4" s="92" t="s">
        <v>165</v>
      </c>
      <c r="E4" s="92"/>
      <c r="F4" s="92" t="s">
        <v>166</v>
      </c>
      <c r="G4" s="93"/>
      <c r="H4" s="74" t="s">
        <v>2</v>
      </c>
      <c r="I4" s="72" t="s">
        <v>3</v>
      </c>
      <c r="J4" s="72" t="s">
        <v>76</v>
      </c>
      <c r="K4" s="72" t="s">
        <v>5</v>
      </c>
      <c r="L4" s="72"/>
      <c r="M4" s="72"/>
      <c r="N4" s="72" t="s">
        <v>9</v>
      </c>
      <c r="O4" s="72"/>
      <c r="P4" s="81"/>
      <c r="Q4" s="90" t="s">
        <v>168</v>
      </c>
      <c r="R4" s="72" t="s">
        <v>169</v>
      </c>
      <c r="S4" s="81" t="s">
        <v>170</v>
      </c>
    </row>
    <row r="5" spans="1:19" ht="15.75" thickBot="1" x14ac:dyDescent="0.3">
      <c r="A5" s="97"/>
      <c r="B5" s="94"/>
      <c r="C5" s="94"/>
      <c r="D5" s="94"/>
      <c r="E5" s="94"/>
      <c r="F5" s="94"/>
      <c r="G5" s="95"/>
      <c r="H5" s="75"/>
      <c r="I5" s="73"/>
      <c r="J5" s="73"/>
      <c r="K5" s="9" t="s">
        <v>6</v>
      </c>
      <c r="L5" s="9" t="s">
        <v>7</v>
      </c>
      <c r="M5" s="9" t="s">
        <v>77</v>
      </c>
      <c r="N5" s="9" t="s">
        <v>10</v>
      </c>
      <c r="O5" s="9" t="s">
        <v>7</v>
      </c>
      <c r="P5" s="10" t="s">
        <v>77</v>
      </c>
      <c r="Q5" s="91"/>
      <c r="R5" s="73"/>
      <c r="S5" s="89"/>
    </row>
    <row r="6" spans="1:19" x14ac:dyDescent="0.25">
      <c r="A6" s="11" t="s">
        <v>11</v>
      </c>
      <c r="B6" s="13"/>
      <c r="C6" s="13"/>
      <c r="D6" s="54"/>
      <c r="E6" s="13"/>
      <c r="F6" s="55"/>
      <c r="G6" s="13"/>
      <c r="H6" s="14">
        <v>3500000</v>
      </c>
      <c r="I6" s="15">
        <v>3620586</v>
      </c>
      <c r="J6" s="15">
        <v>1400051.8</v>
      </c>
      <c r="K6" s="15">
        <v>1184662.6000000001</v>
      </c>
      <c r="L6" s="15">
        <v>92923</v>
      </c>
      <c r="M6" s="15">
        <v>122466.2</v>
      </c>
      <c r="N6" s="16">
        <v>0.32720189494186858</v>
      </c>
      <c r="O6" s="16">
        <v>0.35286707731842304</v>
      </c>
      <c r="P6" s="17">
        <v>0.38669204377412941</v>
      </c>
      <c r="Q6" s="56"/>
      <c r="R6" s="15"/>
      <c r="S6" s="17"/>
    </row>
    <row r="7" spans="1:19" x14ac:dyDescent="0.25">
      <c r="A7" s="40" t="s">
        <v>171</v>
      </c>
      <c r="B7" s="42"/>
      <c r="C7" s="42"/>
      <c r="D7" s="57"/>
      <c r="E7" s="42"/>
      <c r="F7" s="58"/>
      <c r="G7" s="42"/>
      <c r="H7" s="43">
        <f ca="1">SUM(H8:OFFSET(H6,MATCH("PROYECTOS",$A$8:$A$50,0),0))</f>
        <v>3500000</v>
      </c>
      <c r="I7" s="44">
        <f ca="1">SUM(I8:OFFSET(I6,MATCH("PROYECTOS",$A$8:$A$50,0),0))</f>
        <v>3620586</v>
      </c>
      <c r="J7" s="44">
        <f ca="1">SUM(J8:OFFSET(J6,MATCH("PROYECTOS",$A$8:$A$50,0),0))</f>
        <v>1400051.8</v>
      </c>
      <c r="K7" s="44">
        <f ca="1">SUM(K8:OFFSET(K6,MATCH("PROYECTOS",$A$8:$A$50,0),0))</f>
        <v>1184662.6000000001</v>
      </c>
      <c r="L7" s="44">
        <f ca="1">SUM(L8:OFFSET(L6,MATCH("PROYECTOS",$A$8:$A$50,0),0))</f>
        <v>92923</v>
      </c>
      <c r="M7" s="44">
        <f ca="1">SUM(M8:OFFSET(M6,MATCH("PROYECTOS",$A$8:$A$50,0),0))</f>
        <v>122466.20000000001</v>
      </c>
      <c r="N7" s="45">
        <f ca="1">IFERROR(K7/I7,0)</f>
        <v>0.32720189494186858</v>
      </c>
      <c r="O7" s="45">
        <f ca="1">IFERROR(SUM(K7,L7)/I7,0)</f>
        <v>0.35286707731842304</v>
      </c>
      <c r="P7" s="46">
        <f ca="1">IFERROR(SUM(K7,L7,M7)/I7,0)</f>
        <v>0.38669204377412941</v>
      </c>
      <c r="Q7" s="59"/>
      <c r="R7" s="44"/>
      <c r="S7" s="46"/>
    </row>
    <row r="8" spans="1:19" x14ac:dyDescent="0.25">
      <c r="A8" s="18"/>
      <c r="B8" s="20">
        <v>5000276</v>
      </c>
      <c r="C8" s="20" t="s">
        <v>510</v>
      </c>
      <c r="D8" s="63">
        <v>3000001</v>
      </c>
      <c r="E8" s="20" t="s">
        <v>366</v>
      </c>
      <c r="F8" s="64">
        <v>1</v>
      </c>
      <c r="G8" s="20" t="s">
        <v>413</v>
      </c>
      <c r="H8" s="21">
        <v>3500000</v>
      </c>
      <c r="I8" s="22">
        <v>77136</v>
      </c>
      <c r="J8" s="22">
        <f t="shared" ref="J8:J11" si="0">SUM(K8,L8,M8)</f>
        <v>77135.5</v>
      </c>
      <c r="K8" s="22">
        <v>77135.5</v>
      </c>
      <c r="L8" s="22">
        <v>0</v>
      </c>
      <c r="M8" s="22">
        <v>0</v>
      </c>
      <c r="N8" s="23">
        <f t="shared" ref="N8:N12" si="1">IFERROR(K8/I8,0)</f>
        <v>0.9999935179423356</v>
      </c>
      <c r="O8" s="23">
        <f t="shared" ref="O8:O12" si="2">IFERROR(SUM(K8,L8)/I8,0)</f>
        <v>0.9999935179423356</v>
      </c>
      <c r="P8" s="24">
        <f t="shared" ref="P8:P12" si="3">IFERROR(SUM(K8,L8,M8)/I8,0)</f>
        <v>0.9999935179423356</v>
      </c>
      <c r="Q8" s="65">
        <v>0</v>
      </c>
      <c r="R8" s="22">
        <v>0</v>
      </c>
      <c r="S8" s="24">
        <f>IFERROR(R8/Q8,0)</f>
        <v>0</v>
      </c>
    </row>
    <row r="9" spans="1:19" ht="25.5" x14ac:dyDescent="0.25">
      <c r="A9" s="18"/>
      <c r="B9" s="20">
        <v>5001321</v>
      </c>
      <c r="C9" s="20" t="s">
        <v>942</v>
      </c>
      <c r="D9" s="63">
        <v>3000189</v>
      </c>
      <c r="E9" s="20" t="s">
        <v>1059</v>
      </c>
      <c r="F9" s="64">
        <v>88</v>
      </c>
      <c r="G9" s="20" t="s">
        <v>316</v>
      </c>
      <c r="H9" s="21">
        <v>0</v>
      </c>
      <c r="I9" s="22">
        <v>37600</v>
      </c>
      <c r="J9" s="22">
        <f t="shared" si="0"/>
        <v>24017.5</v>
      </c>
      <c r="K9" s="22">
        <v>17307.5</v>
      </c>
      <c r="L9" s="22">
        <v>0</v>
      </c>
      <c r="M9" s="22">
        <v>6710</v>
      </c>
      <c r="N9" s="23">
        <f t="shared" si="1"/>
        <v>0.46030585106382976</v>
      </c>
      <c r="O9" s="23">
        <f t="shared" si="2"/>
        <v>0.46030585106382976</v>
      </c>
      <c r="P9" s="24">
        <f t="shared" si="3"/>
        <v>0.63876329787234043</v>
      </c>
      <c r="Q9" s="65">
        <v>0</v>
      </c>
      <c r="R9" s="22">
        <v>0</v>
      </c>
      <c r="S9" s="24">
        <f t="shared" ref="S9:S11" si="4">IFERROR(R9/Q9,0)</f>
        <v>0</v>
      </c>
    </row>
    <row r="10" spans="1:19" ht="25.5" x14ac:dyDescent="0.25">
      <c r="A10" s="18"/>
      <c r="B10" s="20">
        <v>5001623</v>
      </c>
      <c r="C10" s="20" t="s">
        <v>1061</v>
      </c>
      <c r="D10" s="63">
        <v>3000189</v>
      </c>
      <c r="E10" s="20" t="s">
        <v>1059</v>
      </c>
      <c r="F10" s="64">
        <v>107</v>
      </c>
      <c r="G10" s="20" t="s">
        <v>1062</v>
      </c>
      <c r="H10" s="21">
        <v>0</v>
      </c>
      <c r="I10" s="22">
        <v>2397653</v>
      </c>
      <c r="J10" s="22">
        <f t="shared" si="0"/>
        <v>1203486.6000000001</v>
      </c>
      <c r="K10" s="22">
        <v>1027769.8</v>
      </c>
      <c r="L10" s="22">
        <v>76423</v>
      </c>
      <c r="M10" s="22">
        <v>99293.8</v>
      </c>
      <c r="N10" s="23">
        <f t="shared" si="1"/>
        <v>0.42865660710703346</v>
      </c>
      <c r="O10" s="23">
        <f t="shared" si="2"/>
        <v>0.46053069397448254</v>
      </c>
      <c r="P10" s="24">
        <f t="shared" si="3"/>
        <v>0.50194360902098845</v>
      </c>
      <c r="Q10" s="65">
        <v>0</v>
      </c>
      <c r="R10" s="22">
        <v>0</v>
      </c>
      <c r="S10" s="24">
        <f t="shared" si="4"/>
        <v>0</v>
      </c>
    </row>
    <row r="11" spans="1:19" x14ac:dyDescent="0.25">
      <c r="A11" s="18"/>
      <c r="B11" s="20">
        <v>9000000</v>
      </c>
      <c r="C11" s="20" t="s">
        <v>192</v>
      </c>
      <c r="D11" s="63">
        <v>9000000</v>
      </c>
      <c r="E11" s="20" t="s">
        <v>193</v>
      </c>
      <c r="F11" s="64"/>
      <c r="G11" s="20" t="s">
        <v>205</v>
      </c>
      <c r="H11" s="21">
        <v>0</v>
      </c>
      <c r="I11" s="22">
        <v>1108197</v>
      </c>
      <c r="J11" s="22">
        <f t="shared" si="0"/>
        <v>95412.200000000012</v>
      </c>
      <c r="K11" s="22">
        <v>62449.8</v>
      </c>
      <c r="L11" s="22">
        <v>16500</v>
      </c>
      <c r="M11" s="22">
        <v>16462.400000000001</v>
      </c>
      <c r="N11" s="23">
        <f t="shared" si="1"/>
        <v>5.6352616005998939E-2</v>
      </c>
      <c r="O11" s="23">
        <f t="shared" si="2"/>
        <v>7.1241665516149202E-2</v>
      </c>
      <c r="P11" s="24">
        <f t="shared" si="3"/>
        <v>8.6096786040749079E-2</v>
      </c>
      <c r="Q11" s="65">
        <v>0</v>
      </c>
      <c r="R11" s="22">
        <v>0</v>
      </c>
      <c r="S11" s="24">
        <f t="shared" si="4"/>
        <v>0</v>
      </c>
    </row>
    <row r="12" spans="1:19" ht="15.75" thickBot="1" x14ac:dyDescent="0.3">
      <c r="A12" s="47" t="s">
        <v>161</v>
      </c>
      <c r="B12" s="49"/>
      <c r="C12" s="49"/>
      <c r="D12" s="60"/>
      <c r="E12" s="49"/>
      <c r="F12" s="61"/>
      <c r="G12" s="49"/>
      <c r="H12" s="50">
        <f ca="1">OFFSET(H12,-MATCH("PROYECTOS",$A$8:$A$50,0)-1,0)-(OFFSET(H12,-MATCH("PROYECTOS",$A$8:$A$50,0),0))</f>
        <v>0</v>
      </c>
      <c r="I12" s="51">
        <f t="shared" ref="I12:M12" ca="1" si="5">OFFSET(I12,-MATCH("PROYECTOS",$A$8:$A$50,0)-1,0)-(OFFSET(I12,-MATCH("PROYECTOS",$A$8:$A$50,0),0))</f>
        <v>0</v>
      </c>
      <c r="J12" s="51">
        <f t="shared" ca="1" si="5"/>
        <v>0</v>
      </c>
      <c r="K12" s="51">
        <f t="shared" ca="1" si="5"/>
        <v>0</v>
      </c>
      <c r="L12" s="51">
        <f t="shared" ca="1" si="5"/>
        <v>0</v>
      </c>
      <c r="M12" s="51">
        <f t="shared" ca="1" si="5"/>
        <v>0</v>
      </c>
      <c r="N12" s="52">
        <f t="shared" ca="1" si="1"/>
        <v>0</v>
      </c>
      <c r="O12" s="52">
        <f t="shared" ca="1" si="2"/>
        <v>0</v>
      </c>
      <c r="P12" s="53">
        <f t="shared" ca="1" si="3"/>
        <v>0</v>
      </c>
      <c r="Q12" s="62"/>
      <c r="R12" s="51"/>
      <c r="S12" s="53"/>
    </row>
  </sheetData>
  <mergeCells count="14">
    <mergeCell ref="F4:G5"/>
    <mergeCell ref="D4:E5"/>
    <mergeCell ref="A4:C5"/>
    <mergeCell ref="A3:G3"/>
    <mergeCell ref="H3:P3"/>
    <mergeCell ref="J4:J5"/>
    <mergeCell ref="I4:I5"/>
    <mergeCell ref="H4:H5"/>
    <mergeCell ref="Q3:S3"/>
    <mergeCell ref="K4:M4"/>
    <mergeCell ref="N4:P4"/>
    <mergeCell ref="S4:S5"/>
    <mergeCell ref="R4:R5"/>
    <mergeCell ref="Q4:Q5"/>
  </mergeCells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3"/>
  <dimension ref="A1:M20"/>
  <sheetViews>
    <sheetView workbookViewId="0">
      <selection activeCell="A18" sqref="A18:L18"/>
    </sheetView>
  </sheetViews>
  <sheetFormatPr baseColWidth="10" defaultColWidth="11.7109375" defaultRowHeight="15" x14ac:dyDescent="0.25"/>
  <cols>
    <col min="1" max="1" width="4.28515625" customWidth="1"/>
    <col min="2" max="2" width="4.28515625" style="4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72</v>
      </c>
      <c r="B1" s="36" t="s">
        <v>72</v>
      </c>
      <c r="C1" s="33" t="s">
        <v>59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1065</v>
      </c>
    </row>
    <row r="3" spans="1:13" ht="15.75" thickBot="1" x14ac:dyDescent="0.3">
      <c r="A3" s="76" t="s">
        <v>75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2"/>
      <c r="C6" s="13"/>
      <c r="D6" s="14">
        <v>70884953</v>
      </c>
      <c r="E6" s="15">
        <v>162841081</v>
      </c>
      <c r="F6" s="15">
        <v>105955030.90000001</v>
      </c>
      <c r="G6" s="15">
        <v>90674384.699999988</v>
      </c>
      <c r="H6" s="15">
        <v>10357401.699999999</v>
      </c>
      <c r="I6" s="15">
        <v>4923244.5</v>
      </c>
      <c r="J6" s="16">
        <v>0.55682745498354924</v>
      </c>
      <c r="K6" s="16">
        <v>0.6204318086048568</v>
      </c>
      <c r="L6" s="17">
        <v>0.65066523907440776</v>
      </c>
      <c r="M6" s="5"/>
    </row>
    <row r="7" spans="1:13" x14ac:dyDescent="0.25">
      <c r="A7" s="40" t="s">
        <v>107</v>
      </c>
      <c r="B7" s="41"/>
      <c r="C7" s="42"/>
      <c r="D7" s="43">
        <f ca="1">SUM(D8:OFFSET(D6,MATCH("GOBIERNOS REGIONALES",$A$8:$A$50,0),0))</f>
        <v>59443470</v>
      </c>
      <c r="E7" s="44">
        <f ca="1">SUM(E8:OFFSET(E6,MATCH("GOBIERNOS REGIONALES",$A$8:$A$50,0),0))</f>
        <v>75492587</v>
      </c>
      <c r="F7" s="44">
        <f ca="1">SUM(F8:OFFSET(F6,MATCH("GOBIERNOS REGIONALES",$A$8:$A$50,0),0))</f>
        <v>61404898.100000001</v>
      </c>
      <c r="G7" s="44">
        <f ca="1">SUM(G8:OFFSET(G6,MATCH("GOBIERNOS REGIONALES",$A$8:$A$50,0),0))</f>
        <v>58664192.900000006</v>
      </c>
      <c r="H7" s="44">
        <f ca="1">SUM(H8:OFFSET(H6,MATCH("GOBIERNOS REGIONALES",$A$8:$A$50,0),0))</f>
        <v>1170262.3</v>
      </c>
      <c r="I7" s="44">
        <f ca="1">SUM(I8:OFFSET(I6,MATCH("GOBIERNOS REGIONALES",$A$8:$A$50,0),0))</f>
        <v>1570442.9</v>
      </c>
      <c r="J7" s="45">
        <f ca="1">IFERROR(G7/E7,0)</f>
        <v>0.77708547595540745</v>
      </c>
      <c r="K7" s="45">
        <f ca="1">IFERROR(SUM(G7,H7)/E7,0)</f>
        <v>0.79258716090892478</v>
      </c>
      <c r="L7" s="46">
        <f ca="1">IFERROR(SUM(G7,H7,I7)/E7,0)</f>
        <v>0.81338977163413406</v>
      </c>
      <c r="M7" s="5"/>
    </row>
    <row r="8" spans="1:13" ht="25.5" x14ac:dyDescent="0.25">
      <c r="A8" s="18"/>
      <c r="B8" s="19">
        <v>12</v>
      </c>
      <c r="C8" s="20" t="s">
        <v>716</v>
      </c>
      <c r="D8" s="21">
        <v>59443470</v>
      </c>
      <c r="E8" s="22">
        <v>74034250</v>
      </c>
      <c r="F8" s="22">
        <f t="shared" ref="F8:F19" si="0">SUM(G8,H8,I8)</f>
        <v>60574925.5</v>
      </c>
      <c r="G8" s="22">
        <v>57986274.700000003</v>
      </c>
      <c r="H8" s="22">
        <v>1030805.4</v>
      </c>
      <c r="I8" s="22">
        <v>1557845.4</v>
      </c>
      <c r="J8" s="23">
        <f t="shared" ref="J8:J19" si="1">IFERROR(G8/E8,0)</f>
        <v>0.78323579559460654</v>
      </c>
      <c r="K8" s="23">
        <f t="shared" ref="K8:K19" si="2">IFERROR(SUM(G8,H8)/E8,0)</f>
        <v>0.79715915404019089</v>
      </c>
      <c r="L8" s="24">
        <f t="shared" ref="L8:L19" si="3">IFERROR(SUM(G8,H8,I8)/E8,0)</f>
        <v>0.81820137976679708</v>
      </c>
      <c r="M8" s="5"/>
    </row>
    <row r="9" spans="1:13" x14ac:dyDescent="0.25">
      <c r="A9" s="18"/>
      <c r="B9" s="19">
        <v>13</v>
      </c>
      <c r="C9" s="20" t="s">
        <v>580</v>
      </c>
      <c r="D9" s="21">
        <v>0</v>
      </c>
      <c r="E9" s="22">
        <v>1458337</v>
      </c>
      <c r="F9" s="22">
        <f t="shared" si="0"/>
        <v>829972.6</v>
      </c>
      <c r="G9" s="22">
        <v>677918.2</v>
      </c>
      <c r="H9" s="22">
        <v>139456.9</v>
      </c>
      <c r="I9" s="22">
        <v>12597.5</v>
      </c>
      <c r="J9" s="23">
        <f t="shared" si="1"/>
        <v>0.46485702550233587</v>
      </c>
      <c r="K9" s="23">
        <f t="shared" si="2"/>
        <v>0.56048437363928916</v>
      </c>
      <c r="L9" s="24">
        <f t="shared" si="3"/>
        <v>0.5691226376345111</v>
      </c>
      <c r="M9" s="5"/>
    </row>
    <row r="10" spans="1:13" x14ac:dyDescent="0.25">
      <c r="A10" s="40" t="s">
        <v>112</v>
      </c>
      <c r="B10" s="41"/>
      <c r="C10" s="42"/>
      <c r="D10" s="43">
        <f ca="1">SUM(D11:OFFSET(D9,(MATCH("GOBIERNOS LOCALES",$A$8:$A$50,0)-MATCH("GOBIERNOS REGIONALES",$A$8:$A$50,0)),0))</f>
        <v>11441483</v>
      </c>
      <c r="E10" s="44">
        <f ca="1">SUM(E11:OFFSET(E9,(MATCH("GOBIERNOS LOCALES",$A$8:$A$50,0)-MATCH("GOBIERNOS REGIONALES",$A$8:$A$50,0)),0))</f>
        <v>12689592</v>
      </c>
      <c r="F10" s="44">
        <f ca="1">SUM(F11:OFFSET(F9,(MATCH("GOBIERNOS LOCALES",$A$8:$A$50,0)-MATCH("GOBIERNOS REGIONALES",$A$8:$A$50,0)),0))</f>
        <v>8310401.5999999996</v>
      </c>
      <c r="G10" s="44">
        <f ca="1">SUM(G11:OFFSET(G9,(MATCH("GOBIERNOS LOCALES",$A$8:$A$50,0)-MATCH("GOBIERNOS REGIONALES",$A$8:$A$50,0)),0))</f>
        <v>6370584.8000000007</v>
      </c>
      <c r="H10" s="44">
        <f ca="1">SUM(H11:OFFSET(H9,(MATCH("GOBIERNOS LOCALES",$A$8:$A$50,0)-MATCH("GOBIERNOS REGIONALES",$A$8:$A$50,0)),0))</f>
        <v>1169019.3999999999</v>
      </c>
      <c r="I10" s="44">
        <f ca="1">SUM(I11:OFFSET(I9,(MATCH("GOBIERNOS LOCALES",$A$8:$A$50,0)-MATCH("GOBIERNOS REGIONALES",$A$8:$A$50,0)),0))</f>
        <v>770797.4</v>
      </c>
      <c r="J10" s="45">
        <f t="shared" ca="1" si="1"/>
        <v>0.50203227968243591</v>
      </c>
      <c r="K10" s="45">
        <f t="shared" ca="1" si="2"/>
        <v>0.59415654971412801</v>
      </c>
      <c r="L10" s="46">
        <f t="shared" ca="1" si="3"/>
        <v>0.65489903851912667</v>
      </c>
      <c r="M10" s="5"/>
    </row>
    <row r="11" spans="1:13" x14ac:dyDescent="0.25">
      <c r="A11" s="18"/>
      <c r="B11" s="19">
        <v>444</v>
      </c>
      <c r="C11" s="20" t="s">
        <v>117</v>
      </c>
      <c r="D11" s="21">
        <v>750000</v>
      </c>
      <c r="E11" s="22">
        <v>750000</v>
      </c>
      <c r="F11" s="22">
        <f t="shared" si="0"/>
        <v>483644.8</v>
      </c>
      <c r="G11" s="22">
        <v>349126.8</v>
      </c>
      <c r="H11" s="22">
        <v>108525.3</v>
      </c>
      <c r="I11" s="22">
        <v>25992.7</v>
      </c>
      <c r="J11" s="23">
        <f t="shared" si="1"/>
        <v>0.46550239999999998</v>
      </c>
      <c r="K11" s="23">
        <f t="shared" si="2"/>
        <v>0.61020279999999993</v>
      </c>
      <c r="L11" s="24">
        <f t="shared" si="3"/>
        <v>0.64485973333333335</v>
      </c>
      <c r="M11" s="5"/>
    </row>
    <row r="12" spans="1:13" x14ac:dyDescent="0.25">
      <c r="A12" s="18"/>
      <c r="B12" s="19">
        <v>448</v>
      </c>
      <c r="C12" s="20" t="s">
        <v>121</v>
      </c>
      <c r="D12" s="21">
        <v>1835762</v>
      </c>
      <c r="E12" s="22">
        <v>1837862</v>
      </c>
      <c r="F12" s="22">
        <f t="shared" si="0"/>
        <v>903883.40000000014</v>
      </c>
      <c r="G12" s="22">
        <v>731197.3</v>
      </c>
      <c r="H12" s="22">
        <v>125701.8</v>
      </c>
      <c r="I12" s="22">
        <v>46984.3</v>
      </c>
      <c r="J12" s="23">
        <f t="shared" si="1"/>
        <v>0.39785212382648971</v>
      </c>
      <c r="K12" s="23">
        <f t="shared" si="2"/>
        <v>0.46624779227167223</v>
      </c>
      <c r="L12" s="24">
        <f t="shared" si="3"/>
        <v>0.49181244293641208</v>
      </c>
      <c r="M12" s="5"/>
    </row>
    <row r="13" spans="1:13" x14ac:dyDescent="0.25">
      <c r="A13" s="18"/>
      <c r="B13" s="19">
        <v>450</v>
      </c>
      <c r="C13" s="20" t="s">
        <v>123</v>
      </c>
      <c r="D13" s="21">
        <v>750000</v>
      </c>
      <c r="E13" s="22">
        <v>750000</v>
      </c>
      <c r="F13" s="22">
        <f t="shared" si="0"/>
        <v>421184.3</v>
      </c>
      <c r="G13" s="22">
        <v>336745.5</v>
      </c>
      <c r="H13" s="22">
        <v>57447.3</v>
      </c>
      <c r="I13" s="22">
        <v>26991.5</v>
      </c>
      <c r="J13" s="23">
        <f t="shared" si="1"/>
        <v>0.448994</v>
      </c>
      <c r="K13" s="23">
        <f t="shared" si="2"/>
        <v>0.52559040000000001</v>
      </c>
      <c r="L13" s="24">
        <f t="shared" si="3"/>
        <v>0.56157906666666668</v>
      </c>
      <c r="M13" s="5"/>
    </row>
    <row r="14" spans="1:13" x14ac:dyDescent="0.25">
      <c r="A14" s="18"/>
      <c r="B14" s="19">
        <v>453</v>
      </c>
      <c r="C14" s="20" t="s">
        <v>126</v>
      </c>
      <c r="D14" s="21">
        <v>2761701</v>
      </c>
      <c r="E14" s="22">
        <v>2761701</v>
      </c>
      <c r="F14" s="22">
        <f t="shared" si="0"/>
        <v>2024054.5</v>
      </c>
      <c r="G14" s="22">
        <v>1808790.3</v>
      </c>
      <c r="H14" s="22">
        <v>198515</v>
      </c>
      <c r="I14" s="22">
        <v>16749.2</v>
      </c>
      <c r="J14" s="23">
        <f t="shared" si="1"/>
        <v>0.65495515263962323</v>
      </c>
      <c r="K14" s="23">
        <f t="shared" si="2"/>
        <v>0.72683657644328625</v>
      </c>
      <c r="L14" s="24">
        <f t="shared" si="3"/>
        <v>0.73290138939733163</v>
      </c>
      <c r="M14" s="5"/>
    </row>
    <row r="15" spans="1:13" x14ac:dyDescent="0.25">
      <c r="A15" s="18"/>
      <c r="B15" s="19">
        <v>456</v>
      </c>
      <c r="C15" s="20" t="s">
        <v>129</v>
      </c>
      <c r="D15" s="21">
        <v>750000</v>
      </c>
      <c r="E15" s="22">
        <v>750000</v>
      </c>
      <c r="F15" s="22">
        <f t="shared" si="0"/>
        <v>413030.9</v>
      </c>
      <c r="G15" s="22">
        <v>321942.7</v>
      </c>
      <c r="H15" s="22">
        <v>80238.600000000006</v>
      </c>
      <c r="I15" s="22">
        <v>10849.6</v>
      </c>
      <c r="J15" s="23">
        <f t="shared" si="1"/>
        <v>0.42925693333333337</v>
      </c>
      <c r="K15" s="23">
        <f t="shared" si="2"/>
        <v>0.53624173333333336</v>
      </c>
      <c r="L15" s="24">
        <f t="shared" si="3"/>
        <v>0.55070786666666671</v>
      </c>
      <c r="M15" s="5"/>
    </row>
    <row r="16" spans="1:13" x14ac:dyDescent="0.25">
      <c r="A16" s="18"/>
      <c r="B16" s="19">
        <v>458</v>
      </c>
      <c r="C16" s="20" t="s">
        <v>131</v>
      </c>
      <c r="D16" s="21">
        <v>750000</v>
      </c>
      <c r="E16" s="22">
        <v>750000</v>
      </c>
      <c r="F16" s="22">
        <f t="shared" si="0"/>
        <v>420401.3</v>
      </c>
      <c r="G16" s="22">
        <v>265752.3</v>
      </c>
      <c r="H16" s="22">
        <v>154649</v>
      </c>
      <c r="I16" s="22">
        <v>0</v>
      </c>
      <c r="J16" s="23">
        <f t="shared" si="1"/>
        <v>0.3543364</v>
      </c>
      <c r="K16" s="23">
        <f t="shared" si="2"/>
        <v>0.56053506666666664</v>
      </c>
      <c r="L16" s="24">
        <f t="shared" si="3"/>
        <v>0.56053506666666664</v>
      </c>
      <c r="M16" s="5"/>
    </row>
    <row r="17" spans="1:13" x14ac:dyDescent="0.25">
      <c r="A17" s="18"/>
      <c r="B17" s="19">
        <v>459</v>
      </c>
      <c r="C17" s="20" t="s">
        <v>132</v>
      </c>
      <c r="D17" s="21">
        <v>750000</v>
      </c>
      <c r="E17" s="22">
        <v>1981609</v>
      </c>
      <c r="F17" s="22">
        <f t="shared" si="0"/>
        <v>844075.3</v>
      </c>
      <c r="G17" s="22">
        <v>337388.3</v>
      </c>
      <c r="H17" s="22">
        <v>234895.1</v>
      </c>
      <c r="I17" s="22">
        <v>271791.90000000002</v>
      </c>
      <c r="J17" s="23">
        <f t="shared" si="1"/>
        <v>0.17025977374951365</v>
      </c>
      <c r="K17" s="23">
        <f t="shared" si="2"/>
        <v>0.28879733590228951</v>
      </c>
      <c r="L17" s="24">
        <f t="shared" si="3"/>
        <v>0.42595451474029439</v>
      </c>
      <c r="M17" s="5"/>
    </row>
    <row r="18" spans="1:13" x14ac:dyDescent="0.25">
      <c r="A18" s="18"/>
      <c r="B18" s="19">
        <v>462</v>
      </c>
      <c r="C18" s="20" t="s">
        <v>135</v>
      </c>
      <c r="D18" s="21">
        <v>3094020</v>
      </c>
      <c r="E18" s="22">
        <v>3108420</v>
      </c>
      <c r="F18" s="22">
        <f t="shared" si="0"/>
        <v>2800127.1</v>
      </c>
      <c r="G18" s="22">
        <v>2219641.6</v>
      </c>
      <c r="H18" s="22">
        <v>209047.3</v>
      </c>
      <c r="I18" s="22">
        <v>371438.2</v>
      </c>
      <c r="J18" s="23">
        <f t="shared" si="1"/>
        <v>0.71407390249708858</v>
      </c>
      <c r="K18" s="23">
        <f t="shared" si="2"/>
        <v>0.78132585043205227</v>
      </c>
      <c r="L18" s="24">
        <f t="shared" si="3"/>
        <v>0.90082006292585948</v>
      </c>
      <c r="M18" s="5"/>
    </row>
    <row r="19" spans="1:13" ht="15.75" thickBot="1" x14ac:dyDescent="0.3">
      <c r="A19" s="47" t="s">
        <v>138</v>
      </c>
      <c r="B19" s="48"/>
      <c r="C19" s="49"/>
      <c r="D19" s="50">
        <v>0</v>
      </c>
      <c r="E19" s="51">
        <v>74658902</v>
      </c>
      <c r="F19" s="51">
        <f t="shared" si="0"/>
        <v>36239731.300000004</v>
      </c>
      <c r="G19" s="51">
        <v>25639607.100000001</v>
      </c>
      <c r="H19" s="51">
        <v>8018120</v>
      </c>
      <c r="I19" s="51">
        <v>2582004.2000000002</v>
      </c>
      <c r="J19" s="52">
        <f t="shared" si="1"/>
        <v>0.34342330804704307</v>
      </c>
      <c r="K19" s="52">
        <f t="shared" si="2"/>
        <v>0.45082001205964695</v>
      </c>
      <c r="L19" s="53">
        <f t="shared" si="3"/>
        <v>0.48540402188073972</v>
      </c>
      <c r="M19" s="5"/>
    </row>
    <row r="20" spans="1:13" x14ac:dyDescent="0.25">
      <c r="D20" s="6"/>
      <c r="E20" s="6"/>
      <c r="F20" s="6"/>
      <c r="G20" s="6"/>
      <c r="H20" s="6"/>
      <c r="I20" s="6"/>
      <c r="J20" s="5"/>
      <c r="K20" s="5"/>
      <c r="L20" s="5"/>
      <c r="M20" s="5"/>
    </row>
  </sheetData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4"/>
  <dimension ref="A1:P100"/>
  <sheetViews>
    <sheetView workbookViewId="0">
      <selection activeCell="N2" sqref="N2"/>
    </sheetView>
  </sheetViews>
  <sheetFormatPr baseColWidth="10" defaultColWidth="11.7109375" defaultRowHeight="15" x14ac:dyDescent="0.25"/>
  <cols>
    <col min="1" max="1" width="4.28515625" customWidth="1"/>
    <col min="2" max="2" width="4.28515625" style="35" customWidth="1"/>
    <col min="3" max="3" width="31.42578125" customWidth="1"/>
    <col min="4" max="6" width="13.5703125" customWidth="1"/>
    <col min="7" max="9" width="0" hidden="1" customWidth="1"/>
  </cols>
  <sheetData>
    <row r="1" spans="1:16" ht="15.75" x14ac:dyDescent="0.25">
      <c r="A1" s="32">
        <v>72</v>
      </c>
      <c r="B1" s="34" t="s">
        <v>72</v>
      </c>
      <c r="C1" s="33" t="s">
        <v>59</v>
      </c>
      <c r="D1" s="33"/>
      <c r="E1" s="33"/>
      <c r="F1" s="33"/>
      <c r="G1" s="33"/>
      <c r="H1" s="33"/>
      <c r="I1" s="33"/>
      <c r="J1" s="33"/>
      <c r="K1" s="33"/>
      <c r="L1" s="33"/>
    </row>
    <row r="2" spans="1:16" ht="15.75" thickBot="1" x14ac:dyDescent="0.3">
      <c r="A2" s="2" t="s">
        <v>1066</v>
      </c>
      <c r="N2" s="1" t="s">
        <v>1079</v>
      </c>
    </row>
    <row r="3" spans="1:16" ht="15.75" thickBot="1" x14ac:dyDescent="0.3">
      <c r="A3" s="76" t="s">
        <v>79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6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6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  <c r="O5" s="6"/>
      <c r="P5" s="66"/>
    </row>
    <row r="6" spans="1:16" x14ac:dyDescent="0.25">
      <c r="A6" s="11" t="s">
        <v>11</v>
      </c>
      <c r="B6" s="37"/>
      <c r="C6" s="13"/>
      <c r="D6" s="14">
        <f ca="1">SUM(D7:OFFSET(D7,50,0))</f>
        <v>70884953</v>
      </c>
      <c r="E6" s="15">
        <f ca="1">SUM(E7:OFFSET(E7,50,0))</f>
        <v>162841081</v>
      </c>
      <c r="F6" s="15">
        <f ca="1">SUM(F7:OFFSET(F7,50,0))</f>
        <v>105955030.90000001</v>
      </c>
      <c r="G6" s="15">
        <f ca="1">SUM(G7:OFFSET(G7,50,0))</f>
        <v>90674384.699999988</v>
      </c>
      <c r="H6" s="15">
        <f ca="1">SUM(H7:OFFSET(H7,50,0))</f>
        <v>10357401.699999999</v>
      </c>
      <c r="I6" s="15">
        <f ca="1">SUM(I7:OFFSET(I7,50,0))</f>
        <v>4923244.5</v>
      </c>
      <c r="J6" s="16">
        <f ca="1">IFERROR(G6/E6,0)</f>
        <v>0.55682745498354924</v>
      </c>
      <c r="K6" s="16">
        <f ca="1">IFERROR(SUM(G6,H6)/E6,0)</f>
        <v>0.6204318086048568</v>
      </c>
      <c r="L6" s="17">
        <f ca="1">IFERROR(SUM(G6,H6,I6)/E6,0)</f>
        <v>0.65066523907440776</v>
      </c>
      <c r="M6" s="5"/>
      <c r="O6" s="6" t="s">
        <v>206</v>
      </c>
      <c r="P6" s="66" t="s">
        <v>207</v>
      </c>
    </row>
    <row r="7" spans="1:16" x14ac:dyDescent="0.25">
      <c r="A7" s="18"/>
      <c r="B7" s="38">
        <v>1</v>
      </c>
      <c r="C7" s="20" t="s">
        <v>82</v>
      </c>
      <c r="D7" s="21">
        <v>0</v>
      </c>
      <c r="E7" s="22">
        <v>600421</v>
      </c>
      <c r="F7" s="22">
        <f t="shared" ref="F7:F25" si="0">SUM(G7,H7,I7)</f>
        <v>264258.7</v>
      </c>
      <c r="G7" s="22">
        <v>199803.7</v>
      </c>
      <c r="H7" s="22">
        <v>6800</v>
      </c>
      <c r="I7" s="22">
        <v>57655</v>
      </c>
      <c r="J7" s="23">
        <f t="shared" ref="J7:J25" si="1">IFERROR(G7/E7,0)</f>
        <v>0.33277267117572507</v>
      </c>
      <c r="K7" s="23">
        <f t="shared" ref="K7:K25" si="2">IFERROR(SUM(G7,H7)/E7,0)</f>
        <v>0.34409805786273301</v>
      </c>
      <c r="L7" s="24">
        <f t="shared" ref="L7:L25" si="3">IFERROR(SUM(G7,H7,I7)/E7,0)</f>
        <v>0.44012234748618057</v>
      </c>
      <c r="M7" s="5"/>
      <c r="N7" t="s">
        <v>105</v>
      </c>
      <c r="O7" s="6">
        <v>19530</v>
      </c>
      <c r="P7" s="66">
        <v>1</v>
      </c>
    </row>
    <row r="8" spans="1:16" x14ac:dyDescent="0.25">
      <c r="A8" s="18"/>
      <c r="B8" s="38">
        <v>2</v>
      </c>
      <c r="C8" s="20" t="s">
        <v>83</v>
      </c>
      <c r="D8" s="21">
        <v>0</v>
      </c>
      <c r="E8" s="22">
        <v>694209</v>
      </c>
      <c r="F8" s="22">
        <f t="shared" si="0"/>
        <v>593998</v>
      </c>
      <c r="G8" s="22">
        <v>586096.80000000005</v>
      </c>
      <c r="H8" s="22">
        <v>4741.2</v>
      </c>
      <c r="I8" s="22">
        <v>3160</v>
      </c>
      <c r="J8" s="23">
        <f t="shared" si="1"/>
        <v>0.84426563181981229</v>
      </c>
      <c r="K8" s="23">
        <f t="shared" si="2"/>
        <v>0.85109527534215201</v>
      </c>
      <c r="L8" s="24">
        <f t="shared" si="3"/>
        <v>0.8556472186330053</v>
      </c>
      <c r="M8" s="5"/>
      <c r="N8" t="s">
        <v>89</v>
      </c>
      <c r="O8" s="6">
        <v>73876.800000000003</v>
      </c>
      <c r="P8" s="66">
        <v>0.99999729279748772</v>
      </c>
    </row>
    <row r="9" spans="1:16" x14ac:dyDescent="0.25">
      <c r="A9" s="18"/>
      <c r="B9" s="38">
        <v>4</v>
      </c>
      <c r="C9" s="20" t="s">
        <v>85</v>
      </c>
      <c r="D9" s="21">
        <v>0</v>
      </c>
      <c r="E9" s="22">
        <v>2630352</v>
      </c>
      <c r="F9" s="22">
        <f t="shared" si="0"/>
        <v>63620</v>
      </c>
      <c r="G9" s="22">
        <v>32150</v>
      </c>
      <c r="H9" s="22">
        <v>8260</v>
      </c>
      <c r="I9" s="22">
        <v>23210</v>
      </c>
      <c r="J9" s="23">
        <f t="shared" si="1"/>
        <v>1.2222698711047038E-2</v>
      </c>
      <c r="K9" s="23">
        <f t="shared" si="2"/>
        <v>1.5362962827788828E-2</v>
      </c>
      <c r="L9" s="24">
        <f t="shared" si="3"/>
        <v>2.418687688948095E-2</v>
      </c>
      <c r="M9" s="5"/>
      <c r="N9" t="s">
        <v>83</v>
      </c>
      <c r="O9" s="6">
        <v>593998</v>
      </c>
      <c r="P9" s="66">
        <v>0.8556472186330053</v>
      </c>
    </row>
    <row r="10" spans="1:16" x14ac:dyDescent="0.25">
      <c r="A10" s="18"/>
      <c r="B10" s="38">
        <v>5</v>
      </c>
      <c r="C10" s="20" t="s">
        <v>86</v>
      </c>
      <c r="D10" s="21">
        <v>18459243</v>
      </c>
      <c r="E10" s="22">
        <v>38734503</v>
      </c>
      <c r="F10" s="22">
        <f t="shared" si="0"/>
        <v>27426246.400000002</v>
      </c>
      <c r="G10" s="22">
        <v>23883818</v>
      </c>
      <c r="H10" s="22">
        <v>2647062.6</v>
      </c>
      <c r="I10" s="22">
        <v>895365.8</v>
      </c>
      <c r="J10" s="23">
        <f t="shared" si="1"/>
        <v>0.61660318708620065</v>
      </c>
      <c r="K10" s="23">
        <f t="shared" si="2"/>
        <v>0.68494181014791911</v>
      </c>
      <c r="L10" s="24">
        <f t="shared" si="3"/>
        <v>0.70805726873531849</v>
      </c>
      <c r="M10" s="5"/>
      <c r="N10" t="s">
        <v>106</v>
      </c>
      <c r="O10" s="6">
        <v>21258095.900000002</v>
      </c>
      <c r="P10" s="66">
        <v>0.77767857809184926</v>
      </c>
    </row>
    <row r="11" spans="1:16" x14ac:dyDescent="0.25">
      <c r="A11" s="18"/>
      <c r="B11" s="38">
        <v>6</v>
      </c>
      <c r="C11" s="20" t="s">
        <v>87</v>
      </c>
      <c r="D11" s="21">
        <v>0</v>
      </c>
      <c r="E11" s="22">
        <v>2639062</v>
      </c>
      <c r="F11" s="22">
        <f t="shared" si="0"/>
        <v>1130198</v>
      </c>
      <c r="G11" s="22">
        <v>550939.30000000005</v>
      </c>
      <c r="H11" s="22">
        <v>553281.19999999995</v>
      </c>
      <c r="I11" s="22">
        <v>25977.5</v>
      </c>
      <c r="J11" s="23">
        <f t="shared" si="1"/>
        <v>0.20876330302205862</v>
      </c>
      <c r="K11" s="23">
        <f t="shared" si="2"/>
        <v>0.41841400467287243</v>
      </c>
      <c r="L11" s="24">
        <f t="shared" si="3"/>
        <v>0.42825746420508498</v>
      </c>
      <c r="M11" s="5"/>
      <c r="N11" t="s">
        <v>103</v>
      </c>
      <c r="O11" s="6">
        <v>21852484.899999999</v>
      </c>
      <c r="P11" s="66">
        <v>0.75884554068159771</v>
      </c>
    </row>
    <row r="12" spans="1:16" x14ac:dyDescent="0.25">
      <c r="A12" s="18"/>
      <c r="B12" s="38">
        <v>8</v>
      </c>
      <c r="C12" s="20" t="s">
        <v>89</v>
      </c>
      <c r="D12" s="21">
        <v>0</v>
      </c>
      <c r="E12" s="22">
        <v>73877</v>
      </c>
      <c r="F12" s="22">
        <f t="shared" si="0"/>
        <v>73876.800000000003</v>
      </c>
      <c r="G12" s="22">
        <v>73876.800000000003</v>
      </c>
      <c r="H12" s="22">
        <v>0</v>
      </c>
      <c r="I12" s="22">
        <v>0</v>
      </c>
      <c r="J12" s="23">
        <f t="shared" si="1"/>
        <v>0.99999729279748772</v>
      </c>
      <c r="K12" s="23">
        <f t="shared" si="2"/>
        <v>0.99999729279748772</v>
      </c>
      <c r="L12" s="24">
        <f t="shared" si="3"/>
        <v>0.99999729279748772</v>
      </c>
      <c r="M12" s="5"/>
      <c r="N12" t="s">
        <v>86</v>
      </c>
      <c r="O12" s="6">
        <v>27426246.400000002</v>
      </c>
      <c r="P12" s="66">
        <v>0.70805726873531849</v>
      </c>
    </row>
    <row r="13" spans="1:16" x14ac:dyDescent="0.25">
      <c r="A13" s="18"/>
      <c r="B13" s="38">
        <v>9</v>
      </c>
      <c r="C13" s="20" t="s">
        <v>90</v>
      </c>
      <c r="D13" s="21">
        <v>0</v>
      </c>
      <c r="E13" s="22">
        <v>222856</v>
      </c>
      <c r="F13" s="22">
        <f t="shared" si="0"/>
        <v>41692.5</v>
      </c>
      <c r="G13" s="22">
        <v>0</v>
      </c>
      <c r="H13" s="22">
        <v>17433.099999999999</v>
      </c>
      <c r="I13" s="22">
        <v>24259.4</v>
      </c>
      <c r="J13" s="23">
        <f t="shared" si="1"/>
        <v>0</v>
      </c>
      <c r="K13" s="23">
        <f t="shared" si="2"/>
        <v>7.8225849876153206E-2</v>
      </c>
      <c r="L13" s="24">
        <f t="shared" si="3"/>
        <v>0.1870826901676419</v>
      </c>
      <c r="M13" s="5"/>
      <c r="N13" t="s">
        <v>97</v>
      </c>
      <c r="O13" s="6">
        <v>3035396.5</v>
      </c>
      <c r="P13" s="66">
        <v>0.63443817752960929</v>
      </c>
    </row>
    <row r="14" spans="1:16" x14ac:dyDescent="0.25">
      <c r="A14" s="18"/>
      <c r="B14" s="38">
        <v>10</v>
      </c>
      <c r="C14" s="20" t="s">
        <v>91</v>
      </c>
      <c r="D14" s="21">
        <v>12956650</v>
      </c>
      <c r="E14" s="22">
        <v>28918837</v>
      </c>
      <c r="F14" s="22">
        <f t="shared" si="0"/>
        <v>17904281.600000001</v>
      </c>
      <c r="G14" s="22">
        <v>15339758.699999999</v>
      </c>
      <c r="H14" s="22">
        <v>1573526.3</v>
      </c>
      <c r="I14" s="22">
        <v>990996.6</v>
      </c>
      <c r="J14" s="23">
        <f t="shared" si="1"/>
        <v>0.53044175669996685</v>
      </c>
      <c r="K14" s="23">
        <f t="shared" si="2"/>
        <v>0.58485356793566767</v>
      </c>
      <c r="L14" s="24">
        <f t="shared" si="3"/>
        <v>0.61912177173653293</v>
      </c>
      <c r="M14" s="5"/>
      <c r="N14" t="s">
        <v>91</v>
      </c>
      <c r="O14" s="6">
        <v>17904281.600000001</v>
      </c>
      <c r="P14" s="66">
        <v>0.61912177173653293</v>
      </c>
    </row>
    <row r="15" spans="1:16" x14ac:dyDescent="0.25">
      <c r="A15" s="18"/>
      <c r="B15" s="38">
        <v>12</v>
      </c>
      <c r="C15" s="20" t="s">
        <v>93</v>
      </c>
      <c r="D15" s="21">
        <v>5200000</v>
      </c>
      <c r="E15" s="22">
        <v>7442970</v>
      </c>
      <c r="F15" s="22">
        <f t="shared" si="0"/>
        <v>2710339.6</v>
      </c>
      <c r="G15" s="22">
        <v>2338990.4</v>
      </c>
      <c r="H15" s="22">
        <v>210055.1</v>
      </c>
      <c r="I15" s="22">
        <v>161294.1</v>
      </c>
      <c r="J15" s="23">
        <f t="shared" si="1"/>
        <v>0.31425498154634507</v>
      </c>
      <c r="K15" s="23">
        <f t="shared" si="2"/>
        <v>0.34247692789303197</v>
      </c>
      <c r="L15" s="24">
        <f t="shared" si="3"/>
        <v>0.36414759162001192</v>
      </c>
      <c r="M15" s="5"/>
      <c r="N15" t="s">
        <v>102</v>
      </c>
      <c r="O15" s="6">
        <v>2868836.2</v>
      </c>
      <c r="P15" s="66">
        <v>0.60920584030081071</v>
      </c>
    </row>
    <row r="16" spans="1:16" x14ac:dyDescent="0.25">
      <c r="A16" s="18"/>
      <c r="B16" s="38">
        <v>13</v>
      </c>
      <c r="C16" s="20" t="s">
        <v>94</v>
      </c>
      <c r="D16" s="21">
        <v>0</v>
      </c>
      <c r="E16" s="22">
        <v>781941</v>
      </c>
      <c r="F16" s="22">
        <f t="shared" si="0"/>
        <v>107913</v>
      </c>
      <c r="G16" s="22">
        <v>81913</v>
      </c>
      <c r="H16" s="22">
        <v>26000</v>
      </c>
      <c r="I16" s="22">
        <v>0</v>
      </c>
      <c r="J16" s="23">
        <f t="shared" si="1"/>
        <v>0.1047559854260104</v>
      </c>
      <c r="K16" s="23">
        <f t="shared" si="2"/>
        <v>0.1380065759437093</v>
      </c>
      <c r="L16" s="24">
        <f t="shared" si="3"/>
        <v>0.1380065759437093</v>
      </c>
      <c r="M16" s="5"/>
      <c r="N16" t="s">
        <v>95</v>
      </c>
      <c r="O16" s="6">
        <v>79346.5</v>
      </c>
      <c r="P16" s="66">
        <v>0.58021761862628241</v>
      </c>
    </row>
    <row r="17" spans="1:16" x14ac:dyDescent="0.25">
      <c r="A17" s="18"/>
      <c r="B17" s="38">
        <v>14</v>
      </c>
      <c r="C17" s="20" t="s">
        <v>95</v>
      </c>
      <c r="D17" s="21">
        <v>0</v>
      </c>
      <c r="E17" s="22">
        <v>136753</v>
      </c>
      <c r="F17" s="22">
        <f t="shared" si="0"/>
        <v>79346.5</v>
      </c>
      <c r="G17" s="22">
        <v>29000</v>
      </c>
      <c r="H17" s="22">
        <v>30172.7</v>
      </c>
      <c r="I17" s="22">
        <v>20173.8</v>
      </c>
      <c r="J17" s="23">
        <f t="shared" si="1"/>
        <v>0.21206116136391889</v>
      </c>
      <c r="K17" s="23">
        <f t="shared" si="2"/>
        <v>0.43269763734616423</v>
      </c>
      <c r="L17" s="24">
        <f t="shared" si="3"/>
        <v>0.58021761862628241</v>
      </c>
      <c r="M17" s="5"/>
      <c r="N17" t="s">
        <v>101</v>
      </c>
      <c r="O17" s="6">
        <v>787226.1</v>
      </c>
      <c r="P17" s="66">
        <v>0.51019388280187739</v>
      </c>
    </row>
    <row r="18" spans="1:16" x14ac:dyDescent="0.25">
      <c r="A18" s="18"/>
      <c r="B18" s="38">
        <v>15</v>
      </c>
      <c r="C18" s="20" t="s">
        <v>96</v>
      </c>
      <c r="D18" s="21">
        <v>8734109</v>
      </c>
      <c r="E18" s="22">
        <v>9569929</v>
      </c>
      <c r="F18" s="22">
        <f t="shared" si="0"/>
        <v>4158102.3</v>
      </c>
      <c r="G18" s="22">
        <v>3069371.6</v>
      </c>
      <c r="H18" s="22">
        <v>515807.3</v>
      </c>
      <c r="I18" s="22">
        <v>572923.4</v>
      </c>
      <c r="J18" s="23">
        <f t="shared" si="1"/>
        <v>0.32073086435646492</v>
      </c>
      <c r="K18" s="23">
        <f t="shared" si="2"/>
        <v>0.37462962368895319</v>
      </c>
      <c r="L18" s="24">
        <f t="shared" si="3"/>
        <v>0.43449667181438856</v>
      </c>
      <c r="M18" s="5"/>
      <c r="N18" t="s">
        <v>100</v>
      </c>
      <c r="O18" s="6">
        <v>1579587.9000000001</v>
      </c>
      <c r="P18" s="66">
        <v>0.49254623658864533</v>
      </c>
    </row>
    <row r="19" spans="1:16" x14ac:dyDescent="0.25">
      <c r="A19" s="18"/>
      <c r="B19" s="38">
        <v>16</v>
      </c>
      <c r="C19" s="20" t="s">
        <v>97</v>
      </c>
      <c r="D19" s="21">
        <v>2761701</v>
      </c>
      <c r="E19" s="22">
        <v>4784385</v>
      </c>
      <c r="F19" s="22">
        <f t="shared" si="0"/>
        <v>3035396.5</v>
      </c>
      <c r="G19" s="22">
        <v>2820132.3</v>
      </c>
      <c r="H19" s="22">
        <v>198515</v>
      </c>
      <c r="I19" s="22">
        <v>16749.2</v>
      </c>
      <c r="J19" s="23">
        <f t="shared" si="1"/>
        <v>0.58944510109449799</v>
      </c>
      <c r="K19" s="23">
        <f t="shared" si="2"/>
        <v>0.63093737230594937</v>
      </c>
      <c r="L19" s="24">
        <f t="shared" si="3"/>
        <v>0.63443817752960929</v>
      </c>
      <c r="M19" s="5"/>
      <c r="N19" t="s">
        <v>82</v>
      </c>
      <c r="O19" s="6">
        <v>264258.7</v>
      </c>
      <c r="P19" s="66">
        <v>0.44012234748618057</v>
      </c>
    </row>
    <row r="20" spans="1:16" x14ac:dyDescent="0.25">
      <c r="A20" s="18"/>
      <c r="B20" s="38">
        <v>19</v>
      </c>
      <c r="C20" s="20" t="s">
        <v>100</v>
      </c>
      <c r="D20" s="21">
        <v>750000</v>
      </c>
      <c r="E20" s="22">
        <v>3206984</v>
      </c>
      <c r="F20" s="22">
        <f t="shared" si="0"/>
        <v>1579587.9000000001</v>
      </c>
      <c r="G20" s="22">
        <v>1488499.7</v>
      </c>
      <c r="H20" s="22">
        <v>80238.600000000006</v>
      </c>
      <c r="I20" s="22">
        <v>10849.6</v>
      </c>
      <c r="J20" s="23">
        <f t="shared" si="1"/>
        <v>0.46414316379501735</v>
      </c>
      <c r="K20" s="23">
        <f t="shared" si="2"/>
        <v>0.48916312024007602</v>
      </c>
      <c r="L20" s="24">
        <f t="shared" si="3"/>
        <v>0.49254623658864533</v>
      </c>
      <c r="M20" s="5"/>
      <c r="N20" t="s">
        <v>96</v>
      </c>
      <c r="O20" s="6">
        <v>4158102.3</v>
      </c>
      <c r="P20" s="66">
        <v>0.43449667181438856</v>
      </c>
    </row>
    <row r="21" spans="1:16" x14ac:dyDescent="0.25">
      <c r="A21" s="18"/>
      <c r="B21" s="38">
        <v>20</v>
      </c>
      <c r="C21" s="20" t="s">
        <v>101</v>
      </c>
      <c r="D21" s="21">
        <v>0</v>
      </c>
      <c r="E21" s="22">
        <v>1542994</v>
      </c>
      <c r="F21" s="22">
        <f t="shared" si="0"/>
        <v>787226.1</v>
      </c>
      <c r="G21" s="22">
        <v>176553.3</v>
      </c>
      <c r="H21" s="22">
        <v>519128.3</v>
      </c>
      <c r="I21" s="22">
        <v>91544.5</v>
      </c>
      <c r="J21" s="23">
        <f t="shared" si="1"/>
        <v>0.11442254474093871</v>
      </c>
      <c r="K21" s="23">
        <f t="shared" si="2"/>
        <v>0.45086474736777976</v>
      </c>
      <c r="L21" s="24">
        <f t="shared" si="3"/>
        <v>0.51019388280187739</v>
      </c>
      <c r="M21" s="5"/>
      <c r="N21" t="s">
        <v>87</v>
      </c>
      <c r="O21" s="6">
        <v>1130198</v>
      </c>
      <c r="P21" s="66">
        <v>0.42825746420508498</v>
      </c>
    </row>
    <row r="22" spans="1:16" x14ac:dyDescent="0.25">
      <c r="A22" s="18"/>
      <c r="B22" s="38">
        <v>21</v>
      </c>
      <c r="C22" s="20" t="s">
        <v>102</v>
      </c>
      <c r="D22" s="21">
        <v>750000</v>
      </c>
      <c r="E22" s="22">
        <v>4709141</v>
      </c>
      <c r="F22" s="22">
        <f t="shared" si="0"/>
        <v>2868836.2</v>
      </c>
      <c r="G22" s="22">
        <v>2137462.7999999998</v>
      </c>
      <c r="H22" s="22">
        <v>642733.69999999995</v>
      </c>
      <c r="I22" s="22">
        <v>88639.7</v>
      </c>
      <c r="J22" s="23">
        <f t="shared" si="1"/>
        <v>0.45389653866809249</v>
      </c>
      <c r="K22" s="23">
        <f t="shared" si="2"/>
        <v>0.59038293820465348</v>
      </c>
      <c r="L22" s="24">
        <f t="shared" si="3"/>
        <v>0.60920584030081071</v>
      </c>
      <c r="M22" s="5"/>
      <c r="N22" t="s">
        <v>93</v>
      </c>
      <c r="O22" s="6">
        <v>2710339.6</v>
      </c>
      <c r="P22" s="66">
        <v>0.36414759162001192</v>
      </c>
    </row>
    <row r="23" spans="1:16" x14ac:dyDescent="0.25">
      <c r="A23" s="18"/>
      <c r="B23" s="38">
        <v>22</v>
      </c>
      <c r="C23" s="20" t="s">
        <v>103</v>
      </c>
      <c r="D23" s="21">
        <v>10647302</v>
      </c>
      <c r="E23" s="22">
        <v>28797013</v>
      </c>
      <c r="F23" s="22">
        <f t="shared" si="0"/>
        <v>21852484.899999999</v>
      </c>
      <c r="G23" s="22">
        <v>19476886</v>
      </c>
      <c r="H23" s="22">
        <v>1434673.5</v>
      </c>
      <c r="I23" s="22">
        <v>940925.4</v>
      </c>
      <c r="J23" s="23">
        <f t="shared" si="1"/>
        <v>0.67635091181158269</v>
      </c>
      <c r="K23" s="23">
        <f t="shared" si="2"/>
        <v>0.72617113101278941</v>
      </c>
      <c r="L23" s="24">
        <f t="shared" si="3"/>
        <v>0.75884554068159771</v>
      </c>
      <c r="M23" s="5"/>
      <c r="N23" t="s">
        <v>90</v>
      </c>
      <c r="O23" s="6">
        <v>41692.5</v>
      </c>
      <c r="P23" s="66">
        <v>0.1870826901676419</v>
      </c>
    </row>
    <row r="24" spans="1:16" x14ac:dyDescent="0.25">
      <c r="A24" s="18"/>
      <c r="B24" s="38">
        <v>24</v>
      </c>
      <c r="C24" s="20" t="s">
        <v>105</v>
      </c>
      <c r="D24" s="21">
        <v>0</v>
      </c>
      <c r="E24" s="22">
        <v>19530</v>
      </c>
      <c r="F24" s="22">
        <f t="shared" si="0"/>
        <v>19530</v>
      </c>
      <c r="G24" s="22">
        <v>19530</v>
      </c>
      <c r="H24" s="22">
        <v>0</v>
      </c>
      <c r="I24" s="22">
        <v>0</v>
      </c>
      <c r="J24" s="23">
        <f t="shared" si="1"/>
        <v>1</v>
      </c>
      <c r="K24" s="23">
        <f t="shared" si="2"/>
        <v>1</v>
      </c>
      <c r="L24" s="24">
        <f t="shared" si="3"/>
        <v>1</v>
      </c>
      <c r="M24" s="5"/>
      <c r="N24" t="s">
        <v>94</v>
      </c>
      <c r="O24" s="6">
        <v>107913</v>
      </c>
      <c r="P24" s="66">
        <v>0.1380065759437093</v>
      </c>
    </row>
    <row r="25" spans="1:16" ht="15.75" thickBot="1" x14ac:dyDescent="0.3">
      <c r="A25" s="25"/>
      <c r="B25" s="39">
        <v>25</v>
      </c>
      <c r="C25" s="27" t="s">
        <v>106</v>
      </c>
      <c r="D25" s="28">
        <v>10625948</v>
      </c>
      <c r="E25" s="29">
        <v>27335324</v>
      </c>
      <c r="F25" s="29">
        <f t="shared" si="0"/>
        <v>21258095.900000002</v>
      </c>
      <c r="G25" s="29">
        <v>18369602.300000001</v>
      </c>
      <c r="H25" s="29">
        <v>1888973.1</v>
      </c>
      <c r="I25" s="29">
        <v>999520.5</v>
      </c>
      <c r="J25" s="30">
        <f t="shared" si="1"/>
        <v>0.6720096787585178</v>
      </c>
      <c r="K25" s="30">
        <f t="shared" si="2"/>
        <v>0.74111341793497687</v>
      </c>
      <c r="L25" s="31">
        <f t="shared" si="3"/>
        <v>0.77767857809184926</v>
      </c>
      <c r="M25" s="5"/>
      <c r="N25" t="s">
        <v>85</v>
      </c>
      <c r="O25" s="6">
        <v>63620</v>
      </c>
      <c r="P25" s="66">
        <v>2.418687688948095E-2</v>
      </c>
    </row>
    <row r="26" spans="1:16" x14ac:dyDescent="0.25">
      <c r="O26" s="6"/>
      <c r="P26" s="66"/>
    </row>
    <row r="27" spans="1:16" x14ac:dyDescent="0.25">
      <c r="O27" s="6"/>
      <c r="P27" s="66"/>
    </row>
    <row r="28" spans="1:16" x14ac:dyDescent="0.25">
      <c r="O28" s="6"/>
      <c r="P28" s="66"/>
    </row>
    <row r="29" spans="1:16" x14ac:dyDescent="0.25">
      <c r="O29" s="6"/>
      <c r="P29" s="66"/>
    </row>
    <row r="30" spans="1:16" x14ac:dyDescent="0.25">
      <c r="O30" s="6"/>
      <c r="P30" s="66"/>
    </row>
    <row r="31" spans="1:16" x14ac:dyDescent="0.25">
      <c r="O31" s="6"/>
      <c r="P31" s="66"/>
    </row>
    <row r="32" spans="1:16" x14ac:dyDescent="0.25">
      <c r="O32" s="6"/>
      <c r="P32" s="66"/>
    </row>
    <row r="33" spans="15:16" x14ac:dyDescent="0.25">
      <c r="O33" s="6"/>
      <c r="P33" s="66"/>
    </row>
    <row r="34" spans="15:16" x14ac:dyDescent="0.25">
      <c r="O34" s="6"/>
      <c r="P34" s="66"/>
    </row>
    <row r="35" spans="15:16" x14ac:dyDescent="0.25">
      <c r="O35" s="6"/>
      <c r="P35" s="66"/>
    </row>
    <row r="36" spans="15:16" x14ac:dyDescent="0.25">
      <c r="O36" s="6"/>
      <c r="P36" s="66"/>
    </row>
    <row r="37" spans="15:16" x14ac:dyDescent="0.25">
      <c r="O37" s="6"/>
      <c r="P37" s="66"/>
    </row>
    <row r="38" spans="15:16" x14ac:dyDescent="0.25">
      <c r="O38" s="6"/>
      <c r="P38" s="66"/>
    </row>
    <row r="39" spans="15:16" x14ac:dyDescent="0.25">
      <c r="O39" s="6"/>
      <c r="P39" s="66"/>
    </row>
    <row r="40" spans="15:16" x14ac:dyDescent="0.25">
      <c r="O40" s="6"/>
      <c r="P40" s="66"/>
    </row>
    <row r="41" spans="15:16" x14ac:dyDescent="0.25">
      <c r="O41" s="6"/>
      <c r="P41" s="66"/>
    </row>
    <row r="42" spans="15:16" x14ac:dyDescent="0.25">
      <c r="O42" s="6"/>
      <c r="P42" s="66"/>
    </row>
    <row r="43" spans="15:16" x14ac:dyDescent="0.25">
      <c r="O43" s="6"/>
      <c r="P43" s="66"/>
    </row>
    <row r="44" spans="15:16" x14ac:dyDescent="0.25">
      <c r="O44" s="6"/>
      <c r="P44" s="66"/>
    </row>
    <row r="45" spans="15:16" x14ac:dyDescent="0.25">
      <c r="O45" s="6"/>
      <c r="P45" s="66"/>
    </row>
    <row r="46" spans="15:16" x14ac:dyDescent="0.25">
      <c r="O46" s="6"/>
      <c r="P46" s="66"/>
    </row>
    <row r="47" spans="15:16" x14ac:dyDescent="0.25">
      <c r="O47" s="6"/>
      <c r="P47" s="66"/>
    </row>
    <row r="48" spans="15:16" x14ac:dyDescent="0.25">
      <c r="O48" s="6"/>
      <c r="P48" s="66"/>
    </row>
    <row r="49" spans="15:16" x14ac:dyDescent="0.25">
      <c r="O49" s="6"/>
      <c r="P49" s="66"/>
    </row>
    <row r="50" spans="15:16" x14ac:dyDescent="0.25">
      <c r="O50" s="6"/>
      <c r="P50" s="66"/>
    </row>
    <row r="51" spans="15:16" x14ac:dyDescent="0.25">
      <c r="O51" s="6"/>
      <c r="P51" s="66"/>
    </row>
    <row r="52" spans="15:16" x14ac:dyDescent="0.25">
      <c r="O52" s="6"/>
      <c r="P52" s="66"/>
    </row>
    <row r="53" spans="15:16" x14ac:dyDescent="0.25">
      <c r="O53" s="6"/>
      <c r="P53" s="66"/>
    </row>
    <row r="54" spans="15:16" x14ac:dyDescent="0.25">
      <c r="O54" s="6"/>
      <c r="P54" s="66"/>
    </row>
    <row r="55" spans="15:16" x14ac:dyDescent="0.25">
      <c r="O55" s="6"/>
      <c r="P55" s="66"/>
    </row>
    <row r="56" spans="15:16" x14ac:dyDescent="0.25">
      <c r="O56" s="6"/>
      <c r="P56" s="66"/>
    </row>
    <row r="57" spans="15:16" x14ac:dyDescent="0.25">
      <c r="O57" s="6"/>
      <c r="P57" s="66"/>
    </row>
    <row r="58" spans="15:16" x14ac:dyDescent="0.25">
      <c r="O58" s="6"/>
      <c r="P58" s="66"/>
    </row>
    <row r="59" spans="15:16" x14ac:dyDescent="0.25">
      <c r="O59" s="6"/>
      <c r="P59" s="66"/>
    </row>
    <row r="60" spans="15:16" x14ac:dyDescent="0.25">
      <c r="O60" s="6"/>
      <c r="P60" s="66"/>
    </row>
    <row r="61" spans="15:16" x14ac:dyDescent="0.25">
      <c r="O61" s="6"/>
      <c r="P61" s="66"/>
    </row>
    <row r="62" spans="15:16" x14ac:dyDescent="0.25">
      <c r="O62" s="6"/>
      <c r="P62" s="66"/>
    </row>
    <row r="63" spans="15:16" x14ac:dyDescent="0.25">
      <c r="O63" s="6"/>
      <c r="P63" s="66"/>
    </row>
    <row r="64" spans="15:16" x14ac:dyDescent="0.25">
      <c r="O64" s="6"/>
      <c r="P64" s="66"/>
    </row>
    <row r="65" spans="15:16" x14ac:dyDescent="0.25">
      <c r="O65" s="6"/>
      <c r="P65" s="66"/>
    </row>
    <row r="66" spans="15:16" x14ac:dyDescent="0.25">
      <c r="O66" s="6"/>
      <c r="P66" s="66"/>
    </row>
    <row r="67" spans="15:16" x14ac:dyDescent="0.25">
      <c r="O67" s="6"/>
      <c r="P67" s="66"/>
    </row>
    <row r="68" spans="15:16" x14ac:dyDescent="0.25">
      <c r="O68" s="6"/>
      <c r="P68" s="66"/>
    </row>
    <row r="69" spans="15:16" x14ac:dyDescent="0.25">
      <c r="O69" s="6"/>
      <c r="P69" s="66"/>
    </row>
    <row r="70" spans="15:16" x14ac:dyDescent="0.25">
      <c r="O70" s="6"/>
      <c r="P70" s="66"/>
    </row>
    <row r="71" spans="15:16" x14ac:dyDescent="0.25">
      <c r="O71" s="6"/>
      <c r="P71" s="66"/>
    </row>
    <row r="72" spans="15:16" x14ac:dyDescent="0.25">
      <c r="O72" s="6"/>
      <c r="P72" s="66"/>
    </row>
    <row r="73" spans="15:16" x14ac:dyDescent="0.25">
      <c r="O73" s="6"/>
      <c r="P73" s="66"/>
    </row>
    <row r="74" spans="15:16" x14ac:dyDescent="0.25">
      <c r="O74" s="6"/>
      <c r="P74" s="66"/>
    </row>
    <row r="75" spans="15:16" x14ac:dyDescent="0.25">
      <c r="O75" s="6"/>
      <c r="P75" s="66"/>
    </row>
    <row r="76" spans="15:16" x14ac:dyDescent="0.25">
      <c r="O76" s="6"/>
      <c r="P76" s="66"/>
    </row>
    <row r="77" spans="15:16" x14ac:dyDescent="0.25">
      <c r="O77" s="6"/>
      <c r="P77" s="66"/>
    </row>
    <row r="78" spans="15:16" x14ac:dyDescent="0.25">
      <c r="O78" s="6"/>
      <c r="P78" s="66"/>
    </row>
    <row r="79" spans="15:16" x14ac:dyDescent="0.25">
      <c r="O79" s="6"/>
      <c r="P79" s="66"/>
    </row>
    <row r="80" spans="15:16" x14ac:dyDescent="0.25">
      <c r="O80" s="6"/>
      <c r="P80" s="66"/>
    </row>
    <row r="81" spans="15:16" x14ac:dyDescent="0.25">
      <c r="O81" s="6"/>
      <c r="P81" s="66"/>
    </row>
    <row r="82" spans="15:16" x14ac:dyDescent="0.25">
      <c r="O82" s="6"/>
      <c r="P82" s="66"/>
    </row>
    <row r="83" spans="15:16" x14ac:dyDescent="0.25">
      <c r="O83" s="6"/>
      <c r="P83" s="66"/>
    </row>
    <row r="84" spans="15:16" x14ac:dyDescent="0.25">
      <c r="O84" s="6"/>
      <c r="P84" s="66"/>
    </row>
    <row r="85" spans="15:16" x14ac:dyDescent="0.25">
      <c r="O85" s="6"/>
      <c r="P85" s="66"/>
    </row>
    <row r="86" spans="15:16" x14ac:dyDescent="0.25">
      <c r="O86" s="6"/>
      <c r="P86" s="66"/>
    </row>
    <row r="87" spans="15:16" x14ac:dyDescent="0.25">
      <c r="O87" s="6"/>
      <c r="P87" s="66"/>
    </row>
    <row r="88" spans="15:16" x14ac:dyDescent="0.25">
      <c r="O88" s="6"/>
      <c r="P88" s="66"/>
    </row>
    <row r="89" spans="15:16" x14ac:dyDescent="0.25">
      <c r="O89" s="6"/>
      <c r="P89" s="66"/>
    </row>
    <row r="90" spans="15:16" x14ac:dyDescent="0.25">
      <c r="O90" s="6"/>
      <c r="P90" s="66"/>
    </row>
    <row r="91" spans="15:16" x14ac:dyDescent="0.25">
      <c r="O91" s="6"/>
      <c r="P91" s="66"/>
    </row>
    <row r="92" spans="15:16" x14ac:dyDescent="0.25">
      <c r="O92" s="6"/>
      <c r="P92" s="66"/>
    </row>
    <row r="93" spans="15:16" x14ac:dyDescent="0.25">
      <c r="O93" s="6"/>
      <c r="P93" s="66"/>
    </row>
    <row r="94" spans="15:16" x14ac:dyDescent="0.25">
      <c r="O94" s="6"/>
      <c r="P94" s="66"/>
    </row>
    <row r="95" spans="15:16" x14ac:dyDescent="0.25">
      <c r="O95" s="6"/>
      <c r="P95" s="66"/>
    </row>
    <row r="96" spans="15:16" x14ac:dyDescent="0.25">
      <c r="O96" s="6"/>
      <c r="P96" s="66"/>
    </row>
    <row r="97" spans="15:16" x14ac:dyDescent="0.25">
      <c r="O97" s="6"/>
      <c r="P97" s="66"/>
    </row>
    <row r="98" spans="15:16" x14ac:dyDescent="0.25">
      <c r="O98" s="6"/>
      <c r="P98" s="66"/>
    </row>
    <row r="99" spans="15:16" x14ac:dyDescent="0.25">
      <c r="O99" s="6"/>
      <c r="P99" s="66"/>
    </row>
    <row r="100" spans="15:16" x14ac:dyDescent="0.25">
      <c r="O100" s="6"/>
      <c r="P100" s="66"/>
    </row>
  </sheetData>
  <sortState ref="N6:P100">
    <sortCondition descending="1" ref="P5:P100"/>
  </sortState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  <drawing r:id="rId1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5"/>
  <dimension ref="A1:M20"/>
  <sheetViews>
    <sheetView topLeftCell="A10" workbookViewId="0">
      <selection activeCell="A20" sqref="A20:D20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72</v>
      </c>
      <c r="B1" s="33" t="s">
        <v>72</v>
      </c>
      <c r="C1" s="33" t="s">
        <v>59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1067</v>
      </c>
    </row>
    <row r="3" spans="1:13" ht="15.75" thickBot="1" x14ac:dyDescent="0.3">
      <c r="A3" s="76" t="s">
        <v>81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3"/>
      <c r="C6" s="13"/>
      <c r="D6" s="14">
        <v>70884953</v>
      </c>
      <c r="E6" s="15">
        <v>162841081</v>
      </c>
      <c r="F6" s="15">
        <v>105955030.90000001</v>
      </c>
      <c r="G6" s="15">
        <v>90674384.699999988</v>
      </c>
      <c r="H6" s="15">
        <v>10357401.699999999</v>
      </c>
      <c r="I6" s="15">
        <v>4923244.5</v>
      </c>
      <c r="J6" s="16">
        <v>0.55682745498354924</v>
      </c>
      <c r="K6" s="16">
        <v>0.6204318086048568</v>
      </c>
      <c r="L6" s="17">
        <v>0.65066523907440776</v>
      </c>
      <c r="M6" s="5"/>
    </row>
    <row r="7" spans="1:13" x14ac:dyDescent="0.25">
      <c r="A7" s="40" t="s">
        <v>139</v>
      </c>
      <c r="B7" s="42"/>
      <c r="C7" s="42"/>
      <c r="D7" s="43">
        <f ca="1">SUM(D8:OFFSET(D6,MATCH("PROYECTOS",$A$8:$A$50,0),0))</f>
        <v>70884953</v>
      </c>
      <c r="E7" s="44">
        <f ca="1">SUM(E8:OFFSET(E6,MATCH("PROYECTOS",$A$8:$A$50,0),0))</f>
        <v>94975788</v>
      </c>
      <c r="F7" s="44">
        <f ca="1">SUM(F8:OFFSET(F6,MATCH("PROYECTOS",$A$8:$A$50,0),0))</f>
        <v>74581206.800000012</v>
      </c>
      <c r="G7" s="44">
        <f ca="1">SUM(G8:OFFSET(G6,MATCH("PROYECTOS",$A$8:$A$50,0),0))</f>
        <v>68823944.200000003</v>
      </c>
      <c r="H7" s="44">
        <f ca="1">SUM(H8:OFFSET(H6,MATCH("PROYECTOS",$A$8:$A$50,0),0))</f>
        <v>3116957.2</v>
      </c>
      <c r="I7" s="44">
        <f ca="1">SUM(I8:OFFSET(I6,MATCH("PROYECTOS",$A$8:$A$50,0),0))</f>
        <v>2640305.4</v>
      </c>
      <c r="J7" s="45">
        <f ca="1">IFERROR(G7/E7,0)</f>
        <v>0.72464725641444538</v>
      </c>
      <c r="K7" s="45">
        <f ca="1">IFERROR(SUM(G7,H7)/E7,0)</f>
        <v>0.75746569641517481</v>
      </c>
      <c r="L7" s="46">
        <f ca="1">IFERROR(SUM(G7,H7,I7)/E7,0)</f>
        <v>0.78526546997430557</v>
      </c>
      <c r="M7" s="5"/>
    </row>
    <row r="8" spans="1:13" x14ac:dyDescent="0.25">
      <c r="A8" s="18"/>
      <c r="B8" s="20">
        <v>3000001</v>
      </c>
      <c r="C8" s="20" t="s">
        <v>366</v>
      </c>
      <c r="D8" s="21">
        <v>58125470</v>
      </c>
      <c r="E8" s="22">
        <v>72716250</v>
      </c>
      <c r="F8" s="22">
        <f t="shared" ref="F8:F12" si="0">SUM(G8,H8,I8)</f>
        <v>60402676.400000006</v>
      </c>
      <c r="G8" s="22">
        <v>57986274.700000003</v>
      </c>
      <c r="H8" s="22">
        <v>998552.2</v>
      </c>
      <c r="I8" s="22">
        <v>1417849.5</v>
      </c>
      <c r="J8" s="23">
        <f t="shared" ref="J8:J13" si="1">IFERROR(G8/E8,0)</f>
        <v>0.79743213793340562</v>
      </c>
      <c r="K8" s="23">
        <f t="shared" ref="K8:K13" si="2">IFERROR(SUM(G8,H8)/E8,0)</f>
        <v>0.81116431196603245</v>
      </c>
      <c r="L8" s="24">
        <f t="shared" ref="L8:L13" si="3">IFERROR(SUM(G8,H8,I8)/E8,0)</f>
        <v>0.83066269781513768</v>
      </c>
      <c r="M8" s="5"/>
    </row>
    <row r="9" spans="1:13" ht="38.25" x14ac:dyDescent="0.25">
      <c r="A9" s="18"/>
      <c r="B9" s="20">
        <v>3000190</v>
      </c>
      <c r="C9" s="20" t="s">
        <v>1068</v>
      </c>
      <c r="D9" s="21">
        <v>6233483</v>
      </c>
      <c r="E9" s="22">
        <v>7479492</v>
      </c>
      <c r="F9" s="22">
        <f t="shared" si="0"/>
        <v>5338010.4000000004</v>
      </c>
      <c r="G9" s="22">
        <v>4051828.8</v>
      </c>
      <c r="H9" s="22">
        <v>631506.9</v>
      </c>
      <c r="I9" s="22">
        <v>654674.69999999995</v>
      </c>
      <c r="J9" s="23">
        <f t="shared" si="1"/>
        <v>0.54172513320423366</v>
      </c>
      <c r="K9" s="23">
        <f t="shared" si="2"/>
        <v>0.62615692349159546</v>
      </c>
      <c r="L9" s="24">
        <f t="shared" si="3"/>
        <v>0.7136862236098388</v>
      </c>
      <c r="M9" s="5"/>
    </row>
    <row r="10" spans="1:13" ht="38.25" x14ac:dyDescent="0.25">
      <c r="A10" s="18"/>
      <c r="B10" s="20">
        <v>3000191</v>
      </c>
      <c r="C10" s="20" t="s">
        <v>1069</v>
      </c>
      <c r="D10" s="21">
        <v>5250000</v>
      </c>
      <c r="E10" s="22">
        <v>5252100</v>
      </c>
      <c r="F10" s="22">
        <f t="shared" si="0"/>
        <v>2993690.9</v>
      </c>
      <c r="G10" s="22">
        <v>2318755.9</v>
      </c>
      <c r="H10" s="22">
        <v>544612.4</v>
      </c>
      <c r="I10" s="22">
        <v>130322.6</v>
      </c>
      <c r="J10" s="23">
        <f t="shared" si="1"/>
        <v>0.44149119399859105</v>
      </c>
      <c r="K10" s="23">
        <f t="shared" si="2"/>
        <v>0.54518541154966582</v>
      </c>
      <c r="L10" s="24">
        <f t="shared" si="3"/>
        <v>0.56999883855981415</v>
      </c>
      <c r="M10" s="5"/>
    </row>
    <row r="11" spans="1:13" ht="38.25" x14ac:dyDescent="0.25">
      <c r="A11" s="18"/>
      <c r="B11" s="20">
        <v>3000192</v>
      </c>
      <c r="C11" s="20" t="s">
        <v>1070</v>
      </c>
      <c r="D11" s="21">
        <v>800000</v>
      </c>
      <c r="E11" s="22">
        <v>800000</v>
      </c>
      <c r="F11" s="22">
        <f t="shared" si="0"/>
        <v>87095.9</v>
      </c>
      <c r="G11" s="22">
        <v>0</v>
      </c>
      <c r="H11" s="22">
        <v>0</v>
      </c>
      <c r="I11" s="22">
        <v>87095.9</v>
      </c>
      <c r="J11" s="23">
        <f t="shared" si="1"/>
        <v>0</v>
      </c>
      <c r="K11" s="23">
        <f t="shared" si="2"/>
        <v>0</v>
      </c>
      <c r="L11" s="24">
        <f t="shared" si="3"/>
        <v>0.10886987499999999</v>
      </c>
      <c r="M11" s="5"/>
    </row>
    <row r="12" spans="1:13" x14ac:dyDescent="0.25">
      <c r="A12" s="18"/>
      <c r="B12" s="20">
        <v>9000000</v>
      </c>
      <c r="C12" s="20" t="s">
        <v>160</v>
      </c>
      <c r="D12" s="21">
        <v>476000</v>
      </c>
      <c r="E12" s="22">
        <v>8727946</v>
      </c>
      <c r="F12" s="22">
        <f t="shared" si="0"/>
        <v>5759733.2000000002</v>
      </c>
      <c r="G12" s="22">
        <v>4467084.8</v>
      </c>
      <c r="H12" s="22">
        <v>942285.7</v>
      </c>
      <c r="I12" s="22">
        <v>350362.7</v>
      </c>
      <c r="J12" s="23">
        <f t="shared" si="1"/>
        <v>0.51181398235048658</v>
      </c>
      <c r="K12" s="23">
        <f t="shared" si="2"/>
        <v>0.61977588999748623</v>
      </c>
      <c r="L12" s="24">
        <f t="shared" si="3"/>
        <v>0.65991851920257072</v>
      </c>
      <c r="M12" s="5"/>
    </row>
    <row r="13" spans="1:13" ht="15.75" thickBot="1" x14ac:dyDescent="0.3">
      <c r="A13" s="47" t="s">
        <v>161</v>
      </c>
      <c r="B13" s="49"/>
      <c r="C13" s="49"/>
      <c r="D13" s="50">
        <f ca="1">OFFSET(D13,-MATCH("PROYECTOS",$A$8:$A$50,0)-1,0)-(OFFSET(D13,-MATCH("PROYECTOS",$A$8:$A$50,0),0))</f>
        <v>0</v>
      </c>
      <c r="E13" s="51">
        <f t="shared" ref="E13:I13" ca="1" si="4">OFFSET(E13,-MATCH("PROYECTOS",$A$8:$A$50,0)-1,0)-(OFFSET(E13,-MATCH("PROYECTOS",$A$8:$A$50,0),0))</f>
        <v>67865293</v>
      </c>
      <c r="F13" s="51">
        <f t="shared" ca="1" si="4"/>
        <v>31373824.099999994</v>
      </c>
      <c r="G13" s="51">
        <f t="shared" ca="1" si="4"/>
        <v>21850440.499999985</v>
      </c>
      <c r="H13" s="51">
        <f t="shared" ca="1" si="4"/>
        <v>7240444.4999999991</v>
      </c>
      <c r="I13" s="51">
        <f t="shared" ca="1" si="4"/>
        <v>2282939.1</v>
      </c>
      <c r="J13" s="52">
        <f t="shared" ca="1" si="1"/>
        <v>0.32196782087126602</v>
      </c>
      <c r="K13" s="52">
        <f t="shared" ca="1" si="2"/>
        <v>0.42865629416791856</v>
      </c>
      <c r="L13" s="53">
        <f t="shared" ca="1" si="3"/>
        <v>0.46229556689602719</v>
      </c>
      <c r="M13" s="5"/>
    </row>
    <row r="14" spans="1:13" ht="15.75" thickBot="1" x14ac:dyDescent="0.3"/>
    <row r="15" spans="1:13" ht="15.75" thickBot="1" x14ac:dyDescent="0.3">
      <c r="A15" s="82" t="s">
        <v>209</v>
      </c>
      <c r="B15" s="83"/>
      <c r="C15" s="83"/>
      <c r="D15" s="84"/>
    </row>
    <row r="16" spans="1:13" ht="15.75" thickBot="1" x14ac:dyDescent="0.3">
      <c r="A16" s="2" t="s">
        <v>1080</v>
      </c>
    </row>
    <row r="17" spans="1:4" ht="45" customHeight="1" x14ac:dyDescent="0.25">
      <c r="A17" s="76" t="s">
        <v>211</v>
      </c>
      <c r="B17" s="77"/>
      <c r="C17" s="77"/>
      <c r="D17" s="87" t="s">
        <v>212</v>
      </c>
    </row>
    <row r="18" spans="1:4" ht="15.75" thickBot="1" x14ac:dyDescent="0.3">
      <c r="A18" s="85"/>
      <c r="B18" s="86"/>
      <c r="C18" s="86"/>
      <c r="D18" s="88"/>
    </row>
    <row r="19" spans="1:4" ht="38.25" x14ac:dyDescent="0.25">
      <c r="A19" s="18"/>
      <c r="B19" s="20">
        <v>3000191</v>
      </c>
      <c r="C19" s="20" t="s">
        <v>1069</v>
      </c>
      <c r="D19" s="24">
        <v>0.56999883855981415</v>
      </c>
    </row>
    <row r="20" spans="1:4" ht="39" thickBot="1" x14ac:dyDescent="0.3">
      <c r="A20" s="25"/>
      <c r="B20" s="27">
        <v>3000192</v>
      </c>
      <c r="C20" s="27" t="s">
        <v>1070</v>
      </c>
      <c r="D20" s="31">
        <v>0.10886987499999999</v>
      </c>
    </row>
  </sheetData>
  <mergeCells count="10">
    <mergeCell ref="A15:D15"/>
    <mergeCell ref="A17:C18"/>
    <mergeCell ref="D17:D18"/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6"/>
  <dimension ref="A1:S14"/>
  <sheetViews>
    <sheetView workbookViewId="0">
      <selection activeCell="A13" sqref="A13:S13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4" width="7.7109375" customWidth="1"/>
    <col min="5" max="5" width="31.42578125" customWidth="1"/>
    <col min="6" max="6" width="4.28515625" style="4" customWidth="1"/>
    <col min="7" max="7" width="11.42578125" customWidth="1"/>
    <col min="8" max="10" width="13.5703125" customWidth="1"/>
    <col min="11" max="13" width="0" hidden="1" customWidth="1"/>
    <col min="17" max="18" width="14" hidden="1" customWidth="1"/>
    <col min="19" max="19" width="0" hidden="1" customWidth="1"/>
  </cols>
  <sheetData>
    <row r="1" spans="1:19" ht="15.75" x14ac:dyDescent="0.25">
      <c r="A1" s="32">
        <v>72</v>
      </c>
      <c r="B1" s="33" t="s">
        <v>72</v>
      </c>
      <c r="C1" s="33" t="s">
        <v>59</v>
      </c>
      <c r="D1" s="33"/>
      <c r="E1" s="33"/>
      <c r="F1" s="36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15.75" thickBot="1" x14ac:dyDescent="0.3">
      <c r="A2" s="2" t="s">
        <v>1071</v>
      </c>
    </row>
    <row r="3" spans="1:19" ht="15.75" thickBot="1" x14ac:dyDescent="0.3">
      <c r="A3" s="76" t="s">
        <v>163</v>
      </c>
      <c r="B3" s="77"/>
      <c r="C3" s="77"/>
      <c r="D3" s="77"/>
      <c r="E3" s="77"/>
      <c r="F3" s="77"/>
      <c r="G3" s="77"/>
      <c r="H3" s="76" t="s">
        <v>1</v>
      </c>
      <c r="I3" s="77"/>
      <c r="J3" s="77"/>
      <c r="K3" s="77"/>
      <c r="L3" s="77"/>
      <c r="M3" s="77"/>
      <c r="N3" s="77"/>
      <c r="O3" s="77"/>
      <c r="P3" s="78"/>
      <c r="Q3" s="77" t="s">
        <v>167</v>
      </c>
      <c r="R3" s="77"/>
      <c r="S3" s="78"/>
    </row>
    <row r="4" spans="1:19" ht="45" customHeight="1" x14ac:dyDescent="0.25">
      <c r="A4" s="96" t="s">
        <v>164</v>
      </c>
      <c r="B4" s="92"/>
      <c r="C4" s="92"/>
      <c r="D4" s="92" t="s">
        <v>165</v>
      </c>
      <c r="E4" s="92"/>
      <c r="F4" s="92" t="s">
        <v>166</v>
      </c>
      <c r="G4" s="93"/>
      <c r="H4" s="74" t="s">
        <v>2</v>
      </c>
      <c r="I4" s="72" t="s">
        <v>3</v>
      </c>
      <c r="J4" s="72" t="s">
        <v>76</v>
      </c>
      <c r="K4" s="72" t="s">
        <v>5</v>
      </c>
      <c r="L4" s="72"/>
      <c r="M4" s="72"/>
      <c r="N4" s="72" t="s">
        <v>9</v>
      </c>
      <c r="O4" s="72"/>
      <c r="P4" s="81"/>
      <c r="Q4" s="90" t="s">
        <v>168</v>
      </c>
      <c r="R4" s="72" t="s">
        <v>169</v>
      </c>
      <c r="S4" s="81" t="s">
        <v>170</v>
      </c>
    </row>
    <row r="5" spans="1:19" ht="15.75" thickBot="1" x14ac:dyDescent="0.3">
      <c r="A5" s="97"/>
      <c r="B5" s="94"/>
      <c r="C5" s="94"/>
      <c r="D5" s="94"/>
      <c r="E5" s="94"/>
      <c r="F5" s="94"/>
      <c r="G5" s="95"/>
      <c r="H5" s="75"/>
      <c r="I5" s="73"/>
      <c r="J5" s="73"/>
      <c r="K5" s="9" t="s">
        <v>6</v>
      </c>
      <c r="L5" s="9" t="s">
        <v>7</v>
      </c>
      <c r="M5" s="9" t="s">
        <v>77</v>
      </c>
      <c r="N5" s="9" t="s">
        <v>10</v>
      </c>
      <c r="O5" s="9" t="s">
        <v>7</v>
      </c>
      <c r="P5" s="10" t="s">
        <v>77</v>
      </c>
      <c r="Q5" s="91"/>
      <c r="R5" s="73"/>
      <c r="S5" s="89"/>
    </row>
    <row r="6" spans="1:19" x14ac:dyDescent="0.25">
      <c r="A6" s="11" t="s">
        <v>11</v>
      </c>
      <c r="B6" s="13"/>
      <c r="C6" s="13"/>
      <c r="D6" s="54"/>
      <c r="E6" s="13"/>
      <c r="F6" s="55"/>
      <c r="G6" s="13"/>
      <c r="H6" s="14">
        <v>70884953</v>
      </c>
      <c r="I6" s="15">
        <v>162841081</v>
      </c>
      <c r="J6" s="15">
        <v>105955030.90000001</v>
      </c>
      <c r="K6" s="15">
        <v>90674384.699999988</v>
      </c>
      <c r="L6" s="15">
        <v>10357401.699999999</v>
      </c>
      <c r="M6" s="15">
        <v>4923244.5</v>
      </c>
      <c r="N6" s="16">
        <v>0.55682745498354924</v>
      </c>
      <c r="O6" s="16">
        <v>0.6204318086048568</v>
      </c>
      <c r="P6" s="17">
        <v>0.65066523907440776</v>
      </c>
      <c r="Q6" s="56"/>
      <c r="R6" s="15"/>
      <c r="S6" s="17"/>
    </row>
    <row r="7" spans="1:19" x14ac:dyDescent="0.25">
      <c r="A7" s="40" t="s">
        <v>171</v>
      </c>
      <c r="B7" s="42"/>
      <c r="C7" s="42"/>
      <c r="D7" s="57"/>
      <c r="E7" s="42"/>
      <c r="F7" s="58"/>
      <c r="G7" s="42"/>
      <c r="H7" s="43">
        <f ca="1">SUM(H8:OFFSET(H6,MATCH("PROYECTOS",$A$8:$A$50,0),0))</f>
        <v>70884953</v>
      </c>
      <c r="I7" s="44">
        <f ca="1">SUM(I8:OFFSET(I6,MATCH("PROYECTOS",$A$8:$A$50,0),0))</f>
        <v>94975788</v>
      </c>
      <c r="J7" s="44">
        <f ca="1">SUM(J8:OFFSET(J6,MATCH("PROYECTOS",$A$8:$A$50,0),0))</f>
        <v>74581206.799999997</v>
      </c>
      <c r="K7" s="44">
        <f ca="1">SUM(K8:OFFSET(K6,MATCH("PROYECTOS",$A$8:$A$50,0),0))</f>
        <v>68823944.199999988</v>
      </c>
      <c r="L7" s="44">
        <f ca="1">SUM(L8:OFFSET(L6,MATCH("PROYECTOS",$A$8:$A$50,0),0))</f>
        <v>3116957.2</v>
      </c>
      <c r="M7" s="44">
        <f ca="1">SUM(M8:OFFSET(M6,MATCH("PROYECTOS",$A$8:$A$50,0),0))</f>
        <v>2640305.4000000004</v>
      </c>
      <c r="N7" s="45">
        <f ca="1">IFERROR(K7/I7,0)</f>
        <v>0.72464725641444516</v>
      </c>
      <c r="O7" s="45">
        <f ca="1">IFERROR(SUM(K7,L7)/I7,0)</f>
        <v>0.75746569641517469</v>
      </c>
      <c r="P7" s="46">
        <f ca="1">IFERROR(SUM(K7,L7,M7)/I7,0)</f>
        <v>0.78526546997430546</v>
      </c>
      <c r="Q7" s="59"/>
      <c r="R7" s="44"/>
      <c r="S7" s="46"/>
    </row>
    <row r="8" spans="1:19" ht="25.5" x14ac:dyDescent="0.25">
      <c r="A8" s="18"/>
      <c r="B8" s="20">
        <v>5001253</v>
      </c>
      <c r="C8" s="20" t="s">
        <v>1072</v>
      </c>
      <c r="D8" s="63">
        <v>3000001</v>
      </c>
      <c r="E8" s="20" t="s">
        <v>366</v>
      </c>
      <c r="F8" s="64">
        <v>96</v>
      </c>
      <c r="G8" s="20" t="s">
        <v>1077</v>
      </c>
      <c r="H8" s="21">
        <v>38756466</v>
      </c>
      <c r="I8" s="22">
        <v>49641361</v>
      </c>
      <c r="J8" s="22">
        <f t="shared" ref="J8:J13" si="0">SUM(K8,L8,M8)</f>
        <v>45729150.299999997</v>
      </c>
      <c r="K8" s="22">
        <v>44180280</v>
      </c>
      <c r="L8" s="22">
        <v>523872.9</v>
      </c>
      <c r="M8" s="22">
        <v>1024997.4</v>
      </c>
      <c r="N8" s="23">
        <f t="shared" ref="N8:N14" si="1">IFERROR(K8/I8,0)</f>
        <v>0.88998929743284028</v>
      </c>
      <c r="O8" s="23">
        <f t="shared" ref="O8:O14" si="2">IFERROR(SUM(K8,L8)/I8,0)</f>
        <v>0.90054245088082896</v>
      </c>
      <c r="P8" s="24">
        <f t="shared" ref="P8:P14" si="3">IFERROR(SUM(K8,L8,M8)/I8,0)</f>
        <v>0.92119050281477977</v>
      </c>
      <c r="Q8" s="65">
        <v>0</v>
      </c>
      <c r="R8" s="22">
        <v>0</v>
      </c>
      <c r="S8" s="24">
        <f>IFERROR(R8/Q8,0)</f>
        <v>0</v>
      </c>
    </row>
    <row r="9" spans="1:19" ht="25.5" x14ac:dyDescent="0.25">
      <c r="A9" s="18"/>
      <c r="B9" s="20">
        <v>5001254</v>
      </c>
      <c r="C9" s="20" t="s">
        <v>1073</v>
      </c>
      <c r="D9" s="63">
        <v>3000001</v>
      </c>
      <c r="E9" s="20" t="s">
        <v>366</v>
      </c>
      <c r="F9" s="64">
        <v>1</v>
      </c>
      <c r="G9" s="20" t="s">
        <v>413</v>
      </c>
      <c r="H9" s="21">
        <v>7902895</v>
      </c>
      <c r="I9" s="22">
        <v>10537298</v>
      </c>
      <c r="J9" s="22">
        <f t="shared" si="0"/>
        <v>10537298</v>
      </c>
      <c r="K9" s="22">
        <v>10537298</v>
      </c>
      <c r="L9" s="22">
        <v>0</v>
      </c>
      <c r="M9" s="22">
        <v>0</v>
      </c>
      <c r="N9" s="23">
        <f t="shared" si="1"/>
        <v>1</v>
      </c>
      <c r="O9" s="23">
        <f t="shared" si="2"/>
        <v>1</v>
      </c>
      <c r="P9" s="24">
        <f t="shared" si="3"/>
        <v>1</v>
      </c>
      <c r="Q9" s="65">
        <v>0</v>
      </c>
      <c r="R9" s="22">
        <v>0</v>
      </c>
      <c r="S9" s="24">
        <f t="shared" ref="S9:S13" si="4">IFERROR(R9/Q9,0)</f>
        <v>0</v>
      </c>
    </row>
    <row r="10" spans="1:19" ht="38.25" x14ac:dyDescent="0.25">
      <c r="A10" s="18"/>
      <c r="B10" s="20">
        <v>5001634</v>
      </c>
      <c r="C10" s="20" t="s">
        <v>1074</v>
      </c>
      <c r="D10" s="63">
        <v>3000190</v>
      </c>
      <c r="E10" s="20" t="s">
        <v>1068</v>
      </c>
      <c r="F10" s="64">
        <v>110</v>
      </c>
      <c r="G10" s="20" t="s">
        <v>706</v>
      </c>
      <c r="H10" s="21">
        <v>6191483</v>
      </c>
      <c r="I10" s="22">
        <v>7437492</v>
      </c>
      <c r="J10" s="22">
        <f t="shared" si="0"/>
        <v>5316710.4000000004</v>
      </c>
      <c r="K10" s="22">
        <v>4051828.8</v>
      </c>
      <c r="L10" s="22">
        <v>624406.9</v>
      </c>
      <c r="M10" s="22">
        <v>640474.69999999995</v>
      </c>
      <c r="N10" s="23">
        <f t="shared" si="1"/>
        <v>0.544784290188144</v>
      </c>
      <c r="O10" s="23">
        <f t="shared" si="2"/>
        <v>0.62873824939912548</v>
      </c>
      <c r="P10" s="24">
        <f t="shared" si="3"/>
        <v>0.71485258740446378</v>
      </c>
      <c r="Q10" s="65">
        <v>0</v>
      </c>
      <c r="R10" s="22">
        <v>0</v>
      </c>
      <c r="S10" s="24">
        <f t="shared" si="4"/>
        <v>0</v>
      </c>
    </row>
    <row r="11" spans="1:19" ht="51" x14ac:dyDescent="0.25">
      <c r="A11" s="18"/>
      <c r="B11" s="20">
        <v>5001637</v>
      </c>
      <c r="C11" s="20" t="s">
        <v>1075</v>
      </c>
      <c r="D11" s="63">
        <v>3000191</v>
      </c>
      <c r="E11" s="20" t="s">
        <v>1069</v>
      </c>
      <c r="F11" s="64">
        <v>88</v>
      </c>
      <c r="G11" s="20" t="s">
        <v>316</v>
      </c>
      <c r="H11" s="21">
        <v>5250000</v>
      </c>
      <c r="I11" s="22">
        <v>5252100</v>
      </c>
      <c r="J11" s="22">
        <f t="shared" si="0"/>
        <v>2993690.9</v>
      </c>
      <c r="K11" s="22">
        <v>2318755.9</v>
      </c>
      <c r="L11" s="22">
        <v>544612.4</v>
      </c>
      <c r="M11" s="22">
        <v>130322.6</v>
      </c>
      <c r="N11" s="23">
        <f t="shared" si="1"/>
        <v>0.44149119399859105</v>
      </c>
      <c r="O11" s="23">
        <f t="shared" si="2"/>
        <v>0.54518541154966582</v>
      </c>
      <c r="P11" s="24">
        <f t="shared" si="3"/>
        <v>0.56999883855981415</v>
      </c>
      <c r="Q11" s="65">
        <v>0</v>
      </c>
      <c r="R11" s="22">
        <v>0</v>
      </c>
      <c r="S11" s="24">
        <f t="shared" si="4"/>
        <v>0</v>
      </c>
    </row>
    <row r="12" spans="1:19" ht="38.25" x14ac:dyDescent="0.25">
      <c r="A12" s="18"/>
      <c r="B12" s="20">
        <v>5001638</v>
      </c>
      <c r="C12" s="20" t="s">
        <v>1076</v>
      </c>
      <c r="D12" s="63">
        <v>3000192</v>
      </c>
      <c r="E12" s="20" t="s">
        <v>1070</v>
      </c>
      <c r="F12" s="64">
        <v>194</v>
      </c>
      <c r="G12" s="20" t="s">
        <v>1078</v>
      </c>
      <c r="H12" s="21">
        <v>800000</v>
      </c>
      <c r="I12" s="22">
        <v>800000</v>
      </c>
      <c r="J12" s="22">
        <f t="shared" si="0"/>
        <v>87095.9</v>
      </c>
      <c r="K12" s="22">
        <v>0</v>
      </c>
      <c r="L12" s="22">
        <v>0</v>
      </c>
      <c r="M12" s="22">
        <v>87095.9</v>
      </c>
      <c r="N12" s="23">
        <f t="shared" si="1"/>
        <v>0</v>
      </c>
      <c r="O12" s="23">
        <f t="shared" si="2"/>
        <v>0</v>
      </c>
      <c r="P12" s="24">
        <f t="shared" si="3"/>
        <v>0.10886987499999999</v>
      </c>
      <c r="Q12" s="65">
        <v>0</v>
      </c>
      <c r="R12" s="22">
        <v>0</v>
      </c>
      <c r="S12" s="24">
        <f t="shared" si="4"/>
        <v>0</v>
      </c>
    </row>
    <row r="13" spans="1:19" x14ac:dyDescent="0.25">
      <c r="A13" s="18"/>
      <c r="B13" s="20">
        <v>9000000</v>
      </c>
      <c r="C13" s="20" t="s">
        <v>192</v>
      </c>
      <c r="D13" s="63">
        <v>9000000</v>
      </c>
      <c r="E13" s="20" t="s">
        <v>193</v>
      </c>
      <c r="F13" s="64"/>
      <c r="G13" s="20" t="s">
        <v>205</v>
      </c>
      <c r="H13" s="21">
        <v>11984109</v>
      </c>
      <c r="I13" s="22">
        <v>21307537</v>
      </c>
      <c r="J13" s="22">
        <f t="shared" si="0"/>
        <v>9917261.3000000007</v>
      </c>
      <c r="K13" s="22">
        <v>7735781.5</v>
      </c>
      <c r="L13" s="22">
        <v>1424065</v>
      </c>
      <c r="M13" s="22">
        <v>757414.8</v>
      </c>
      <c r="N13" s="23">
        <f t="shared" si="1"/>
        <v>0.36305376355793728</v>
      </c>
      <c r="O13" s="23">
        <f t="shared" si="2"/>
        <v>0.42988762614843751</v>
      </c>
      <c r="P13" s="24">
        <f t="shared" si="3"/>
        <v>0.46543442820256514</v>
      </c>
      <c r="Q13" s="65">
        <v>0</v>
      </c>
      <c r="R13" s="22">
        <v>0</v>
      </c>
      <c r="S13" s="24">
        <f t="shared" si="4"/>
        <v>0</v>
      </c>
    </row>
    <row r="14" spans="1:19" ht="15.75" thickBot="1" x14ac:dyDescent="0.3">
      <c r="A14" s="47" t="s">
        <v>161</v>
      </c>
      <c r="B14" s="49"/>
      <c r="C14" s="49"/>
      <c r="D14" s="60"/>
      <c r="E14" s="49"/>
      <c r="F14" s="61"/>
      <c r="G14" s="49"/>
      <c r="H14" s="50">
        <f ca="1">OFFSET(H14,-MATCH("PROYECTOS",$A$8:$A$50,0)-1,0)-(OFFSET(H14,-MATCH("PROYECTOS",$A$8:$A$50,0),0))</f>
        <v>0</v>
      </c>
      <c r="I14" s="51">
        <f t="shared" ref="I14:M14" ca="1" si="5">OFFSET(I14,-MATCH("PROYECTOS",$A$8:$A$50,0)-1,0)-(OFFSET(I14,-MATCH("PROYECTOS",$A$8:$A$50,0),0))</f>
        <v>67865293</v>
      </c>
      <c r="J14" s="51">
        <f t="shared" ca="1" si="5"/>
        <v>31373824.100000009</v>
      </c>
      <c r="K14" s="51">
        <f t="shared" ca="1" si="5"/>
        <v>21850440.5</v>
      </c>
      <c r="L14" s="51">
        <f t="shared" ca="1" si="5"/>
        <v>7240444.4999999991</v>
      </c>
      <c r="M14" s="51">
        <f t="shared" ca="1" si="5"/>
        <v>2282939.0999999996</v>
      </c>
      <c r="N14" s="52">
        <f t="shared" ca="1" si="1"/>
        <v>0.32196782087126624</v>
      </c>
      <c r="O14" s="52">
        <f t="shared" ca="1" si="2"/>
        <v>0.42865629416791878</v>
      </c>
      <c r="P14" s="53">
        <f t="shared" ca="1" si="3"/>
        <v>0.46229556689602741</v>
      </c>
      <c r="Q14" s="62"/>
      <c r="R14" s="51"/>
      <c r="S14" s="53"/>
    </row>
  </sheetData>
  <mergeCells count="14">
    <mergeCell ref="F4:G5"/>
    <mergeCell ref="D4:E5"/>
    <mergeCell ref="A4:C5"/>
    <mergeCell ref="A3:G3"/>
    <mergeCell ref="H3:P3"/>
    <mergeCell ref="J4:J5"/>
    <mergeCell ref="I4:I5"/>
    <mergeCell ref="H4:H5"/>
    <mergeCell ref="Q3:S3"/>
    <mergeCell ref="K4:M4"/>
    <mergeCell ref="N4:P4"/>
    <mergeCell ref="S4:S5"/>
    <mergeCell ref="R4:R5"/>
    <mergeCell ref="Q4:Q5"/>
  </mergeCells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7"/>
  <dimension ref="A1:M11"/>
  <sheetViews>
    <sheetView workbookViewId="0">
      <selection activeCell="A8" sqref="A8:L8"/>
    </sheetView>
  </sheetViews>
  <sheetFormatPr baseColWidth="10" defaultColWidth="11.7109375" defaultRowHeight="15" x14ac:dyDescent="0.25"/>
  <cols>
    <col min="1" max="1" width="4.28515625" customWidth="1"/>
    <col min="2" max="2" width="4.28515625" style="4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73</v>
      </c>
      <c r="B1" s="36" t="s">
        <v>72</v>
      </c>
      <c r="C1" s="33" t="s">
        <v>1081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1082</v>
      </c>
    </row>
    <row r="3" spans="1:13" ht="15.75" thickBot="1" x14ac:dyDescent="0.3">
      <c r="A3" s="76" t="s">
        <v>75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2"/>
      <c r="C6" s="13"/>
      <c r="D6" s="14">
        <v>50000000</v>
      </c>
      <c r="E6" s="15">
        <v>51857090</v>
      </c>
      <c r="F6" s="15">
        <v>43839701.399999991</v>
      </c>
      <c r="G6" s="15">
        <v>43053437.700000003</v>
      </c>
      <c r="H6" s="15">
        <v>623619.70000000007</v>
      </c>
      <c r="I6" s="15">
        <v>162644</v>
      </c>
      <c r="J6" s="16">
        <v>0.83023242723415458</v>
      </c>
      <c r="K6" s="16">
        <v>0.84225816373421658</v>
      </c>
      <c r="L6" s="17">
        <v>0.84539455260601792</v>
      </c>
      <c r="M6" s="5"/>
    </row>
    <row r="7" spans="1:13" x14ac:dyDescent="0.25">
      <c r="A7" s="40" t="s">
        <v>107</v>
      </c>
      <c r="B7" s="41"/>
      <c r="C7" s="42"/>
      <c r="D7" s="43">
        <f ca="1">SUM(D8:OFFSET(D6,MATCH("GOBIERNOS REGIONALES",$A$8:$A$50,0),0))</f>
        <v>50000000</v>
      </c>
      <c r="E7" s="44">
        <f ca="1">SUM(E8:OFFSET(E6,MATCH("GOBIERNOS REGIONALES",$A$8:$A$50,0),0))</f>
        <v>50002400</v>
      </c>
      <c r="F7" s="44">
        <f ca="1">SUM(F8:OFFSET(F6,MATCH("GOBIERNOS REGIONALES",$A$8:$A$50,0),0))</f>
        <v>43784005.899999999</v>
      </c>
      <c r="G7" s="44">
        <f ca="1">SUM(G8:OFFSET(G6,MATCH("GOBIERNOS REGIONALES",$A$8:$A$50,0),0))</f>
        <v>43053437.799999997</v>
      </c>
      <c r="H7" s="44">
        <f ca="1">SUM(H8:OFFSET(H6,MATCH("GOBIERNOS REGIONALES",$A$8:$A$50,0),0))</f>
        <v>607599.4</v>
      </c>
      <c r="I7" s="44">
        <f ca="1">SUM(I8:OFFSET(I6,MATCH("GOBIERNOS REGIONALES",$A$8:$A$50,0),0))</f>
        <v>122968.7</v>
      </c>
      <c r="J7" s="45">
        <f ca="1">IFERROR(G7/E7,0)</f>
        <v>0.86102742668351917</v>
      </c>
      <c r="K7" s="45">
        <f ca="1">IFERROR(SUM(G7,H7)/E7,0)</f>
        <v>0.87317883141609198</v>
      </c>
      <c r="L7" s="46">
        <f ca="1">IFERROR(SUM(G7,H7,I7)/E7,0)</f>
        <v>0.87563808737180615</v>
      </c>
      <c r="M7" s="5"/>
    </row>
    <row r="8" spans="1:13" ht="25.5" x14ac:dyDescent="0.25">
      <c r="A8" s="18"/>
      <c r="B8" s="19">
        <v>12</v>
      </c>
      <c r="C8" s="20" t="s">
        <v>504</v>
      </c>
      <c r="D8" s="21">
        <v>50000000</v>
      </c>
      <c r="E8" s="22">
        <v>50002400</v>
      </c>
      <c r="F8" s="22">
        <f t="shared" ref="F8:F10" si="0">SUM(G8,H8,I8)</f>
        <v>43784005.899999999</v>
      </c>
      <c r="G8" s="22">
        <v>43053437.799999997</v>
      </c>
      <c r="H8" s="22">
        <v>607599.4</v>
      </c>
      <c r="I8" s="22">
        <v>122968.7</v>
      </c>
      <c r="J8" s="23">
        <f t="shared" ref="J8:J10" si="1">IFERROR(G8/E8,0)</f>
        <v>0.86102742668351917</v>
      </c>
      <c r="K8" s="23">
        <f t="shared" ref="K8:K10" si="2">IFERROR(SUM(G8,H8)/E8,0)</f>
        <v>0.87317883141609198</v>
      </c>
      <c r="L8" s="24">
        <f t="shared" ref="L8:L10" si="3">IFERROR(SUM(G8,H8,I8)/E8,0)</f>
        <v>0.87563808737180615</v>
      </c>
      <c r="M8" s="5"/>
    </row>
    <row r="9" spans="1:13" x14ac:dyDescent="0.25">
      <c r="A9" s="40" t="s">
        <v>112</v>
      </c>
      <c r="B9" s="41"/>
      <c r="C9" s="42"/>
      <c r="D9" s="43">
        <f ca="1">SUM(D10:OFFSET(D8,(MATCH("GOBIERNOS LOCALES",$A$8:$A$50,0)-MATCH("GOBIERNOS REGIONALES",$A$8:$A$50,0)),0))</f>
        <v>0</v>
      </c>
      <c r="E9" s="44">
        <f ca="1">SUM(E10:OFFSET(E8,(MATCH("GOBIERNOS LOCALES",$A$8:$A$50,0)-MATCH("GOBIERNOS REGIONALES",$A$8:$A$50,0)),0))</f>
        <v>0</v>
      </c>
      <c r="F9" s="44">
        <f ca="1">SUM(F10:OFFSET(F8,(MATCH("GOBIERNOS LOCALES",$A$8:$A$50,0)-MATCH("GOBIERNOS REGIONALES",$A$8:$A$50,0)),0))</f>
        <v>0</v>
      </c>
      <c r="G9" s="44">
        <f ca="1">SUM(G10:OFFSET(G8,(MATCH("GOBIERNOS LOCALES",$A$8:$A$50,0)-MATCH("GOBIERNOS REGIONALES",$A$8:$A$50,0)),0))</f>
        <v>0</v>
      </c>
      <c r="H9" s="44">
        <f ca="1">SUM(H10:OFFSET(H8,(MATCH("GOBIERNOS LOCALES",$A$8:$A$50,0)-MATCH("GOBIERNOS REGIONALES",$A$8:$A$50,0)),0))</f>
        <v>0</v>
      </c>
      <c r="I9" s="44">
        <f ca="1">SUM(I10:OFFSET(I8,(MATCH("GOBIERNOS LOCALES",$A$8:$A$50,0)-MATCH("GOBIERNOS REGIONALES",$A$8:$A$50,0)),0))</f>
        <v>0</v>
      </c>
      <c r="J9" s="45">
        <f ca="1">IFERROR(G9/E9,0)</f>
        <v>0</v>
      </c>
      <c r="K9" s="45">
        <f ca="1">IFERROR(SUM(G9,H9)/E9,0)</f>
        <v>0</v>
      </c>
      <c r="L9" s="46">
        <f ca="1">IFERROR(SUM(G9,H9,I9)/E9,0)</f>
        <v>0</v>
      </c>
      <c r="M9" s="5"/>
    </row>
    <row r="10" spans="1:13" ht="15.75" thickBot="1" x14ac:dyDescent="0.3">
      <c r="A10" s="47" t="s">
        <v>138</v>
      </c>
      <c r="B10" s="48"/>
      <c r="C10" s="49"/>
      <c r="D10" s="50">
        <v>0</v>
      </c>
      <c r="E10" s="51">
        <v>1854690</v>
      </c>
      <c r="F10" s="51">
        <f t="shared" si="0"/>
        <v>55695.3</v>
      </c>
      <c r="G10" s="51">
        <v>0</v>
      </c>
      <c r="H10" s="51">
        <v>16020</v>
      </c>
      <c r="I10" s="51">
        <v>39675.300000000003</v>
      </c>
      <c r="J10" s="52">
        <f t="shared" si="1"/>
        <v>0</v>
      </c>
      <c r="K10" s="52">
        <f t="shared" si="2"/>
        <v>8.6375620723678891E-3</v>
      </c>
      <c r="L10" s="53">
        <f t="shared" si="3"/>
        <v>3.0029438881969496E-2</v>
      </c>
      <c r="M10" s="5"/>
    </row>
    <row r="11" spans="1:13" x14ac:dyDescent="0.25">
      <c r="D11" s="6"/>
      <c r="E11" s="6"/>
      <c r="F11" s="6"/>
      <c r="G11" s="6"/>
      <c r="H11" s="6"/>
      <c r="I11" s="6"/>
      <c r="J11" s="5"/>
      <c r="K11" s="5"/>
      <c r="L11" s="5"/>
      <c r="M11" s="5"/>
    </row>
  </sheetData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8"/>
  <dimension ref="A1:P100"/>
  <sheetViews>
    <sheetView workbookViewId="0">
      <selection activeCell="N2" sqref="N2"/>
    </sheetView>
  </sheetViews>
  <sheetFormatPr baseColWidth="10" defaultColWidth="11.7109375" defaultRowHeight="15" x14ac:dyDescent="0.25"/>
  <cols>
    <col min="1" max="1" width="4.28515625" customWidth="1"/>
    <col min="2" max="2" width="4.28515625" style="35" customWidth="1"/>
    <col min="3" max="3" width="31.42578125" customWidth="1"/>
    <col min="4" max="6" width="13.5703125" customWidth="1"/>
    <col min="7" max="9" width="0" hidden="1" customWidth="1"/>
  </cols>
  <sheetData>
    <row r="1" spans="1:16" ht="15.75" x14ac:dyDescent="0.25">
      <c r="A1" s="32">
        <v>73</v>
      </c>
      <c r="B1" s="34" t="s">
        <v>72</v>
      </c>
      <c r="C1" s="33" t="s">
        <v>1081</v>
      </c>
      <c r="D1" s="33"/>
      <c r="E1" s="33"/>
      <c r="F1" s="33"/>
      <c r="G1" s="33"/>
      <c r="H1" s="33"/>
      <c r="I1" s="33"/>
      <c r="J1" s="33"/>
      <c r="K1" s="33"/>
      <c r="L1" s="33"/>
    </row>
    <row r="2" spans="1:16" ht="15.75" thickBot="1" x14ac:dyDescent="0.3">
      <c r="A2" s="2" t="s">
        <v>1083</v>
      </c>
      <c r="N2" s="1" t="s">
        <v>1091</v>
      </c>
    </row>
    <row r="3" spans="1:16" ht="15.75" thickBot="1" x14ac:dyDescent="0.3">
      <c r="A3" s="76" t="s">
        <v>79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6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6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  <c r="O5" s="6"/>
      <c r="P5" s="66"/>
    </row>
    <row r="6" spans="1:16" x14ac:dyDescent="0.25">
      <c r="A6" s="11" t="s">
        <v>11</v>
      </c>
      <c r="B6" s="37"/>
      <c r="C6" s="13"/>
      <c r="D6" s="14">
        <f ca="1">SUM(D7:OFFSET(D7,50,0))</f>
        <v>50000000</v>
      </c>
      <c r="E6" s="15">
        <f ca="1">SUM(E7:OFFSET(E7,50,0))</f>
        <v>51857090</v>
      </c>
      <c r="F6" s="15">
        <f ca="1">SUM(F7:OFFSET(F7,50,0))</f>
        <v>43839701.399999991</v>
      </c>
      <c r="G6" s="15">
        <f ca="1">SUM(G7:OFFSET(G7,50,0))</f>
        <v>43053437.700000003</v>
      </c>
      <c r="H6" s="15">
        <f ca="1">SUM(H7:OFFSET(H7,50,0))</f>
        <v>623619.70000000007</v>
      </c>
      <c r="I6" s="15">
        <f ca="1">SUM(I7:OFFSET(I7,50,0))</f>
        <v>162644</v>
      </c>
      <c r="J6" s="16">
        <f ca="1">IFERROR(G6/E6,0)</f>
        <v>0.83023242723415458</v>
      </c>
      <c r="K6" s="16">
        <f ca="1">IFERROR(SUM(G6,H6)/E6,0)</f>
        <v>0.84225816373421658</v>
      </c>
      <c r="L6" s="17">
        <f ca="1">IFERROR(SUM(G6,H6,I6)/E6,0)</f>
        <v>0.84539455260601792</v>
      </c>
      <c r="M6" s="5"/>
      <c r="O6" s="6" t="s">
        <v>206</v>
      </c>
      <c r="P6" s="66" t="s">
        <v>207</v>
      </c>
    </row>
    <row r="7" spans="1:16" x14ac:dyDescent="0.25">
      <c r="A7" s="18"/>
      <c r="B7" s="38">
        <v>1</v>
      </c>
      <c r="C7" s="20" t="s">
        <v>82</v>
      </c>
      <c r="D7" s="21">
        <v>435045</v>
      </c>
      <c r="E7" s="22">
        <v>109080</v>
      </c>
      <c r="F7" s="22">
        <f t="shared" ref="F7:F31" si="0">SUM(G7,H7,I7)</f>
        <v>87055</v>
      </c>
      <c r="G7" s="22">
        <v>81093.8</v>
      </c>
      <c r="H7" s="22">
        <v>2925.2</v>
      </c>
      <c r="I7" s="22">
        <v>3036</v>
      </c>
      <c r="J7" s="23">
        <f t="shared" ref="J7:J31" si="1">IFERROR(G7/E7,0)</f>
        <v>0.74343417675100842</v>
      </c>
      <c r="K7" s="23">
        <f t="shared" ref="K7:K31" si="2">IFERROR(SUM(G7,H7)/E7,0)</f>
        <v>0.77025119178584522</v>
      </c>
      <c r="L7" s="24">
        <f t="shared" ref="L7:L31" si="3">IFERROR(SUM(G7,H7,I7)/E7,0)</f>
        <v>0.79808397506417306</v>
      </c>
      <c r="M7" s="5"/>
      <c r="N7" t="s">
        <v>100</v>
      </c>
      <c r="O7" s="6">
        <v>1249962.3999999999</v>
      </c>
      <c r="P7" s="66">
        <v>0.9679703683741403</v>
      </c>
    </row>
    <row r="8" spans="1:16" x14ac:dyDescent="0.25">
      <c r="A8" s="18"/>
      <c r="B8" s="38">
        <v>2</v>
      </c>
      <c r="C8" s="20" t="s">
        <v>83</v>
      </c>
      <c r="D8" s="21">
        <v>2016726</v>
      </c>
      <c r="E8" s="22">
        <v>2254943</v>
      </c>
      <c r="F8" s="22">
        <f t="shared" si="0"/>
        <v>2101040.4</v>
      </c>
      <c r="G8" s="22">
        <v>2070741.3</v>
      </c>
      <c r="H8" s="22">
        <v>30299.1</v>
      </c>
      <c r="I8" s="22">
        <v>0</v>
      </c>
      <c r="J8" s="23">
        <f t="shared" si="1"/>
        <v>0.91831203715570642</v>
      </c>
      <c r="K8" s="23">
        <f t="shared" si="2"/>
        <v>0.93174878478081258</v>
      </c>
      <c r="L8" s="24">
        <f t="shared" si="3"/>
        <v>0.93174878478081258</v>
      </c>
      <c r="M8" s="5"/>
      <c r="N8" t="s">
        <v>101</v>
      </c>
      <c r="O8" s="6">
        <v>1554214</v>
      </c>
      <c r="P8" s="66">
        <v>0.96725297526251952</v>
      </c>
    </row>
    <row r="9" spans="1:16" x14ac:dyDescent="0.25">
      <c r="A9" s="18"/>
      <c r="B9" s="38">
        <v>3</v>
      </c>
      <c r="C9" s="20" t="s">
        <v>84</v>
      </c>
      <c r="D9" s="21">
        <v>1320091</v>
      </c>
      <c r="E9" s="22">
        <v>1769366</v>
      </c>
      <c r="F9" s="22">
        <f t="shared" si="0"/>
        <v>1619987.2</v>
      </c>
      <c r="G9" s="22">
        <v>1616997.9</v>
      </c>
      <c r="H9" s="22">
        <v>2989.3</v>
      </c>
      <c r="I9" s="22">
        <v>0</v>
      </c>
      <c r="J9" s="23">
        <f t="shared" si="1"/>
        <v>0.91388548214445164</v>
      </c>
      <c r="K9" s="23">
        <f t="shared" si="2"/>
        <v>0.91557495735760719</v>
      </c>
      <c r="L9" s="24">
        <f t="shared" si="3"/>
        <v>0.91557495735760719</v>
      </c>
      <c r="M9" s="5"/>
      <c r="N9" t="s">
        <v>89</v>
      </c>
      <c r="O9" s="6">
        <v>876654.6</v>
      </c>
      <c r="P9" s="66">
        <v>0.9645417116853453</v>
      </c>
    </row>
    <row r="10" spans="1:16" x14ac:dyDescent="0.25">
      <c r="A10" s="18"/>
      <c r="B10" s="38">
        <v>4</v>
      </c>
      <c r="C10" s="20" t="s">
        <v>85</v>
      </c>
      <c r="D10" s="21">
        <v>1788409</v>
      </c>
      <c r="E10" s="22">
        <v>1473760</v>
      </c>
      <c r="F10" s="22">
        <f t="shared" si="0"/>
        <v>973169.3</v>
      </c>
      <c r="G10" s="22">
        <v>968269.3</v>
      </c>
      <c r="H10" s="22">
        <v>4900</v>
      </c>
      <c r="I10" s="22">
        <v>0</v>
      </c>
      <c r="J10" s="23">
        <f t="shared" si="1"/>
        <v>0.65700609325806103</v>
      </c>
      <c r="K10" s="23">
        <f t="shared" si="2"/>
        <v>0.66033092226685486</v>
      </c>
      <c r="L10" s="24">
        <f t="shared" si="3"/>
        <v>0.66033092226685486</v>
      </c>
      <c r="M10" s="5"/>
      <c r="N10" t="s">
        <v>86</v>
      </c>
      <c r="O10" s="6">
        <v>6012438.3999999994</v>
      </c>
      <c r="P10" s="66">
        <v>0.96311567950769983</v>
      </c>
    </row>
    <row r="11" spans="1:16" x14ac:dyDescent="0.25">
      <c r="A11" s="18"/>
      <c r="B11" s="38">
        <v>5</v>
      </c>
      <c r="C11" s="20" t="s">
        <v>86</v>
      </c>
      <c r="D11" s="21">
        <v>1789000</v>
      </c>
      <c r="E11" s="22">
        <v>6242696</v>
      </c>
      <c r="F11" s="22">
        <f t="shared" si="0"/>
        <v>6012438.3999999994</v>
      </c>
      <c r="G11" s="22">
        <v>5984373</v>
      </c>
      <c r="H11" s="22">
        <v>25617.3</v>
      </c>
      <c r="I11" s="22">
        <v>2448.1</v>
      </c>
      <c r="J11" s="23">
        <f t="shared" si="1"/>
        <v>0.95861996163196161</v>
      </c>
      <c r="K11" s="23">
        <f t="shared" si="2"/>
        <v>0.96272352522051363</v>
      </c>
      <c r="L11" s="24">
        <f t="shared" si="3"/>
        <v>0.96311567950769983</v>
      </c>
      <c r="M11" s="5"/>
      <c r="N11" t="s">
        <v>99</v>
      </c>
      <c r="O11" s="6">
        <v>384684.7</v>
      </c>
      <c r="P11" s="66">
        <v>0.95569802020784222</v>
      </c>
    </row>
    <row r="12" spans="1:16" x14ac:dyDescent="0.25">
      <c r="A12" s="18"/>
      <c r="B12" s="38">
        <v>6</v>
      </c>
      <c r="C12" s="20" t="s">
        <v>87</v>
      </c>
      <c r="D12" s="21">
        <v>1672740</v>
      </c>
      <c r="E12" s="22">
        <v>2920853</v>
      </c>
      <c r="F12" s="22">
        <f t="shared" si="0"/>
        <v>2395492.1</v>
      </c>
      <c r="G12" s="22">
        <v>2389635.5</v>
      </c>
      <c r="H12" s="22">
        <v>4156.6000000000004</v>
      </c>
      <c r="I12" s="22">
        <v>1700</v>
      </c>
      <c r="J12" s="23">
        <f t="shared" si="1"/>
        <v>0.81812932728898036</v>
      </c>
      <c r="K12" s="23">
        <f t="shared" si="2"/>
        <v>0.81955240472560587</v>
      </c>
      <c r="L12" s="24">
        <f t="shared" si="3"/>
        <v>0.82013442648431811</v>
      </c>
      <c r="M12" s="5"/>
      <c r="N12" t="s">
        <v>97</v>
      </c>
      <c r="O12" s="6">
        <v>3233341.8</v>
      </c>
      <c r="P12" s="66">
        <v>0.95453431148242718</v>
      </c>
    </row>
    <row r="13" spans="1:16" x14ac:dyDescent="0.25">
      <c r="A13" s="18"/>
      <c r="B13" s="38">
        <v>7</v>
      </c>
      <c r="C13" s="20" t="s">
        <v>88</v>
      </c>
      <c r="D13" s="21">
        <v>1744521</v>
      </c>
      <c r="E13" s="22">
        <v>270709</v>
      </c>
      <c r="F13" s="22">
        <f t="shared" si="0"/>
        <v>177295.19999999998</v>
      </c>
      <c r="G13" s="22">
        <v>169848.9</v>
      </c>
      <c r="H13" s="22">
        <v>7446.3</v>
      </c>
      <c r="I13" s="22">
        <v>0</v>
      </c>
      <c r="J13" s="23">
        <f t="shared" si="1"/>
        <v>0.62742243516100316</v>
      </c>
      <c r="K13" s="23">
        <f t="shared" si="2"/>
        <v>0.65492909360235518</v>
      </c>
      <c r="L13" s="24">
        <f t="shared" si="3"/>
        <v>0.65492909360235518</v>
      </c>
      <c r="M13" s="5"/>
      <c r="N13" t="s">
        <v>94</v>
      </c>
      <c r="O13" s="6">
        <v>2118725.2999999998</v>
      </c>
      <c r="P13" s="66">
        <v>0.95380547498603307</v>
      </c>
    </row>
    <row r="14" spans="1:16" x14ac:dyDescent="0.25">
      <c r="A14" s="18"/>
      <c r="B14" s="38">
        <v>8</v>
      </c>
      <c r="C14" s="20" t="s">
        <v>89</v>
      </c>
      <c r="D14" s="21">
        <v>1220399</v>
      </c>
      <c r="E14" s="22">
        <v>908882</v>
      </c>
      <c r="F14" s="22">
        <f t="shared" si="0"/>
        <v>876654.6</v>
      </c>
      <c r="G14" s="22">
        <v>859135.1</v>
      </c>
      <c r="H14" s="22">
        <v>17969.5</v>
      </c>
      <c r="I14" s="22">
        <v>-450</v>
      </c>
      <c r="J14" s="23">
        <f t="shared" si="1"/>
        <v>0.9452658320882138</v>
      </c>
      <c r="K14" s="23">
        <f t="shared" si="2"/>
        <v>0.96503682546249125</v>
      </c>
      <c r="L14" s="24">
        <f t="shared" si="3"/>
        <v>0.9645417116853453</v>
      </c>
      <c r="M14" s="5"/>
      <c r="N14" t="s">
        <v>106</v>
      </c>
      <c r="O14" s="6">
        <v>372941.89999999997</v>
      </c>
      <c r="P14" s="66">
        <v>0.94539889120135057</v>
      </c>
    </row>
    <row r="15" spans="1:16" x14ac:dyDescent="0.25">
      <c r="A15" s="18"/>
      <c r="B15" s="38">
        <v>9</v>
      </c>
      <c r="C15" s="20" t="s">
        <v>90</v>
      </c>
      <c r="D15" s="21">
        <v>1261141</v>
      </c>
      <c r="E15" s="22">
        <v>3082738</v>
      </c>
      <c r="F15" s="22">
        <f t="shared" si="0"/>
        <v>2889657</v>
      </c>
      <c r="G15" s="22">
        <v>2883187.1</v>
      </c>
      <c r="H15" s="22">
        <v>310.3</v>
      </c>
      <c r="I15" s="22">
        <v>6159.6</v>
      </c>
      <c r="J15" s="23">
        <f t="shared" si="1"/>
        <v>0.93526829072078133</v>
      </c>
      <c r="K15" s="23">
        <f t="shared" si="2"/>
        <v>0.93536894799363424</v>
      </c>
      <c r="L15" s="24">
        <f t="shared" si="3"/>
        <v>0.93736704189587305</v>
      </c>
      <c r="M15" s="5"/>
      <c r="N15" t="s">
        <v>90</v>
      </c>
      <c r="O15" s="6">
        <v>2889657</v>
      </c>
      <c r="P15" s="66">
        <v>0.93736704189587305</v>
      </c>
    </row>
    <row r="16" spans="1:16" x14ac:dyDescent="0.25">
      <c r="A16" s="18"/>
      <c r="B16" s="38">
        <v>10</v>
      </c>
      <c r="C16" s="20" t="s">
        <v>91</v>
      </c>
      <c r="D16" s="21">
        <v>2019424</v>
      </c>
      <c r="E16" s="22">
        <v>1452734</v>
      </c>
      <c r="F16" s="22">
        <f t="shared" si="0"/>
        <v>1131894</v>
      </c>
      <c r="G16" s="22">
        <v>1128167.5</v>
      </c>
      <c r="H16" s="22">
        <v>-1445.1</v>
      </c>
      <c r="I16" s="22">
        <v>5171.6000000000004</v>
      </c>
      <c r="J16" s="23">
        <f t="shared" si="1"/>
        <v>0.7765822924224256</v>
      </c>
      <c r="K16" s="23">
        <f t="shared" si="2"/>
        <v>0.77558754734177071</v>
      </c>
      <c r="L16" s="24">
        <f t="shared" si="3"/>
        <v>0.77914745576272049</v>
      </c>
      <c r="M16" s="5"/>
      <c r="N16" t="s">
        <v>83</v>
      </c>
      <c r="O16" s="6">
        <v>2101040.4</v>
      </c>
      <c r="P16" s="66">
        <v>0.93174878478081258</v>
      </c>
    </row>
    <row r="17" spans="1:16" x14ac:dyDescent="0.25">
      <c r="A17" s="18"/>
      <c r="B17" s="38">
        <v>11</v>
      </c>
      <c r="C17" s="20" t="s">
        <v>92</v>
      </c>
      <c r="D17" s="21">
        <v>1215859</v>
      </c>
      <c r="E17" s="22">
        <v>1397778</v>
      </c>
      <c r="F17" s="22">
        <f t="shared" si="0"/>
        <v>775723.29999999993</v>
      </c>
      <c r="G17" s="22">
        <v>768805.6</v>
      </c>
      <c r="H17" s="22">
        <v>5726.2</v>
      </c>
      <c r="I17" s="22">
        <v>1191.5</v>
      </c>
      <c r="J17" s="23">
        <f t="shared" si="1"/>
        <v>0.55001981716696069</v>
      </c>
      <c r="K17" s="23">
        <f t="shared" si="2"/>
        <v>0.55411646198466413</v>
      </c>
      <c r="L17" s="24">
        <f t="shared" si="3"/>
        <v>0.55496888633245045</v>
      </c>
      <c r="M17" s="5"/>
      <c r="N17" t="s">
        <v>84</v>
      </c>
      <c r="O17" s="6">
        <v>1619987.2</v>
      </c>
      <c r="P17" s="66">
        <v>0.91557495735760719</v>
      </c>
    </row>
    <row r="18" spans="1:16" x14ac:dyDescent="0.25">
      <c r="A18" s="18"/>
      <c r="B18" s="38">
        <v>12</v>
      </c>
      <c r="C18" s="20" t="s">
        <v>93</v>
      </c>
      <c r="D18" s="21">
        <v>2332424</v>
      </c>
      <c r="E18" s="22">
        <v>2217266</v>
      </c>
      <c r="F18" s="22">
        <f t="shared" si="0"/>
        <v>1539571.8</v>
      </c>
      <c r="G18" s="22">
        <v>1523129.1</v>
      </c>
      <c r="H18" s="22">
        <v>11162.7</v>
      </c>
      <c r="I18" s="22">
        <v>5280</v>
      </c>
      <c r="J18" s="23">
        <f t="shared" si="1"/>
        <v>0.68694017767827587</v>
      </c>
      <c r="K18" s="23">
        <f t="shared" si="2"/>
        <v>0.69197462099721008</v>
      </c>
      <c r="L18" s="24">
        <f t="shared" si="3"/>
        <v>0.69435593203521817</v>
      </c>
      <c r="M18" s="5"/>
      <c r="N18" t="s">
        <v>96</v>
      </c>
      <c r="O18" s="6">
        <v>6887636.5</v>
      </c>
      <c r="P18" s="66">
        <v>0.84487428151843014</v>
      </c>
    </row>
    <row r="19" spans="1:16" x14ac:dyDescent="0.25">
      <c r="A19" s="18"/>
      <c r="B19" s="38">
        <v>13</v>
      </c>
      <c r="C19" s="20" t="s">
        <v>94</v>
      </c>
      <c r="D19" s="21">
        <v>3213688</v>
      </c>
      <c r="E19" s="22">
        <v>2221339</v>
      </c>
      <c r="F19" s="22">
        <f t="shared" si="0"/>
        <v>2118725.2999999998</v>
      </c>
      <c r="G19" s="22">
        <v>2110365.7999999998</v>
      </c>
      <c r="H19" s="22">
        <v>5413.4</v>
      </c>
      <c r="I19" s="22">
        <v>2946.1</v>
      </c>
      <c r="J19" s="23">
        <f t="shared" si="1"/>
        <v>0.9500422042740887</v>
      </c>
      <c r="K19" s="23">
        <f t="shared" si="2"/>
        <v>0.9524792028591762</v>
      </c>
      <c r="L19" s="24">
        <f t="shared" si="3"/>
        <v>0.95380547498603307</v>
      </c>
      <c r="M19" s="5"/>
      <c r="N19" t="s">
        <v>87</v>
      </c>
      <c r="O19" s="6">
        <v>2395492.1</v>
      </c>
      <c r="P19" s="66">
        <v>0.82013442648431811</v>
      </c>
    </row>
    <row r="20" spans="1:16" x14ac:dyDescent="0.25">
      <c r="A20" s="18"/>
      <c r="B20" s="38">
        <v>14</v>
      </c>
      <c r="C20" s="20" t="s">
        <v>95</v>
      </c>
      <c r="D20" s="21">
        <v>2173414</v>
      </c>
      <c r="E20" s="22">
        <v>1993613</v>
      </c>
      <c r="F20" s="22">
        <f t="shared" si="0"/>
        <v>913505.20000000007</v>
      </c>
      <c r="G20" s="22">
        <v>881536.5</v>
      </c>
      <c r="H20" s="22">
        <v>2298.3000000000002</v>
      </c>
      <c r="I20" s="22">
        <v>29670.400000000001</v>
      </c>
      <c r="J20" s="23">
        <f t="shared" si="1"/>
        <v>0.44218035295716873</v>
      </c>
      <c r="K20" s="23">
        <f t="shared" si="2"/>
        <v>0.44333318452477993</v>
      </c>
      <c r="L20" s="24">
        <f t="shared" si="3"/>
        <v>0.45821591251662186</v>
      </c>
      <c r="M20" s="5"/>
      <c r="N20" t="s">
        <v>102</v>
      </c>
      <c r="O20" s="6">
        <v>5004269.3</v>
      </c>
      <c r="P20" s="66">
        <v>0.81425509187131095</v>
      </c>
    </row>
    <row r="21" spans="1:16" x14ac:dyDescent="0.25">
      <c r="A21" s="18"/>
      <c r="B21" s="38">
        <v>15</v>
      </c>
      <c r="C21" s="20" t="s">
        <v>96</v>
      </c>
      <c r="D21" s="21">
        <v>12164368</v>
      </c>
      <c r="E21" s="22">
        <v>8152262</v>
      </c>
      <c r="F21" s="22">
        <f t="shared" si="0"/>
        <v>6887636.5</v>
      </c>
      <c r="G21" s="22">
        <v>6502268.7999999998</v>
      </c>
      <c r="H21" s="22">
        <v>288815.5</v>
      </c>
      <c r="I21" s="22">
        <v>96552.2</v>
      </c>
      <c r="J21" s="23">
        <f t="shared" si="1"/>
        <v>0.79760302110015602</v>
      </c>
      <c r="K21" s="23">
        <f t="shared" si="2"/>
        <v>0.83303067295923505</v>
      </c>
      <c r="L21" s="24">
        <f t="shared" si="3"/>
        <v>0.84487428151843014</v>
      </c>
      <c r="M21" s="5"/>
      <c r="N21" t="s">
        <v>82</v>
      </c>
      <c r="O21" s="6">
        <v>87055</v>
      </c>
      <c r="P21" s="66">
        <v>0.79808397506417306</v>
      </c>
    </row>
    <row r="22" spans="1:16" x14ac:dyDescent="0.25">
      <c r="A22" s="18"/>
      <c r="B22" s="38">
        <v>16</v>
      </c>
      <c r="C22" s="20" t="s">
        <v>97</v>
      </c>
      <c r="D22" s="21">
        <v>1622686</v>
      </c>
      <c r="E22" s="22">
        <v>3387350</v>
      </c>
      <c r="F22" s="22">
        <f t="shared" si="0"/>
        <v>3233341.8</v>
      </c>
      <c r="G22" s="22">
        <v>3238798.8</v>
      </c>
      <c r="H22" s="22">
        <v>-3262</v>
      </c>
      <c r="I22" s="22">
        <v>-2195</v>
      </c>
      <c r="J22" s="23">
        <f t="shared" si="1"/>
        <v>0.95614530532717312</v>
      </c>
      <c r="K22" s="23">
        <f t="shared" si="2"/>
        <v>0.95518231065582238</v>
      </c>
      <c r="L22" s="24">
        <f t="shared" si="3"/>
        <v>0.95453431148242718</v>
      </c>
      <c r="M22" s="5"/>
      <c r="N22" t="s">
        <v>91</v>
      </c>
      <c r="O22" s="6">
        <v>1131894</v>
      </c>
      <c r="P22" s="66">
        <v>0.77914745576272049</v>
      </c>
    </row>
    <row r="23" spans="1:16" x14ac:dyDescent="0.25">
      <c r="A23" s="18"/>
      <c r="B23" s="38">
        <v>17</v>
      </c>
      <c r="C23" s="20" t="s">
        <v>98</v>
      </c>
      <c r="D23" s="21">
        <v>8916</v>
      </c>
      <c r="E23" s="22">
        <v>0</v>
      </c>
      <c r="F23" s="22">
        <f t="shared" si="0"/>
        <v>0</v>
      </c>
      <c r="G23" s="22">
        <v>0</v>
      </c>
      <c r="H23" s="22">
        <v>0</v>
      </c>
      <c r="I23" s="22">
        <v>0</v>
      </c>
      <c r="J23" s="23">
        <f t="shared" si="1"/>
        <v>0</v>
      </c>
      <c r="K23" s="23">
        <f t="shared" si="2"/>
        <v>0</v>
      </c>
      <c r="L23" s="24">
        <f t="shared" si="3"/>
        <v>0</v>
      </c>
      <c r="M23" s="5"/>
      <c r="N23" t="s">
        <v>103</v>
      </c>
      <c r="O23" s="6">
        <v>1370223.7999999998</v>
      </c>
      <c r="P23" s="66">
        <v>0.75662340444799803</v>
      </c>
    </row>
    <row r="24" spans="1:16" x14ac:dyDescent="0.25">
      <c r="A24" s="18"/>
      <c r="B24" s="38">
        <v>18</v>
      </c>
      <c r="C24" s="20" t="s">
        <v>99</v>
      </c>
      <c r="D24" s="21">
        <v>680730</v>
      </c>
      <c r="E24" s="22">
        <v>402517</v>
      </c>
      <c r="F24" s="22">
        <f t="shared" si="0"/>
        <v>384684.7</v>
      </c>
      <c r="G24" s="22">
        <v>383444.5</v>
      </c>
      <c r="H24" s="22">
        <v>1240.2</v>
      </c>
      <c r="I24" s="22">
        <v>0</v>
      </c>
      <c r="J24" s="23">
        <f t="shared" si="1"/>
        <v>0.95261690810574462</v>
      </c>
      <c r="K24" s="23">
        <f t="shared" si="2"/>
        <v>0.95569802020784222</v>
      </c>
      <c r="L24" s="24">
        <f t="shared" si="3"/>
        <v>0.95569802020784222</v>
      </c>
      <c r="M24" s="5"/>
      <c r="N24" t="s">
        <v>93</v>
      </c>
      <c r="O24" s="6">
        <v>1539571.8</v>
      </c>
      <c r="P24" s="66">
        <v>0.69435593203521817</v>
      </c>
    </row>
    <row r="25" spans="1:16" x14ac:dyDescent="0.25">
      <c r="A25" s="18"/>
      <c r="B25" s="38">
        <v>19</v>
      </c>
      <c r="C25" s="20" t="s">
        <v>100</v>
      </c>
      <c r="D25" s="21">
        <v>920522</v>
      </c>
      <c r="E25" s="22">
        <v>1291323</v>
      </c>
      <c r="F25" s="22">
        <f t="shared" si="0"/>
        <v>1249962.3999999999</v>
      </c>
      <c r="G25" s="22">
        <v>1246962.3999999999</v>
      </c>
      <c r="H25" s="22">
        <v>3000</v>
      </c>
      <c r="I25" s="22">
        <v>0</v>
      </c>
      <c r="J25" s="23">
        <f t="shared" si="1"/>
        <v>0.96564716960822339</v>
      </c>
      <c r="K25" s="23">
        <f t="shared" si="2"/>
        <v>0.9679703683741403</v>
      </c>
      <c r="L25" s="24">
        <f t="shared" si="3"/>
        <v>0.9679703683741403</v>
      </c>
      <c r="M25" s="5"/>
      <c r="N25" t="s">
        <v>85</v>
      </c>
      <c r="O25" s="6">
        <v>973169.3</v>
      </c>
      <c r="P25" s="66">
        <v>0.66033092226685486</v>
      </c>
    </row>
    <row r="26" spans="1:16" x14ac:dyDescent="0.25">
      <c r="A26" s="18"/>
      <c r="B26" s="38">
        <v>20</v>
      </c>
      <c r="C26" s="20" t="s">
        <v>101</v>
      </c>
      <c r="D26" s="21">
        <v>3430420</v>
      </c>
      <c r="E26" s="22">
        <v>1606833</v>
      </c>
      <c r="F26" s="22">
        <f t="shared" si="0"/>
        <v>1554214</v>
      </c>
      <c r="G26" s="22">
        <v>1547910</v>
      </c>
      <c r="H26" s="22">
        <v>10883</v>
      </c>
      <c r="I26" s="22">
        <v>-4579</v>
      </c>
      <c r="J26" s="23">
        <f t="shared" si="1"/>
        <v>0.96332972997193855</v>
      </c>
      <c r="K26" s="23">
        <f t="shared" si="2"/>
        <v>0.97010268024119495</v>
      </c>
      <c r="L26" s="24">
        <f t="shared" si="3"/>
        <v>0.96725297526251952</v>
      </c>
      <c r="M26" s="5"/>
      <c r="N26" t="s">
        <v>88</v>
      </c>
      <c r="O26" s="6">
        <v>177295.19999999998</v>
      </c>
      <c r="P26" s="66">
        <v>0.65492909360235518</v>
      </c>
    </row>
    <row r="27" spans="1:16" x14ac:dyDescent="0.25">
      <c r="A27" s="18"/>
      <c r="B27" s="38">
        <v>21</v>
      </c>
      <c r="C27" s="20" t="s">
        <v>102</v>
      </c>
      <c r="D27" s="21">
        <v>3910345</v>
      </c>
      <c r="E27" s="22">
        <v>6145825</v>
      </c>
      <c r="F27" s="22">
        <f t="shared" si="0"/>
        <v>5004269.3</v>
      </c>
      <c r="G27" s="22">
        <v>4990178.8</v>
      </c>
      <c r="H27" s="22">
        <v>11890.5</v>
      </c>
      <c r="I27" s="22">
        <v>2200</v>
      </c>
      <c r="J27" s="23">
        <f t="shared" si="1"/>
        <v>0.8119623972371488</v>
      </c>
      <c r="K27" s="23">
        <f t="shared" si="2"/>
        <v>0.81389712528423763</v>
      </c>
      <c r="L27" s="24">
        <f t="shared" si="3"/>
        <v>0.81425509187131095</v>
      </c>
      <c r="M27" s="5"/>
      <c r="N27" t="s">
        <v>104</v>
      </c>
      <c r="O27" s="6">
        <v>108781.70000000001</v>
      </c>
      <c r="P27" s="66">
        <v>0.57244788953265036</v>
      </c>
    </row>
    <row r="28" spans="1:16" x14ac:dyDescent="0.25">
      <c r="A28" s="18"/>
      <c r="B28" s="38">
        <v>22</v>
      </c>
      <c r="C28" s="20" t="s">
        <v>103</v>
      </c>
      <c r="D28" s="21">
        <v>1392389</v>
      </c>
      <c r="E28" s="22">
        <v>1810972</v>
      </c>
      <c r="F28" s="22">
        <f t="shared" si="0"/>
        <v>1370223.7999999998</v>
      </c>
      <c r="G28" s="22">
        <v>1195098.8999999999</v>
      </c>
      <c r="H28" s="22">
        <v>163509.20000000001</v>
      </c>
      <c r="I28" s="22">
        <v>11615.7</v>
      </c>
      <c r="J28" s="23">
        <f t="shared" si="1"/>
        <v>0.6599212467117106</v>
      </c>
      <c r="K28" s="23">
        <f t="shared" si="2"/>
        <v>0.75020933509739518</v>
      </c>
      <c r="L28" s="24">
        <f t="shared" si="3"/>
        <v>0.75662340444799803</v>
      </c>
      <c r="M28" s="5"/>
      <c r="N28" t="s">
        <v>92</v>
      </c>
      <c r="O28" s="6">
        <v>775723.29999999993</v>
      </c>
      <c r="P28" s="66">
        <v>0.55496888633245045</v>
      </c>
    </row>
    <row r="29" spans="1:16" x14ac:dyDescent="0.25">
      <c r="A29" s="18"/>
      <c r="B29" s="38">
        <v>23</v>
      </c>
      <c r="C29" s="20" t="s">
        <v>104</v>
      </c>
      <c r="D29" s="21">
        <v>369999</v>
      </c>
      <c r="E29" s="22">
        <v>190029</v>
      </c>
      <c r="F29" s="22">
        <f t="shared" si="0"/>
        <v>108781.70000000001</v>
      </c>
      <c r="G29" s="22">
        <v>91657.1</v>
      </c>
      <c r="H29" s="22">
        <v>15524.6</v>
      </c>
      <c r="I29" s="22">
        <v>1600</v>
      </c>
      <c r="J29" s="23">
        <f t="shared" si="1"/>
        <v>0.48233217035294618</v>
      </c>
      <c r="K29" s="23">
        <f t="shared" si="2"/>
        <v>0.56402812202348074</v>
      </c>
      <c r="L29" s="24">
        <f t="shared" si="3"/>
        <v>0.57244788953265036</v>
      </c>
      <c r="M29" s="5"/>
      <c r="N29" t="s">
        <v>95</v>
      </c>
      <c r="O29" s="6">
        <v>913505.20000000007</v>
      </c>
      <c r="P29" s="66">
        <v>0.45821591251662186</v>
      </c>
    </row>
    <row r="30" spans="1:16" x14ac:dyDescent="0.25">
      <c r="A30" s="18"/>
      <c r="B30" s="38">
        <v>24</v>
      </c>
      <c r="C30" s="20" t="s">
        <v>105</v>
      </c>
      <c r="D30" s="21">
        <v>432406</v>
      </c>
      <c r="E30" s="22">
        <v>159741</v>
      </c>
      <c r="F30" s="22">
        <f t="shared" si="0"/>
        <v>61436.5</v>
      </c>
      <c r="G30" s="22">
        <v>54163.199999999997</v>
      </c>
      <c r="H30" s="22">
        <v>7273.3</v>
      </c>
      <c r="I30" s="22">
        <v>0</v>
      </c>
      <c r="J30" s="23">
        <f t="shared" si="1"/>
        <v>0.33906886772963735</v>
      </c>
      <c r="K30" s="23">
        <f t="shared" si="2"/>
        <v>0.38460069737888208</v>
      </c>
      <c r="L30" s="24">
        <f t="shared" si="3"/>
        <v>0.38460069737888208</v>
      </c>
      <c r="M30" s="5"/>
      <c r="N30" t="s">
        <v>105</v>
      </c>
      <c r="O30" s="6">
        <v>61436.5</v>
      </c>
      <c r="P30" s="66">
        <v>0.38460069737888208</v>
      </c>
    </row>
    <row r="31" spans="1:16" ht="15.75" thickBot="1" x14ac:dyDescent="0.3">
      <c r="A31" s="25"/>
      <c r="B31" s="39">
        <v>25</v>
      </c>
      <c r="C31" s="27" t="s">
        <v>106</v>
      </c>
      <c r="D31" s="28">
        <v>864338</v>
      </c>
      <c r="E31" s="29">
        <v>394481</v>
      </c>
      <c r="F31" s="29">
        <f t="shared" si="0"/>
        <v>372941.89999999997</v>
      </c>
      <c r="G31" s="29">
        <v>367668.8</v>
      </c>
      <c r="H31" s="29">
        <v>4976.3</v>
      </c>
      <c r="I31" s="29">
        <v>296.8</v>
      </c>
      <c r="J31" s="30">
        <f t="shared" si="1"/>
        <v>0.93203170748401065</v>
      </c>
      <c r="K31" s="30">
        <f t="shared" si="2"/>
        <v>0.94464651022482704</v>
      </c>
      <c r="L31" s="31">
        <f t="shared" si="3"/>
        <v>0.94539889120135057</v>
      </c>
      <c r="M31" s="5"/>
      <c r="N31" t="s">
        <v>98</v>
      </c>
      <c r="O31" s="6">
        <v>0</v>
      </c>
      <c r="P31" s="66">
        <v>0</v>
      </c>
    </row>
    <row r="32" spans="1:16" x14ac:dyDescent="0.25">
      <c r="O32" s="6"/>
      <c r="P32" s="66"/>
    </row>
    <row r="33" spans="15:16" x14ac:dyDescent="0.25">
      <c r="O33" s="6"/>
      <c r="P33" s="66"/>
    </row>
    <row r="34" spans="15:16" x14ac:dyDescent="0.25">
      <c r="O34" s="6"/>
      <c r="P34" s="66"/>
    </row>
    <row r="35" spans="15:16" x14ac:dyDescent="0.25">
      <c r="O35" s="6"/>
      <c r="P35" s="66"/>
    </row>
    <row r="36" spans="15:16" x14ac:dyDescent="0.25">
      <c r="O36" s="6"/>
      <c r="P36" s="66"/>
    </row>
    <row r="37" spans="15:16" x14ac:dyDescent="0.25">
      <c r="O37" s="6"/>
      <c r="P37" s="66"/>
    </row>
    <row r="38" spans="15:16" x14ac:dyDescent="0.25">
      <c r="O38" s="6"/>
      <c r="P38" s="66"/>
    </row>
    <row r="39" spans="15:16" x14ac:dyDescent="0.25">
      <c r="O39" s="6"/>
      <c r="P39" s="66"/>
    </row>
    <row r="40" spans="15:16" x14ac:dyDescent="0.25">
      <c r="O40" s="6"/>
      <c r="P40" s="66"/>
    </row>
    <row r="41" spans="15:16" x14ac:dyDescent="0.25">
      <c r="O41" s="6"/>
      <c r="P41" s="66"/>
    </row>
    <row r="42" spans="15:16" x14ac:dyDescent="0.25">
      <c r="O42" s="6"/>
      <c r="P42" s="66"/>
    </row>
    <row r="43" spans="15:16" x14ac:dyDescent="0.25">
      <c r="O43" s="6"/>
      <c r="P43" s="66"/>
    </row>
    <row r="44" spans="15:16" x14ac:dyDescent="0.25">
      <c r="O44" s="6"/>
      <c r="P44" s="66"/>
    </row>
    <row r="45" spans="15:16" x14ac:dyDescent="0.25">
      <c r="O45" s="6"/>
      <c r="P45" s="66"/>
    </row>
    <row r="46" spans="15:16" x14ac:dyDescent="0.25">
      <c r="O46" s="6"/>
      <c r="P46" s="66"/>
    </row>
    <row r="47" spans="15:16" x14ac:dyDescent="0.25">
      <c r="O47" s="6"/>
      <c r="P47" s="66"/>
    </row>
    <row r="48" spans="15:16" x14ac:dyDescent="0.25">
      <c r="O48" s="6"/>
      <c r="P48" s="66"/>
    </row>
    <row r="49" spans="15:16" x14ac:dyDescent="0.25">
      <c r="O49" s="6"/>
      <c r="P49" s="66"/>
    </row>
    <row r="50" spans="15:16" x14ac:dyDescent="0.25">
      <c r="O50" s="6"/>
      <c r="P50" s="66"/>
    </row>
    <row r="51" spans="15:16" x14ac:dyDescent="0.25">
      <c r="O51" s="6"/>
      <c r="P51" s="66"/>
    </row>
    <row r="52" spans="15:16" x14ac:dyDescent="0.25">
      <c r="O52" s="6"/>
      <c r="P52" s="66"/>
    </row>
    <row r="53" spans="15:16" x14ac:dyDescent="0.25">
      <c r="O53" s="6"/>
      <c r="P53" s="66"/>
    </row>
    <row r="54" spans="15:16" x14ac:dyDescent="0.25">
      <c r="O54" s="6"/>
      <c r="P54" s="66"/>
    </row>
    <row r="55" spans="15:16" x14ac:dyDescent="0.25">
      <c r="O55" s="6"/>
      <c r="P55" s="66"/>
    </row>
    <row r="56" spans="15:16" x14ac:dyDescent="0.25">
      <c r="O56" s="6"/>
      <c r="P56" s="66"/>
    </row>
    <row r="57" spans="15:16" x14ac:dyDescent="0.25">
      <c r="O57" s="6"/>
      <c r="P57" s="66"/>
    </row>
    <row r="58" spans="15:16" x14ac:dyDescent="0.25">
      <c r="O58" s="6"/>
      <c r="P58" s="66"/>
    </row>
    <row r="59" spans="15:16" x14ac:dyDescent="0.25">
      <c r="O59" s="6"/>
      <c r="P59" s="66"/>
    </row>
    <row r="60" spans="15:16" x14ac:dyDescent="0.25">
      <c r="O60" s="6"/>
      <c r="P60" s="66"/>
    </row>
    <row r="61" spans="15:16" x14ac:dyDescent="0.25">
      <c r="O61" s="6"/>
      <c r="P61" s="66"/>
    </row>
    <row r="62" spans="15:16" x14ac:dyDescent="0.25">
      <c r="O62" s="6"/>
      <c r="P62" s="66"/>
    </row>
    <row r="63" spans="15:16" x14ac:dyDescent="0.25">
      <c r="O63" s="6"/>
      <c r="P63" s="66"/>
    </row>
    <row r="64" spans="15:16" x14ac:dyDescent="0.25">
      <c r="O64" s="6"/>
      <c r="P64" s="66"/>
    </row>
    <row r="65" spans="15:16" x14ac:dyDescent="0.25">
      <c r="O65" s="6"/>
      <c r="P65" s="66"/>
    </row>
    <row r="66" spans="15:16" x14ac:dyDescent="0.25">
      <c r="O66" s="6"/>
      <c r="P66" s="66"/>
    </row>
    <row r="67" spans="15:16" x14ac:dyDescent="0.25">
      <c r="O67" s="6"/>
      <c r="P67" s="66"/>
    </row>
    <row r="68" spans="15:16" x14ac:dyDescent="0.25">
      <c r="O68" s="6"/>
      <c r="P68" s="66"/>
    </row>
    <row r="69" spans="15:16" x14ac:dyDescent="0.25">
      <c r="O69" s="6"/>
      <c r="P69" s="66"/>
    </row>
    <row r="70" spans="15:16" x14ac:dyDescent="0.25">
      <c r="O70" s="6"/>
      <c r="P70" s="66"/>
    </row>
    <row r="71" spans="15:16" x14ac:dyDescent="0.25">
      <c r="O71" s="6"/>
      <c r="P71" s="66"/>
    </row>
    <row r="72" spans="15:16" x14ac:dyDescent="0.25">
      <c r="O72" s="6"/>
      <c r="P72" s="66"/>
    </row>
    <row r="73" spans="15:16" x14ac:dyDescent="0.25">
      <c r="O73" s="6"/>
      <c r="P73" s="66"/>
    </row>
    <row r="74" spans="15:16" x14ac:dyDescent="0.25">
      <c r="O74" s="6"/>
      <c r="P74" s="66"/>
    </row>
    <row r="75" spans="15:16" x14ac:dyDescent="0.25">
      <c r="O75" s="6"/>
      <c r="P75" s="66"/>
    </row>
    <row r="76" spans="15:16" x14ac:dyDescent="0.25">
      <c r="O76" s="6"/>
      <c r="P76" s="66"/>
    </row>
    <row r="77" spans="15:16" x14ac:dyDescent="0.25">
      <c r="O77" s="6"/>
      <c r="P77" s="66"/>
    </row>
    <row r="78" spans="15:16" x14ac:dyDescent="0.25">
      <c r="O78" s="6"/>
      <c r="P78" s="66"/>
    </row>
    <row r="79" spans="15:16" x14ac:dyDescent="0.25">
      <c r="O79" s="6"/>
      <c r="P79" s="66"/>
    </row>
    <row r="80" spans="15:16" x14ac:dyDescent="0.25">
      <c r="O80" s="6"/>
      <c r="P80" s="66"/>
    </row>
    <row r="81" spans="15:16" x14ac:dyDescent="0.25">
      <c r="O81" s="6"/>
      <c r="P81" s="66"/>
    </row>
    <row r="82" spans="15:16" x14ac:dyDescent="0.25">
      <c r="O82" s="6"/>
      <c r="P82" s="66"/>
    </row>
    <row r="83" spans="15:16" x14ac:dyDescent="0.25">
      <c r="O83" s="6"/>
      <c r="P83" s="66"/>
    </row>
    <row r="84" spans="15:16" x14ac:dyDescent="0.25">
      <c r="O84" s="6"/>
      <c r="P84" s="66"/>
    </row>
    <row r="85" spans="15:16" x14ac:dyDescent="0.25">
      <c r="O85" s="6"/>
      <c r="P85" s="66"/>
    </row>
    <row r="86" spans="15:16" x14ac:dyDescent="0.25">
      <c r="O86" s="6"/>
      <c r="P86" s="66"/>
    </row>
    <row r="87" spans="15:16" x14ac:dyDescent="0.25">
      <c r="O87" s="6"/>
      <c r="P87" s="66"/>
    </row>
    <row r="88" spans="15:16" x14ac:dyDescent="0.25">
      <c r="O88" s="6"/>
      <c r="P88" s="66"/>
    </row>
    <row r="89" spans="15:16" x14ac:dyDescent="0.25">
      <c r="O89" s="6"/>
      <c r="P89" s="66"/>
    </row>
    <row r="90" spans="15:16" x14ac:dyDescent="0.25">
      <c r="O90" s="6"/>
      <c r="P90" s="66"/>
    </row>
    <row r="91" spans="15:16" x14ac:dyDescent="0.25">
      <c r="O91" s="6"/>
      <c r="P91" s="66"/>
    </row>
    <row r="92" spans="15:16" x14ac:dyDescent="0.25">
      <c r="O92" s="6"/>
      <c r="P92" s="66"/>
    </row>
    <row r="93" spans="15:16" x14ac:dyDescent="0.25">
      <c r="O93" s="6"/>
      <c r="P93" s="66"/>
    </row>
    <row r="94" spans="15:16" x14ac:dyDescent="0.25">
      <c r="O94" s="6"/>
      <c r="P94" s="66"/>
    </row>
    <row r="95" spans="15:16" x14ac:dyDescent="0.25">
      <c r="O95" s="6"/>
      <c r="P95" s="66"/>
    </row>
    <row r="96" spans="15:16" x14ac:dyDescent="0.25">
      <c r="O96" s="6"/>
      <c r="P96" s="66"/>
    </row>
    <row r="97" spans="15:16" x14ac:dyDescent="0.25">
      <c r="O97" s="6"/>
      <c r="P97" s="66"/>
    </row>
    <row r="98" spans="15:16" x14ac:dyDescent="0.25">
      <c r="O98" s="6"/>
      <c r="P98" s="66"/>
    </row>
    <row r="99" spans="15:16" x14ac:dyDescent="0.25">
      <c r="O99" s="6"/>
      <c r="P99" s="66"/>
    </row>
    <row r="100" spans="15:16" x14ac:dyDescent="0.25">
      <c r="O100" s="6"/>
      <c r="P100" s="66"/>
    </row>
  </sheetData>
  <sortState ref="N6:P100">
    <sortCondition descending="1" ref="P5:P100"/>
  </sortState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  <drawing r:id="rId1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9"/>
  <dimension ref="A1:M16"/>
  <sheetViews>
    <sheetView workbookViewId="0">
      <selection activeCell="D15" sqref="D15:G16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73</v>
      </c>
      <c r="B1" s="33" t="s">
        <v>72</v>
      </c>
      <c r="C1" s="33" t="s">
        <v>1081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1084</v>
      </c>
    </row>
    <row r="3" spans="1:13" ht="15.75" thickBot="1" x14ac:dyDescent="0.3">
      <c r="A3" s="76" t="s">
        <v>81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3"/>
      <c r="C6" s="13"/>
      <c r="D6" s="14">
        <v>50000000</v>
      </c>
      <c r="E6" s="15">
        <v>51857090</v>
      </c>
      <c r="F6" s="15">
        <v>43839701.399999991</v>
      </c>
      <c r="G6" s="15">
        <v>43053437.700000003</v>
      </c>
      <c r="H6" s="15">
        <v>623619.70000000007</v>
      </c>
      <c r="I6" s="15">
        <v>162644</v>
      </c>
      <c r="J6" s="16">
        <v>0.83023242723415458</v>
      </c>
      <c r="K6" s="16">
        <v>0.84225816373421658</v>
      </c>
      <c r="L6" s="17">
        <v>0.84539455260601792</v>
      </c>
      <c r="M6" s="5"/>
    </row>
    <row r="7" spans="1:13" x14ac:dyDescent="0.25">
      <c r="A7" s="40" t="s">
        <v>139</v>
      </c>
      <c r="B7" s="42"/>
      <c r="C7" s="42"/>
      <c r="D7" s="43">
        <f ca="1">SUM(D8:OFFSET(D6,MATCH("PROYECTOS",$A$8:$A$50,0),0))</f>
        <v>50000000</v>
      </c>
      <c r="E7" s="44">
        <f ca="1">SUM(E8:OFFSET(E6,MATCH("PROYECTOS",$A$8:$A$50,0),0))</f>
        <v>50002400</v>
      </c>
      <c r="F7" s="44">
        <f ca="1">SUM(F8:OFFSET(F6,MATCH("PROYECTOS",$A$8:$A$50,0),0))</f>
        <v>43784005.699999996</v>
      </c>
      <c r="G7" s="44">
        <f ca="1">SUM(G8:OFFSET(G6,MATCH("PROYECTOS",$A$8:$A$50,0),0))</f>
        <v>43053437.799999997</v>
      </c>
      <c r="H7" s="44">
        <f ca="1">SUM(H8:OFFSET(H6,MATCH("PROYECTOS",$A$8:$A$50,0),0))</f>
        <v>607599.30000000005</v>
      </c>
      <c r="I7" s="44">
        <f ca="1">SUM(I8:OFFSET(I6,MATCH("PROYECTOS",$A$8:$A$50,0),0))</f>
        <v>122968.59999999999</v>
      </c>
      <c r="J7" s="45">
        <f ca="1">IFERROR(G7/E7,0)</f>
        <v>0.86102742668351917</v>
      </c>
      <c r="K7" s="45">
        <f ca="1">IFERROR(SUM(G7,H7)/E7,0)</f>
        <v>0.87317882941618785</v>
      </c>
      <c r="L7" s="46">
        <f ca="1">IFERROR(SUM(G7,H7,I7)/E7,0)</f>
        <v>0.875638083371998</v>
      </c>
      <c r="M7" s="5"/>
    </row>
    <row r="8" spans="1:13" x14ac:dyDescent="0.25">
      <c r="A8" s="18"/>
      <c r="B8" s="20">
        <v>3000001</v>
      </c>
      <c r="C8" s="20" t="s">
        <v>366</v>
      </c>
      <c r="D8" s="21">
        <v>7313000</v>
      </c>
      <c r="E8" s="22">
        <v>7315400</v>
      </c>
      <c r="F8" s="22">
        <f t="shared" ref="F8:F10" si="0">SUM(G8,H8,I8)</f>
        <v>5477014.6000000006</v>
      </c>
      <c r="G8" s="22">
        <v>4995730.9000000004</v>
      </c>
      <c r="H8" s="22">
        <v>349010.9</v>
      </c>
      <c r="I8" s="22">
        <v>132272.79999999999</v>
      </c>
      <c r="J8" s="23">
        <f t="shared" ref="J8:J11" si="1">IFERROR(G8/E8,0)</f>
        <v>0.68290604751619877</v>
      </c>
      <c r="K8" s="23">
        <f t="shared" ref="K8:K11" si="2">IFERROR(SUM(G8,H8)/E8,0)</f>
        <v>0.73061511332257989</v>
      </c>
      <c r="L8" s="24">
        <f t="shared" ref="L8:L11" si="3">IFERROR(SUM(G8,H8,I8)/E8,0)</f>
        <v>0.74869653060666552</v>
      </c>
      <c r="M8" s="5"/>
    </row>
    <row r="9" spans="1:13" x14ac:dyDescent="0.25">
      <c r="A9" s="18"/>
      <c r="B9" s="20">
        <v>3000194</v>
      </c>
      <c r="C9" s="20" t="s">
        <v>1085</v>
      </c>
      <c r="D9" s="21">
        <v>41079815</v>
      </c>
      <c r="E9" s="22">
        <v>42665277</v>
      </c>
      <c r="F9" s="22">
        <f t="shared" si="0"/>
        <v>38288419.099999994</v>
      </c>
      <c r="G9" s="22">
        <v>38039134.899999999</v>
      </c>
      <c r="H9" s="22">
        <v>258588.4</v>
      </c>
      <c r="I9" s="22">
        <v>-9304.2000000000007</v>
      </c>
      <c r="J9" s="23">
        <f t="shared" si="1"/>
        <v>0.89157126297340106</v>
      </c>
      <c r="K9" s="23">
        <f t="shared" si="2"/>
        <v>0.89763212600260389</v>
      </c>
      <c r="L9" s="24">
        <f t="shared" si="3"/>
        <v>0.897414051712356</v>
      </c>
      <c r="M9" s="5"/>
    </row>
    <row r="10" spans="1:13" ht="25.5" x14ac:dyDescent="0.25">
      <c r="A10" s="18"/>
      <c r="B10" s="20">
        <v>3000195</v>
      </c>
      <c r="C10" s="20" t="s">
        <v>1086</v>
      </c>
      <c r="D10" s="21">
        <v>1607185</v>
      </c>
      <c r="E10" s="22">
        <v>21723</v>
      </c>
      <c r="F10" s="22">
        <f t="shared" si="0"/>
        <v>18572</v>
      </c>
      <c r="G10" s="22">
        <v>18572</v>
      </c>
      <c r="H10" s="22">
        <v>0</v>
      </c>
      <c r="I10" s="22">
        <v>0</v>
      </c>
      <c r="J10" s="23">
        <f t="shared" si="1"/>
        <v>0.8549463702066934</v>
      </c>
      <c r="K10" s="23">
        <f t="shared" si="2"/>
        <v>0.8549463702066934</v>
      </c>
      <c r="L10" s="24">
        <f t="shared" si="3"/>
        <v>0.8549463702066934</v>
      </c>
      <c r="M10" s="5"/>
    </row>
    <row r="11" spans="1:13" ht="15.75" thickBot="1" x14ac:dyDescent="0.3">
      <c r="A11" s="47" t="s">
        <v>161</v>
      </c>
      <c r="B11" s="49"/>
      <c r="C11" s="49"/>
      <c r="D11" s="50">
        <f ca="1">OFFSET(D11,-MATCH("PROYECTOS",$A$8:$A$50,0)-1,0)-(OFFSET(D11,-MATCH("PROYECTOS",$A$8:$A$50,0),0))</f>
        <v>0</v>
      </c>
      <c r="E11" s="51">
        <f t="shared" ref="E11:I11" ca="1" si="4">OFFSET(E11,-MATCH("PROYECTOS",$A$8:$A$50,0)-1,0)-(OFFSET(E11,-MATCH("PROYECTOS",$A$8:$A$50,0),0))</f>
        <v>1854690</v>
      </c>
      <c r="F11" s="51">
        <f t="shared" ca="1" si="4"/>
        <v>55695.69999999553</v>
      </c>
      <c r="G11" s="51">
        <f t="shared" ca="1" si="4"/>
        <v>-9.9999994039535522E-2</v>
      </c>
      <c r="H11" s="51">
        <f t="shared" ca="1" si="4"/>
        <v>16020.400000000023</v>
      </c>
      <c r="I11" s="51">
        <f t="shared" ca="1" si="4"/>
        <v>39675.400000000009</v>
      </c>
      <c r="J11" s="52">
        <f t="shared" ca="1" si="1"/>
        <v>-5.3917363030768226E-8</v>
      </c>
      <c r="K11" s="52">
        <f t="shared" ca="1" si="2"/>
        <v>8.6377238244698482E-3</v>
      </c>
      <c r="L11" s="53">
        <f t="shared" ca="1" si="3"/>
        <v>3.0029654551437704E-2</v>
      </c>
      <c r="M11" s="5"/>
    </row>
    <row r="12" spans="1:13" ht="15.75" thickBot="1" x14ac:dyDescent="0.3"/>
    <row r="13" spans="1:13" ht="15.75" thickBot="1" x14ac:dyDescent="0.3">
      <c r="A13" s="82" t="s">
        <v>209</v>
      </c>
      <c r="B13" s="83"/>
      <c r="C13" s="83"/>
      <c r="D13" s="84"/>
    </row>
    <row r="14" spans="1:13" ht="15.75" thickBot="1" x14ac:dyDescent="0.3">
      <c r="A14" s="2" t="s">
        <v>1092</v>
      </c>
    </row>
    <row r="15" spans="1:13" ht="45" customHeight="1" x14ac:dyDescent="0.25">
      <c r="A15" s="76" t="s">
        <v>211</v>
      </c>
      <c r="B15" s="77"/>
      <c r="C15" s="77"/>
      <c r="D15" s="87" t="s">
        <v>212</v>
      </c>
      <c r="E15" s="7"/>
      <c r="F15" s="7"/>
      <c r="G15" s="7"/>
    </row>
    <row r="16" spans="1:13" ht="15.75" thickBot="1" x14ac:dyDescent="0.3">
      <c r="A16" s="85"/>
      <c r="B16" s="86"/>
      <c r="C16" s="86"/>
      <c r="D16" s="88"/>
      <c r="E16" s="8"/>
      <c r="F16" s="8"/>
      <c r="G16" s="8"/>
    </row>
  </sheetData>
  <mergeCells count="10">
    <mergeCell ref="A13:D13"/>
    <mergeCell ref="A15:C16"/>
    <mergeCell ref="D15:D16"/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0"/>
  <dimension ref="A1:S11"/>
  <sheetViews>
    <sheetView workbookViewId="0">
      <selection activeCell="A10" sqref="A10:S10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4" width="7.7109375" customWidth="1"/>
    <col min="5" max="5" width="31.42578125" customWidth="1"/>
    <col min="6" max="6" width="4.28515625" style="4" customWidth="1"/>
    <col min="7" max="7" width="11.42578125" customWidth="1"/>
    <col min="8" max="10" width="13.5703125" customWidth="1"/>
    <col min="11" max="13" width="0" hidden="1" customWidth="1"/>
    <col min="17" max="18" width="14" hidden="1" customWidth="1"/>
    <col min="19" max="19" width="0" hidden="1" customWidth="1"/>
  </cols>
  <sheetData>
    <row r="1" spans="1:19" ht="15.75" x14ac:dyDescent="0.25">
      <c r="A1" s="32">
        <v>73</v>
      </c>
      <c r="B1" s="33" t="s">
        <v>72</v>
      </c>
      <c r="C1" s="33" t="s">
        <v>1081</v>
      </c>
      <c r="D1" s="33"/>
      <c r="E1" s="33"/>
      <c r="F1" s="36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15.75" thickBot="1" x14ac:dyDescent="0.3">
      <c r="A2" s="2" t="s">
        <v>1087</v>
      </c>
    </row>
    <row r="3" spans="1:19" ht="15.75" thickBot="1" x14ac:dyDescent="0.3">
      <c r="A3" s="76" t="s">
        <v>163</v>
      </c>
      <c r="B3" s="77"/>
      <c r="C3" s="77"/>
      <c r="D3" s="77"/>
      <c r="E3" s="77"/>
      <c r="F3" s="77"/>
      <c r="G3" s="77"/>
      <c r="H3" s="76" t="s">
        <v>1</v>
      </c>
      <c r="I3" s="77"/>
      <c r="J3" s="77"/>
      <c r="K3" s="77"/>
      <c r="L3" s="77"/>
      <c r="M3" s="77"/>
      <c r="N3" s="77"/>
      <c r="O3" s="77"/>
      <c r="P3" s="78"/>
      <c r="Q3" s="77" t="s">
        <v>167</v>
      </c>
      <c r="R3" s="77"/>
      <c r="S3" s="78"/>
    </row>
    <row r="4" spans="1:19" ht="45" customHeight="1" x14ac:dyDescent="0.25">
      <c r="A4" s="96" t="s">
        <v>164</v>
      </c>
      <c r="B4" s="92"/>
      <c r="C4" s="92"/>
      <c r="D4" s="92" t="s">
        <v>165</v>
      </c>
      <c r="E4" s="92"/>
      <c r="F4" s="92" t="s">
        <v>166</v>
      </c>
      <c r="G4" s="93"/>
      <c r="H4" s="74" t="s">
        <v>2</v>
      </c>
      <c r="I4" s="72" t="s">
        <v>3</v>
      </c>
      <c r="J4" s="72" t="s">
        <v>76</v>
      </c>
      <c r="K4" s="72" t="s">
        <v>5</v>
      </c>
      <c r="L4" s="72"/>
      <c r="M4" s="72"/>
      <c r="N4" s="72" t="s">
        <v>9</v>
      </c>
      <c r="O4" s="72"/>
      <c r="P4" s="81"/>
      <c r="Q4" s="90" t="s">
        <v>168</v>
      </c>
      <c r="R4" s="72" t="s">
        <v>169</v>
      </c>
      <c r="S4" s="81" t="s">
        <v>170</v>
      </c>
    </row>
    <row r="5" spans="1:19" ht="15.75" thickBot="1" x14ac:dyDescent="0.3">
      <c r="A5" s="97"/>
      <c r="B5" s="94"/>
      <c r="C5" s="94"/>
      <c r="D5" s="94"/>
      <c r="E5" s="94"/>
      <c r="F5" s="94"/>
      <c r="G5" s="95"/>
      <c r="H5" s="75"/>
      <c r="I5" s="73"/>
      <c r="J5" s="73"/>
      <c r="K5" s="9" t="s">
        <v>6</v>
      </c>
      <c r="L5" s="9" t="s">
        <v>7</v>
      </c>
      <c r="M5" s="9" t="s">
        <v>77</v>
      </c>
      <c r="N5" s="9" t="s">
        <v>10</v>
      </c>
      <c r="O5" s="9" t="s">
        <v>7</v>
      </c>
      <c r="P5" s="10" t="s">
        <v>77</v>
      </c>
      <c r="Q5" s="91"/>
      <c r="R5" s="73"/>
      <c r="S5" s="89"/>
    </row>
    <row r="6" spans="1:19" x14ac:dyDescent="0.25">
      <c r="A6" s="11" t="s">
        <v>11</v>
      </c>
      <c r="B6" s="13"/>
      <c r="C6" s="13"/>
      <c r="D6" s="54"/>
      <c r="E6" s="13"/>
      <c r="F6" s="55"/>
      <c r="G6" s="13"/>
      <c r="H6" s="14">
        <v>50000000</v>
      </c>
      <c r="I6" s="15">
        <v>51857090</v>
      </c>
      <c r="J6" s="15">
        <v>43839701.399999991</v>
      </c>
      <c r="K6" s="15">
        <v>43053437.700000003</v>
      </c>
      <c r="L6" s="15">
        <v>623619.70000000007</v>
      </c>
      <c r="M6" s="15">
        <v>162644</v>
      </c>
      <c r="N6" s="16">
        <v>0.83023242723415458</v>
      </c>
      <c r="O6" s="16">
        <v>0.84225816373421658</v>
      </c>
      <c r="P6" s="17">
        <v>0.84539455260601792</v>
      </c>
      <c r="Q6" s="56"/>
      <c r="R6" s="15"/>
      <c r="S6" s="17"/>
    </row>
    <row r="7" spans="1:19" x14ac:dyDescent="0.25">
      <c r="A7" s="40" t="s">
        <v>171</v>
      </c>
      <c r="B7" s="42"/>
      <c r="C7" s="42"/>
      <c r="D7" s="57"/>
      <c r="E7" s="42"/>
      <c r="F7" s="58"/>
      <c r="G7" s="42"/>
      <c r="H7" s="43">
        <f ca="1">SUM(H8:OFFSET(H6,MATCH("PROYECTOS",$A$8:$A$50,0),0))</f>
        <v>50000000</v>
      </c>
      <c r="I7" s="44">
        <f ca="1">SUM(I8:OFFSET(I6,MATCH("PROYECTOS",$A$8:$A$50,0),0))</f>
        <v>50002400</v>
      </c>
      <c r="J7" s="44">
        <f ca="1">SUM(J8:OFFSET(J6,MATCH("PROYECTOS",$A$8:$A$50,0),0))</f>
        <v>43784005.699999996</v>
      </c>
      <c r="K7" s="44">
        <f ca="1">SUM(K8:OFFSET(K6,MATCH("PROYECTOS",$A$8:$A$50,0),0))</f>
        <v>43053437.799999997</v>
      </c>
      <c r="L7" s="44">
        <f ca="1">SUM(L8:OFFSET(L6,MATCH("PROYECTOS",$A$8:$A$50,0),0))</f>
        <v>607599.30000000005</v>
      </c>
      <c r="M7" s="44">
        <f ca="1">SUM(M8:OFFSET(M6,MATCH("PROYECTOS",$A$8:$A$50,0),0))</f>
        <v>122968.59999999999</v>
      </c>
      <c r="N7" s="45">
        <f ca="1">IFERROR(K7/I7,0)</f>
        <v>0.86102742668351917</v>
      </c>
      <c r="O7" s="45">
        <f ca="1">IFERROR(SUM(K7,L7)/I7,0)</f>
        <v>0.87317882941618785</v>
      </c>
      <c r="P7" s="46">
        <f ca="1">IFERROR(SUM(K7,L7,M7)/I7,0)</f>
        <v>0.875638083371998</v>
      </c>
      <c r="Q7" s="59"/>
      <c r="R7" s="44"/>
      <c r="S7" s="46"/>
    </row>
    <row r="8" spans="1:19" x14ac:dyDescent="0.25">
      <c r="A8" s="18"/>
      <c r="B8" s="20">
        <v>5000276</v>
      </c>
      <c r="C8" s="20" t="s">
        <v>510</v>
      </c>
      <c r="D8" s="63">
        <v>3000001</v>
      </c>
      <c r="E8" s="20" t="s">
        <v>366</v>
      </c>
      <c r="F8" s="64">
        <v>1</v>
      </c>
      <c r="G8" s="20" t="s">
        <v>413</v>
      </c>
      <c r="H8" s="21">
        <v>7313000</v>
      </c>
      <c r="I8" s="22">
        <v>7315400</v>
      </c>
      <c r="J8" s="22">
        <f t="shared" ref="J8:J10" si="0">SUM(K8,L8,M8)</f>
        <v>5477014.6000000006</v>
      </c>
      <c r="K8" s="22">
        <v>4995730.9000000004</v>
      </c>
      <c r="L8" s="22">
        <v>349010.9</v>
      </c>
      <c r="M8" s="22">
        <v>132272.79999999999</v>
      </c>
      <c r="N8" s="23">
        <f t="shared" ref="N8:N11" si="1">IFERROR(K8/I8,0)</f>
        <v>0.68290604751619877</v>
      </c>
      <c r="O8" s="23">
        <f t="shared" ref="O8:O11" si="2">IFERROR(SUM(K8,L8)/I8,0)</f>
        <v>0.73061511332257989</v>
      </c>
      <c r="P8" s="24">
        <f t="shared" ref="P8:P11" si="3">IFERROR(SUM(K8,L8,M8)/I8,0)</f>
        <v>0.74869653060666552</v>
      </c>
      <c r="Q8" s="65">
        <v>0</v>
      </c>
      <c r="R8" s="22">
        <v>0</v>
      </c>
      <c r="S8" s="24">
        <f>IFERROR(R8/Q8,0)</f>
        <v>0</v>
      </c>
    </row>
    <row r="9" spans="1:19" ht="25.5" x14ac:dyDescent="0.25">
      <c r="A9" s="18"/>
      <c r="B9" s="20">
        <v>5001649</v>
      </c>
      <c r="C9" s="20" t="s">
        <v>1088</v>
      </c>
      <c r="D9" s="63">
        <v>3000194</v>
      </c>
      <c r="E9" s="20" t="s">
        <v>1085</v>
      </c>
      <c r="F9" s="64">
        <v>411</v>
      </c>
      <c r="G9" s="20" t="s">
        <v>1090</v>
      </c>
      <c r="H9" s="21">
        <v>41079815</v>
      </c>
      <c r="I9" s="22">
        <v>42665277</v>
      </c>
      <c r="J9" s="22">
        <f t="shared" si="0"/>
        <v>38288419.099999994</v>
      </c>
      <c r="K9" s="22">
        <v>38039134.899999999</v>
      </c>
      <c r="L9" s="22">
        <v>258588.4</v>
      </c>
      <c r="M9" s="22">
        <v>-9304.2000000000007</v>
      </c>
      <c r="N9" s="23">
        <f t="shared" si="1"/>
        <v>0.89157126297340106</v>
      </c>
      <c r="O9" s="23">
        <f t="shared" si="2"/>
        <v>0.89763212600260389</v>
      </c>
      <c r="P9" s="24">
        <f t="shared" si="3"/>
        <v>0.897414051712356</v>
      </c>
      <c r="Q9" s="65">
        <v>0</v>
      </c>
      <c r="R9" s="22">
        <v>0</v>
      </c>
      <c r="S9" s="24">
        <f t="shared" ref="S9:S10" si="4">IFERROR(R9/Q9,0)</f>
        <v>0</v>
      </c>
    </row>
    <row r="10" spans="1:19" ht="25.5" x14ac:dyDescent="0.25">
      <c r="A10" s="18"/>
      <c r="B10" s="20">
        <v>5001650</v>
      </c>
      <c r="C10" s="20" t="s">
        <v>1089</v>
      </c>
      <c r="D10" s="63">
        <v>3000195</v>
      </c>
      <c r="E10" s="20" t="s">
        <v>1086</v>
      </c>
      <c r="F10" s="64">
        <v>10</v>
      </c>
      <c r="G10" s="20" t="s">
        <v>201</v>
      </c>
      <c r="H10" s="21">
        <v>1607185</v>
      </c>
      <c r="I10" s="22">
        <v>21723</v>
      </c>
      <c r="J10" s="22">
        <f t="shared" si="0"/>
        <v>18572</v>
      </c>
      <c r="K10" s="22">
        <v>18572</v>
      </c>
      <c r="L10" s="22">
        <v>0</v>
      </c>
      <c r="M10" s="22">
        <v>0</v>
      </c>
      <c r="N10" s="23">
        <f t="shared" si="1"/>
        <v>0.8549463702066934</v>
      </c>
      <c r="O10" s="23">
        <f t="shared" si="2"/>
        <v>0.8549463702066934</v>
      </c>
      <c r="P10" s="24">
        <f t="shared" si="3"/>
        <v>0.8549463702066934</v>
      </c>
      <c r="Q10" s="65">
        <v>0</v>
      </c>
      <c r="R10" s="22">
        <v>0</v>
      </c>
      <c r="S10" s="24">
        <f t="shared" si="4"/>
        <v>0</v>
      </c>
    </row>
    <row r="11" spans="1:19" ht="15.75" thickBot="1" x14ac:dyDescent="0.3">
      <c r="A11" s="47" t="s">
        <v>161</v>
      </c>
      <c r="B11" s="49"/>
      <c r="C11" s="49"/>
      <c r="D11" s="60"/>
      <c r="E11" s="49"/>
      <c r="F11" s="61"/>
      <c r="G11" s="49"/>
      <c r="H11" s="50">
        <f ca="1">OFFSET(H11,-MATCH("PROYECTOS",$A$8:$A$50,0)-1,0)-(OFFSET(H11,-MATCH("PROYECTOS",$A$8:$A$50,0),0))</f>
        <v>0</v>
      </c>
      <c r="I11" s="51">
        <f t="shared" ref="I11:M11" ca="1" si="5">OFFSET(I11,-MATCH("PROYECTOS",$A$8:$A$50,0)-1,0)-(OFFSET(I11,-MATCH("PROYECTOS",$A$8:$A$50,0),0))</f>
        <v>1854690</v>
      </c>
      <c r="J11" s="51">
        <f t="shared" ca="1" si="5"/>
        <v>55695.69999999553</v>
      </c>
      <c r="K11" s="51">
        <f t="shared" ca="1" si="5"/>
        <v>-9.9999994039535522E-2</v>
      </c>
      <c r="L11" s="51">
        <f t="shared" ca="1" si="5"/>
        <v>16020.400000000023</v>
      </c>
      <c r="M11" s="51">
        <f t="shared" ca="1" si="5"/>
        <v>39675.400000000009</v>
      </c>
      <c r="N11" s="52">
        <f t="shared" ca="1" si="1"/>
        <v>-5.3917363030768226E-8</v>
      </c>
      <c r="O11" s="52">
        <f t="shared" ca="1" si="2"/>
        <v>8.6377238244698482E-3</v>
      </c>
      <c r="P11" s="53">
        <f t="shared" ca="1" si="3"/>
        <v>3.0029654551437704E-2</v>
      </c>
      <c r="Q11" s="62"/>
      <c r="R11" s="51"/>
      <c r="S11" s="53"/>
    </row>
  </sheetData>
  <mergeCells count="14">
    <mergeCell ref="F4:G5"/>
    <mergeCell ref="D4:E5"/>
    <mergeCell ref="A4:C5"/>
    <mergeCell ref="A3:G3"/>
    <mergeCell ref="H3:P3"/>
    <mergeCell ref="J4:J5"/>
    <mergeCell ref="I4:I5"/>
    <mergeCell ref="H4:H5"/>
    <mergeCell ref="Q3:S3"/>
    <mergeCell ref="K4:M4"/>
    <mergeCell ref="N4:P4"/>
    <mergeCell ref="S4:S5"/>
    <mergeCell ref="R4:R5"/>
    <mergeCell ref="Q4:Q5"/>
  </mergeCells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1"/>
  <dimension ref="A1:M16"/>
  <sheetViews>
    <sheetView workbookViewId="0">
      <selection activeCell="A13" sqref="A13:L13"/>
    </sheetView>
  </sheetViews>
  <sheetFormatPr baseColWidth="10" defaultColWidth="11.7109375" defaultRowHeight="15" x14ac:dyDescent="0.25"/>
  <cols>
    <col min="1" max="1" width="4.28515625" customWidth="1"/>
    <col min="2" max="2" width="4.28515625" style="4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74</v>
      </c>
      <c r="B1" s="36" t="s">
        <v>72</v>
      </c>
      <c r="C1" s="33" t="s">
        <v>61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1093</v>
      </c>
    </row>
    <row r="3" spans="1:13" ht="15.75" thickBot="1" x14ac:dyDescent="0.3">
      <c r="A3" s="76" t="s">
        <v>75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2"/>
      <c r="C6" s="13"/>
      <c r="D6" s="14">
        <v>34304558</v>
      </c>
      <c r="E6" s="15">
        <v>35480830</v>
      </c>
      <c r="F6" s="15">
        <v>15812272.800000001</v>
      </c>
      <c r="G6" s="15">
        <v>12394829.300000001</v>
      </c>
      <c r="H6" s="15">
        <v>3224077</v>
      </c>
      <c r="I6" s="15">
        <v>193366.5</v>
      </c>
      <c r="J6" s="16">
        <v>0.34933876405935266</v>
      </c>
      <c r="K6" s="16">
        <v>0.44020690327706541</v>
      </c>
      <c r="L6" s="17">
        <v>0.44565678987780166</v>
      </c>
      <c r="M6" s="5"/>
    </row>
    <row r="7" spans="1:13" x14ac:dyDescent="0.25">
      <c r="A7" s="40" t="s">
        <v>107</v>
      </c>
      <c r="B7" s="41"/>
      <c r="C7" s="42"/>
      <c r="D7" s="43">
        <f ca="1">SUM(D8:OFFSET(D6,MATCH("GOBIERNOS REGIONALES",$A$8:$A$50,0),0))</f>
        <v>34304558</v>
      </c>
      <c r="E7" s="44">
        <f ca="1">SUM(E8:OFFSET(E6,MATCH("GOBIERNOS REGIONALES",$A$8:$A$50,0),0))</f>
        <v>35480830</v>
      </c>
      <c r="F7" s="44">
        <f ca="1">SUM(F8:OFFSET(F6,MATCH("GOBIERNOS REGIONALES",$A$8:$A$50,0),0))</f>
        <v>15812272.699999999</v>
      </c>
      <c r="G7" s="44">
        <f ca="1">SUM(G8:OFFSET(G6,MATCH("GOBIERNOS REGIONALES",$A$8:$A$50,0),0))</f>
        <v>12394829.300000001</v>
      </c>
      <c r="H7" s="44">
        <f ca="1">SUM(H8:OFFSET(H6,MATCH("GOBIERNOS REGIONALES",$A$8:$A$50,0),0))</f>
        <v>3224076.8999999994</v>
      </c>
      <c r="I7" s="44">
        <f ca="1">SUM(I8:OFFSET(I6,MATCH("GOBIERNOS REGIONALES",$A$8:$A$50,0),0))</f>
        <v>193366.5</v>
      </c>
      <c r="J7" s="45">
        <f ca="1">IFERROR(G7/E7,0)</f>
        <v>0.34933876405935266</v>
      </c>
      <c r="K7" s="45">
        <f ca="1">IFERROR(SUM(G7,H7)/E7,0)</f>
        <v>0.44020690045864203</v>
      </c>
      <c r="L7" s="46">
        <f ca="1">IFERROR(SUM(G7,H7,I7)/E7,0)</f>
        <v>0.44565678705937822</v>
      </c>
      <c r="M7" s="5"/>
    </row>
    <row r="8" spans="1:13" x14ac:dyDescent="0.25">
      <c r="A8" s="18"/>
      <c r="B8" s="19">
        <v>4</v>
      </c>
      <c r="C8" s="20" t="s">
        <v>715</v>
      </c>
      <c r="D8" s="21">
        <v>742034</v>
      </c>
      <c r="E8" s="22">
        <v>742034</v>
      </c>
      <c r="F8" s="22">
        <f t="shared" ref="F8:F15" si="0">SUM(G8,H8,I8)</f>
        <v>25977.3</v>
      </c>
      <c r="G8" s="22">
        <v>0</v>
      </c>
      <c r="H8" s="22">
        <v>25977.3</v>
      </c>
      <c r="I8" s="22">
        <v>0</v>
      </c>
      <c r="J8" s="23">
        <f t="shared" ref="J8:J15" si="1">IFERROR(G8/E8,0)</f>
        <v>0</v>
      </c>
      <c r="K8" s="23">
        <f t="shared" ref="K8:K15" si="2">IFERROR(SUM(G8,H8)/E8,0)</f>
        <v>3.5008234124042831E-2</v>
      </c>
      <c r="L8" s="24">
        <f t="shared" ref="L8:L15" si="3">IFERROR(SUM(G8,H8,I8)/E8,0)</f>
        <v>3.5008234124042831E-2</v>
      </c>
      <c r="M8" s="5"/>
    </row>
    <row r="9" spans="1:13" x14ac:dyDescent="0.25">
      <c r="A9" s="18"/>
      <c r="B9" s="19">
        <v>7</v>
      </c>
      <c r="C9" s="20" t="s">
        <v>365</v>
      </c>
      <c r="D9" s="21">
        <v>16501576</v>
      </c>
      <c r="E9" s="22">
        <v>16501576</v>
      </c>
      <c r="F9" s="22">
        <f t="shared" si="0"/>
        <v>7627873.5</v>
      </c>
      <c r="G9" s="22">
        <v>6930308.4000000004</v>
      </c>
      <c r="H9" s="22">
        <v>691969.1</v>
      </c>
      <c r="I9" s="22">
        <v>5596</v>
      </c>
      <c r="J9" s="23">
        <f t="shared" si="1"/>
        <v>0.41997857659171467</v>
      </c>
      <c r="K9" s="23">
        <f t="shared" si="2"/>
        <v>0.46191209251770859</v>
      </c>
      <c r="L9" s="24">
        <f t="shared" si="3"/>
        <v>0.46225121164184563</v>
      </c>
      <c r="M9" s="5"/>
    </row>
    <row r="10" spans="1:13" ht="25.5" x14ac:dyDescent="0.25">
      <c r="A10" s="18"/>
      <c r="B10" s="19">
        <v>12</v>
      </c>
      <c r="C10" s="20" t="s">
        <v>716</v>
      </c>
      <c r="D10" s="21">
        <v>12137712</v>
      </c>
      <c r="E10" s="22">
        <v>12313984</v>
      </c>
      <c r="F10" s="22">
        <f t="shared" si="0"/>
        <v>5193425</v>
      </c>
      <c r="G10" s="22">
        <v>2623718.1</v>
      </c>
      <c r="H10" s="22">
        <v>2385466.4</v>
      </c>
      <c r="I10" s="22">
        <v>184240.5</v>
      </c>
      <c r="J10" s="23">
        <f t="shared" si="1"/>
        <v>0.21306817517385113</v>
      </c>
      <c r="K10" s="23">
        <f t="shared" si="2"/>
        <v>0.40678829045092146</v>
      </c>
      <c r="L10" s="24">
        <f t="shared" si="3"/>
        <v>0.42175018255667701</v>
      </c>
      <c r="M10" s="5"/>
    </row>
    <row r="11" spans="1:13" x14ac:dyDescent="0.25">
      <c r="A11" s="18"/>
      <c r="B11" s="19">
        <v>22</v>
      </c>
      <c r="C11" s="20" t="s">
        <v>1096</v>
      </c>
      <c r="D11" s="21">
        <v>1466988</v>
      </c>
      <c r="E11" s="22">
        <v>2466988</v>
      </c>
      <c r="F11" s="22">
        <f t="shared" si="0"/>
        <v>463776.1</v>
      </c>
      <c r="G11" s="22">
        <v>372387.8</v>
      </c>
      <c r="H11" s="22">
        <v>91388.3</v>
      </c>
      <c r="I11" s="22">
        <v>0</v>
      </c>
      <c r="J11" s="23">
        <f t="shared" si="1"/>
        <v>0.15094836294298958</v>
      </c>
      <c r="K11" s="23">
        <f t="shared" si="2"/>
        <v>0.18799284795872537</v>
      </c>
      <c r="L11" s="24">
        <f t="shared" si="3"/>
        <v>0.18799284795872537</v>
      </c>
      <c r="M11" s="5"/>
    </row>
    <row r="12" spans="1:13" x14ac:dyDescent="0.25">
      <c r="A12" s="18"/>
      <c r="B12" s="19">
        <v>26</v>
      </c>
      <c r="C12" s="20" t="s">
        <v>1097</v>
      </c>
      <c r="D12" s="21">
        <v>2941248</v>
      </c>
      <c r="E12" s="22">
        <v>2941248</v>
      </c>
      <c r="F12" s="22">
        <f t="shared" si="0"/>
        <v>2272875.2999999998</v>
      </c>
      <c r="G12" s="22">
        <v>2272875.2999999998</v>
      </c>
      <c r="H12" s="22">
        <v>0</v>
      </c>
      <c r="I12" s="22">
        <v>0</v>
      </c>
      <c r="J12" s="23">
        <f t="shared" si="1"/>
        <v>0.77275880850577705</v>
      </c>
      <c r="K12" s="23">
        <f t="shared" si="2"/>
        <v>0.77275880850577705</v>
      </c>
      <c r="L12" s="24">
        <f t="shared" si="3"/>
        <v>0.77275880850577705</v>
      </c>
      <c r="M12" s="5"/>
    </row>
    <row r="13" spans="1:13" x14ac:dyDescent="0.25">
      <c r="A13" s="18"/>
      <c r="B13" s="19">
        <v>40</v>
      </c>
      <c r="C13" s="20" t="s">
        <v>1047</v>
      </c>
      <c r="D13" s="21">
        <v>515000</v>
      </c>
      <c r="E13" s="22">
        <v>515000</v>
      </c>
      <c r="F13" s="22">
        <f t="shared" si="0"/>
        <v>228345.5</v>
      </c>
      <c r="G13" s="22">
        <v>195539.7</v>
      </c>
      <c r="H13" s="22">
        <v>29275.8</v>
      </c>
      <c r="I13" s="22">
        <v>3530</v>
      </c>
      <c r="J13" s="23">
        <f t="shared" si="1"/>
        <v>0.3796887378640777</v>
      </c>
      <c r="K13" s="23">
        <f t="shared" si="2"/>
        <v>0.43653495145631066</v>
      </c>
      <c r="L13" s="24">
        <f t="shared" si="3"/>
        <v>0.44338932038834949</v>
      </c>
      <c r="M13" s="5"/>
    </row>
    <row r="14" spans="1:13" ht="15.75" thickBot="1" x14ac:dyDescent="0.3">
      <c r="A14" s="47" t="s">
        <v>112</v>
      </c>
      <c r="B14" s="48"/>
      <c r="C14" s="49"/>
      <c r="D14" s="50">
        <f ca="1">SUM(D15:OFFSET(D13,(MATCH("GOBIERNOS LOCALES",$A$8:$A$50,0)-MATCH("GOBIERNOS REGIONALES",$A$8:$A$50,0)),0))</f>
        <v>0</v>
      </c>
      <c r="E14" s="51">
        <f ca="1">SUM(E15:OFFSET(E13,(MATCH("GOBIERNOS LOCALES",$A$8:$A$50,0)-MATCH("GOBIERNOS REGIONALES",$A$8:$A$50,0)),0))</f>
        <v>0</v>
      </c>
      <c r="F14" s="51">
        <f ca="1">SUM(F15:OFFSET(F13,(MATCH("GOBIERNOS LOCALES",$A$8:$A$50,0)-MATCH("GOBIERNOS REGIONALES",$A$8:$A$50,0)),0))</f>
        <v>0</v>
      </c>
      <c r="G14" s="51">
        <f ca="1">SUM(G15:OFFSET(G13,(MATCH("GOBIERNOS LOCALES",$A$8:$A$50,0)-MATCH("GOBIERNOS REGIONALES",$A$8:$A$50,0)),0))</f>
        <v>0</v>
      </c>
      <c r="H14" s="51">
        <f ca="1">SUM(H15:OFFSET(H13,(MATCH("GOBIERNOS LOCALES",$A$8:$A$50,0)-MATCH("GOBIERNOS REGIONALES",$A$8:$A$50,0)),0))</f>
        <v>0</v>
      </c>
      <c r="I14" s="51">
        <f ca="1">SUM(I15:OFFSET(I13,(MATCH("GOBIERNOS LOCALES",$A$8:$A$50,0)-MATCH("GOBIERNOS REGIONALES",$A$8:$A$50,0)),0))</f>
        <v>0</v>
      </c>
      <c r="J14" s="52">
        <f ca="1">IFERROR(G14/E14,0)</f>
        <v>0</v>
      </c>
      <c r="K14" s="52">
        <f ca="1">IFERROR(SUM(G14,H14)/E14,0)</f>
        <v>0</v>
      </c>
      <c r="L14" s="53">
        <f ca="1">IFERROR(SUM(G14,H14,I14)/E14,0)</f>
        <v>0</v>
      </c>
      <c r="M14" s="5"/>
    </row>
    <row r="15" spans="1:13" x14ac:dyDescent="0.25">
      <c r="A15" t="s">
        <v>138</v>
      </c>
      <c r="D15" s="6"/>
      <c r="E15" s="6"/>
      <c r="F15" s="6">
        <f t="shared" si="0"/>
        <v>0</v>
      </c>
      <c r="G15" s="6"/>
      <c r="H15" s="6"/>
      <c r="I15" s="6"/>
      <c r="J15" s="5">
        <f t="shared" si="1"/>
        <v>0</v>
      </c>
      <c r="K15" s="5">
        <f t="shared" si="2"/>
        <v>0</v>
      </c>
      <c r="L15" s="5">
        <f t="shared" si="3"/>
        <v>0</v>
      </c>
      <c r="M15" s="5"/>
    </row>
    <row r="16" spans="1:13" x14ac:dyDescent="0.25">
      <c r="D16" s="6"/>
      <c r="E16" s="6"/>
      <c r="F16" s="6"/>
      <c r="G16" s="6"/>
      <c r="H16" s="6"/>
      <c r="I16" s="6"/>
      <c r="J16" s="5"/>
      <c r="K16" s="5"/>
      <c r="L16" s="5"/>
      <c r="M16" s="5"/>
    </row>
  </sheetData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2"/>
  <dimension ref="A1:P100"/>
  <sheetViews>
    <sheetView workbookViewId="0">
      <selection activeCell="N2" sqref="N2"/>
    </sheetView>
  </sheetViews>
  <sheetFormatPr baseColWidth="10" defaultColWidth="11.7109375" defaultRowHeight="15" x14ac:dyDescent="0.25"/>
  <cols>
    <col min="1" max="1" width="4.28515625" customWidth="1"/>
    <col min="2" max="2" width="4.28515625" style="35" customWidth="1"/>
    <col min="3" max="3" width="31.42578125" customWidth="1"/>
    <col min="4" max="6" width="13.5703125" customWidth="1"/>
    <col min="7" max="9" width="0" hidden="1" customWidth="1"/>
  </cols>
  <sheetData>
    <row r="1" spans="1:16" ht="15.75" x14ac:dyDescent="0.25">
      <c r="A1" s="32">
        <v>74</v>
      </c>
      <c r="B1" s="34" t="s">
        <v>72</v>
      </c>
      <c r="C1" s="33" t="s">
        <v>61</v>
      </c>
      <c r="D1" s="33"/>
      <c r="E1" s="33"/>
      <c r="F1" s="33"/>
      <c r="G1" s="33"/>
      <c r="H1" s="33"/>
      <c r="I1" s="33"/>
      <c r="J1" s="33"/>
      <c r="K1" s="33"/>
      <c r="L1" s="33"/>
    </row>
    <row r="2" spans="1:16" ht="15.75" thickBot="1" x14ac:dyDescent="0.3">
      <c r="A2" s="2" t="s">
        <v>1094</v>
      </c>
      <c r="N2" s="1" t="s">
        <v>1106</v>
      </c>
    </row>
    <row r="3" spans="1:16" ht="15.75" thickBot="1" x14ac:dyDescent="0.3">
      <c r="A3" s="76" t="s">
        <v>79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6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6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  <c r="O5" s="6"/>
      <c r="P5" s="66"/>
    </row>
    <row r="6" spans="1:16" x14ac:dyDescent="0.25">
      <c r="A6" s="11" t="s">
        <v>11</v>
      </c>
      <c r="B6" s="37"/>
      <c r="C6" s="13"/>
      <c r="D6" s="14">
        <f ca="1">SUM(D7:OFFSET(D7,50,0))</f>
        <v>34304558</v>
      </c>
      <c r="E6" s="15">
        <f ca="1">SUM(E7:OFFSET(E7,50,0))</f>
        <v>35480830</v>
      </c>
      <c r="F6" s="15">
        <f ca="1">SUM(F7:OFFSET(F7,50,0))</f>
        <v>15812272.800000001</v>
      </c>
      <c r="G6" s="15">
        <f ca="1">SUM(G7:OFFSET(G7,50,0))</f>
        <v>12394829.300000001</v>
      </c>
      <c r="H6" s="15">
        <f ca="1">SUM(H7:OFFSET(H7,50,0))</f>
        <v>3224077</v>
      </c>
      <c r="I6" s="15">
        <f ca="1">SUM(I7:OFFSET(I7,50,0))</f>
        <v>193366.5</v>
      </c>
      <c r="J6" s="16">
        <f ca="1">IFERROR(G6/E6,0)</f>
        <v>0.34933876405935266</v>
      </c>
      <c r="K6" s="16">
        <f ca="1">IFERROR(SUM(G6,H6)/E6,0)</f>
        <v>0.44020690327706541</v>
      </c>
      <c r="L6" s="17">
        <f ca="1">IFERROR(SUM(G6,H6,I6)/E6,0)</f>
        <v>0.44565678987780166</v>
      </c>
      <c r="M6" s="5"/>
      <c r="O6" s="6" t="s">
        <v>206</v>
      </c>
      <c r="P6" s="66" t="s">
        <v>207</v>
      </c>
    </row>
    <row r="7" spans="1:16" x14ac:dyDescent="0.25">
      <c r="A7" s="18"/>
      <c r="B7" s="38">
        <v>1</v>
      </c>
      <c r="C7" s="20" t="s">
        <v>82</v>
      </c>
      <c r="D7" s="21">
        <v>2941248</v>
      </c>
      <c r="E7" s="22">
        <v>2941248</v>
      </c>
      <c r="F7" s="22">
        <f t="shared" ref="F7:F11" si="0">SUM(G7,H7,I7)</f>
        <v>2272875.2999999998</v>
      </c>
      <c r="G7" s="22">
        <v>2272875.2999999998</v>
      </c>
      <c r="H7" s="22">
        <v>0</v>
      </c>
      <c r="I7" s="22">
        <v>0</v>
      </c>
      <c r="J7" s="23">
        <f t="shared" ref="J7:J11" si="1">IFERROR(G7/E7,0)</f>
        <v>0.77275880850577705</v>
      </c>
      <c r="K7" s="23">
        <f t="shared" ref="K7:K11" si="2">IFERROR(SUM(G7,H7)/E7,0)</f>
        <v>0.77275880850577705</v>
      </c>
      <c r="L7" s="24">
        <f t="shared" ref="L7:L11" si="3">IFERROR(SUM(G7,H7,I7)/E7,0)</f>
        <v>0.77275880850577705</v>
      </c>
      <c r="M7" s="5"/>
      <c r="N7" t="s">
        <v>82</v>
      </c>
      <c r="O7" s="6">
        <v>2272875.2999999998</v>
      </c>
      <c r="P7" s="66">
        <v>0.77275880850577705</v>
      </c>
    </row>
    <row r="8" spans="1:16" x14ac:dyDescent="0.25">
      <c r="A8" s="18"/>
      <c r="B8" s="38">
        <v>7</v>
      </c>
      <c r="C8" s="20" t="s">
        <v>88</v>
      </c>
      <c r="D8" s="21">
        <v>0</v>
      </c>
      <c r="E8" s="22">
        <v>1552006</v>
      </c>
      <c r="F8" s="22">
        <f t="shared" si="0"/>
        <v>0</v>
      </c>
      <c r="G8" s="22">
        <v>0</v>
      </c>
      <c r="H8" s="22">
        <v>0</v>
      </c>
      <c r="I8" s="22">
        <v>0</v>
      </c>
      <c r="J8" s="23">
        <f t="shared" si="1"/>
        <v>0</v>
      </c>
      <c r="K8" s="23">
        <f t="shared" si="2"/>
        <v>0</v>
      </c>
      <c r="L8" s="24">
        <f t="shared" si="3"/>
        <v>0</v>
      </c>
      <c r="M8" s="5"/>
      <c r="N8" t="s">
        <v>96</v>
      </c>
      <c r="O8" s="6">
        <v>13539397.5</v>
      </c>
      <c r="P8" s="66">
        <v>0.46004021283752788</v>
      </c>
    </row>
    <row r="9" spans="1:16" x14ac:dyDescent="0.25">
      <c r="A9" s="18"/>
      <c r="B9" s="38">
        <v>15</v>
      </c>
      <c r="C9" s="20" t="s">
        <v>96</v>
      </c>
      <c r="D9" s="21">
        <v>29779310</v>
      </c>
      <c r="E9" s="22">
        <v>29430900</v>
      </c>
      <c r="F9" s="22">
        <f t="shared" si="0"/>
        <v>13539397.5</v>
      </c>
      <c r="G9" s="22">
        <v>10121954</v>
      </c>
      <c r="H9" s="22">
        <v>3224077</v>
      </c>
      <c r="I9" s="22">
        <v>193366.5</v>
      </c>
      <c r="J9" s="23">
        <f t="shared" si="1"/>
        <v>0.34392267990445419</v>
      </c>
      <c r="K9" s="23">
        <f t="shared" si="2"/>
        <v>0.45347002640082362</v>
      </c>
      <c r="L9" s="24">
        <f t="shared" si="3"/>
        <v>0.46004021283752788</v>
      </c>
      <c r="M9" s="5"/>
      <c r="N9" t="s">
        <v>88</v>
      </c>
      <c r="O9" s="6">
        <v>0</v>
      </c>
      <c r="P9" s="66">
        <v>0</v>
      </c>
    </row>
    <row r="10" spans="1:16" x14ac:dyDescent="0.25">
      <c r="A10" s="18"/>
      <c r="B10" s="38">
        <v>16</v>
      </c>
      <c r="C10" s="20" t="s">
        <v>97</v>
      </c>
      <c r="D10" s="21">
        <v>0</v>
      </c>
      <c r="E10" s="22">
        <v>1556676</v>
      </c>
      <c r="F10" s="22">
        <f t="shared" si="0"/>
        <v>0</v>
      </c>
      <c r="G10" s="22">
        <v>0</v>
      </c>
      <c r="H10" s="22">
        <v>0</v>
      </c>
      <c r="I10" s="22">
        <v>0</v>
      </c>
      <c r="J10" s="23">
        <f t="shared" si="1"/>
        <v>0</v>
      </c>
      <c r="K10" s="23">
        <f t="shared" si="2"/>
        <v>0</v>
      </c>
      <c r="L10" s="24">
        <f t="shared" si="3"/>
        <v>0</v>
      </c>
      <c r="M10" s="5"/>
      <c r="N10" t="s">
        <v>97</v>
      </c>
      <c r="O10" s="6">
        <v>0</v>
      </c>
      <c r="P10" s="66">
        <v>0</v>
      </c>
    </row>
    <row r="11" spans="1:16" ht="15.75" thickBot="1" x14ac:dyDescent="0.3">
      <c r="A11" s="25"/>
      <c r="B11" s="39">
        <v>22</v>
      </c>
      <c r="C11" s="27" t="s">
        <v>103</v>
      </c>
      <c r="D11" s="28">
        <v>1584000</v>
      </c>
      <c r="E11" s="29">
        <v>0</v>
      </c>
      <c r="F11" s="29">
        <f t="shared" si="0"/>
        <v>0</v>
      </c>
      <c r="G11" s="29">
        <v>0</v>
      </c>
      <c r="H11" s="29">
        <v>0</v>
      </c>
      <c r="I11" s="29">
        <v>0</v>
      </c>
      <c r="J11" s="30">
        <f t="shared" si="1"/>
        <v>0</v>
      </c>
      <c r="K11" s="30">
        <f t="shared" si="2"/>
        <v>0</v>
      </c>
      <c r="L11" s="31">
        <f t="shared" si="3"/>
        <v>0</v>
      </c>
      <c r="M11" s="5"/>
      <c r="N11" t="s">
        <v>103</v>
      </c>
      <c r="O11" s="6">
        <v>0</v>
      </c>
      <c r="P11" s="66">
        <v>0</v>
      </c>
    </row>
    <row r="12" spans="1:16" x14ac:dyDescent="0.25">
      <c r="O12" s="6"/>
      <c r="P12" s="66"/>
    </row>
    <row r="13" spans="1:16" x14ac:dyDescent="0.25">
      <c r="O13" s="6"/>
      <c r="P13" s="66"/>
    </row>
    <row r="14" spans="1:16" x14ac:dyDescent="0.25">
      <c r="O14" s="6"/>
      <c r="P14" s="66"/>
    </row>
    <row r="15" spans="1:16" x14ac:dyDescent="0.25">
      <c r="O15" s="6"/>
      <c r="P15" s="66"/>
    </row>
    <row r="16" spans="1:16" x14ac:dyDescent="0.25">
      <c r="O16" s="6"/>
      <c r="P16" s="66"/>
    </row>
    <row r="17" spans="15:16" x14ac:dyDescent="0.25">
      <c r="O17" s="6"/>
      <c r="P17" s="66"/>
    </row>
    <row r="18" spans="15:16" x14ac:dyDescent="0.25">
      <c r="O18" s="6"/>
      <c r="P18" s="66"/>
    </row>
    <row r="19" spans="15:16" x14ac:dyDescent="0.25">
      <c r="O19" s="6"/>
      <c r="P19" s="66"/>
    </row>
    <row r="20" spans="15:16" x14ac:dyDescent="0.25">
      <c r="O20" s="6"/>
      <c r="P20" s="66"/>
    </row>
    <row r="21" spans="15:16" x14ac:dyDescent="0.25">
      <c r="O21" s="6"/>
      <c r="P21" s="66"/>
    </row>
    <row r="22" spans="15:16" x14ac:dyDescent="0.25">
      <c r="O22" s="6"/>
      <c r="P22" s="66"/>
    </row>
    <row r="23" spans="15:16" x14ac:dyDescent="0.25">
      <c r="O23" s="6"/>
      <c r="P23" s="66"/>
    </row>
    <row r="24" spans="15:16" x14ac:dyDescent="0.25">
      <c r="O24" s="6"/>
      <c r="P24" s="66"/>
    </row>
    <row r="25" spans="15:16" x14ac:dyDescent="0.25">
      <c r="O25" s="6"/>
      <c r="P25" s="66"/>
    </row>
    <row r="26" spans="15:16" x14ac:dyDescent="0.25">
      <c r="O26" s="6"/>
      <c r="P26" s="66"/>
    </row>
    <row r="27" spans="15:16" x14ac:dyDescent="0.25">
      <c r="O27" s="6"/>
      <c r="P27" s="66"/>
    </row>
    <row r="28" spans="15:16" x14ac:dyDescent="0.25">
      <c r="O28" s="6"/>
      <c r="P28" s="66"/>
    </row>
    <row r="29" spans="15:16" x14ac:dyDescent="0.25">
      <c r="O29" s="6"/>
      <c r="P29" s="66"/>
    </row>
    <row r="30" spans="15:16" x14ac:dyDescent="0.25">
      <c r="O30" s="6"/>
      <c r="P30" s="66"/>
    </row>
    <row r="31" spans="15:16" x14ac:dyDescent="0.25">
      <c r="O31" s="6"/>
      <c r="P31" s="66"/>
    </row>
    <row r="32" spans="15:16" x14ac:dyDescent="0.25">
      <c r="O32" s="6"/>
      <c r="P32" s="66"/>
    </row>
    <row r="33" spans="15:16" x14ac:dyDescent="0.25">
      <c r="O33" s="6"/>
      <c r="P33" s="66"/>
    </row>
    <row r="34" spans="15:16" x14ac:dyDescent="0.25">
      <c r="O34" s="6"/>
      <c r="P34" s="66"/>
    </row>
    <row r="35" spans="15:16" x14ac:dyDescent="0.25">
      <c r="O35" s="6"/>
      <c r="P35" s="66"/>
    </row>
    <row r="36" spans="15:16" x14ac:dyDescent="0.25">
      <c r="O36" s="6"/>
      <c r="P36" s="66"/>
    </row>
    <row r="37" spans="15:16" x14ac:dyDescent="0.25">
      <c r="O37" s="6"/>
      <c r="P37" s="66"/>
    </row>
    <row r="38" spans="15:16" x14ac:dyDescent="0.25">
      <c r="O38" s="6"/>
      <c r="P38" s="66"/>
    </row>
    <row r="39" spans="15:16" x14ac:dyDescent="0.25">
      <c r="O39" s="6"/>
      <c r="P39" s="66"/>
    </row>
    <row r="40" spans="15:16" x14ac:dyDescent="0.25">
      <c r="O40" s="6"/>
      <c r="P40" s="66"/>
    </row>
    <row r="41" spans="15:16" x14ac:dyDescent="0.25">
      <c r="O41" s="6"/>
      <c r="P41" s="66"/>
    </row>
    <row r="42" spans="15:16" x14ac:dyDescent="0.25">
      <c r="O42" s="6"/>
      <c r="P42" s="66"/>
    </row>
    <row r="43" spans="15:16" x14ac:dyDescent="0.25">
      <c r="O43" s="6"/>
      <c r="P43" s="66"/>
    </row>
    <row r="44" spans="15:16" x14ac:dyDescent="0.25">
      <c r="O44" s="6"/>
      <c r="P44" s="66"/>
    </row>
    <row r="45" spans="15:16" x14ac:dyDescent="0.25">
      <c r="O45" s="6"/>
      <c r="P45" s="66"/>
    </row>
    <row r="46" spans="15:16" x14ac:dyDescent="0.25">
      <c r="O46" s="6"/>
      <c r="P46" s="66"/>
    </row>
    <row r="47" spans="15:16" x14ac:dyDescent="0.25">
      <c r="O47" s="6"/>
      <c r="P47" s="66"/>
    </row>
    <row r="48" spans="15:16" x14ac:dyDescent="0.25">
      <c r="O48" s="6"/>
      <c r="P48" s="66"/>
    </row>
    <row r="49" spans="15:16" x14ac:dyDescent="0.25">
      <c r="O49" s="6"/>
      <c r="P49" s="66"/>
    </row>
    <row r="50" spans="15:16" x14ac:dyDescent="0.25">
      <c r="O50" s="6"/>
      <c r="P50" s="66"/>
    </row>
    <row r="51" spans="15:16" x14ac:dyDescent="0.25">
      <c r="O51" s="6"/>
      <c r="P51" s="66"/>
    </row>
    <row r="52" spans="15:16" x14ac:dyDescent="0.25">
      <c r="O52" s="6"/>
      <c r="P52" s="66"/>
    </row>
    <row r="53" spans="15:16" x14ac:dyDescent="0.25">
      <c r="O53" s="6"/>
      <c r="P53" s="66"/>
    </row>
    <row r="54" spans="15:16" x14ac:dyDescent="0.25">
      <c r="O54" s="6"/>
      <c r="P54" s="66"/>
    </row>
    <row r="55" spans="15:16" x14ac:dyDescent="0.25">
      <c r="O55" s="6"/>
      <c r="P55" s="66"/>
    </row>
    <row r="56" spans="15:16" x14ac:dyDescent="0.25">
      <c r="O56" s="6"/>
      <c r="P56" s="66"/>
    </row>
    <row r="57" spans="15:16" x14ac:dyDescent="0.25">
      <c r="O57" s="6"/>
      <c r="P57" s="66"/>
    </row>
    <row r="58" spans="15:16" x14ac:dyDescent="0.25">
      <c r="O58" s="6"/>
      <c r="P58" s="66"/>
    </row>
    <row r="59" spans="15:16" x14ac:dyDescent="0.25">
      <c r="O59" s="6"/>
      <c r="P59" s="66"/>
    </row>
    <row r="60" spans="15:16" x14ac:dyDescent="0.25">
      <c r="O60" s="6"/>
      <c r="P60" s="66"/>
    </row>
    <row r="61" spans="15:16" x14ac:dyDescent="0.25">
      <c r="O61" s="6"/>
      <c r="P61" s="66"/>
    </row>
    <row r="62" spans="15:16" x14ac:dyDescent="0.25">
      <c r="O62" s="6"/>
      <c r="P62" s="66"/>
    </row>
    <row r="63" spans="15:16" x14ac:dyDescent="0.25">
      <c r="O63" s="6"/>
      <c r="P63" s="66"/>
    </row>
    <row r="64" spans="15:16" x14ac:dyDescent="0.25">
      <c r="O64" s="6"/>
      <c r="P64" s="66"/>
    </row>
    <row r="65" spans="15:16" x14ac:dyDescent="0.25">
      <c r="O65" s="6"/>
      <c r="P65" s="66"/>
    </row>
    <row r="66" spans="15:16" x14ac:dyDescent="0.25">
      <c r="O66" s="6"/>
      <c r="P66" s="66"/>
    </row>
    <row r="67" spans="15:16" x14ac:dyDescent="0.25">
      <c r="O67" s="6"/>
      <c r="P67" s="66"/>
    </row>
    <row r="68" spans="15:16" x14ac:dyDescent="0.25">
      <c r="O68" s="6"/>
      <c r="P68" s="66"/>
    </row>
    <row r="69" spans="15:16" x14ac:dyDescent="0.25">
      <c r="O69" s="6"/>
      <c r="P69" s="66"/>
    </row>
    <row r="70" spans="15:16" x14ac:dyDescent="0.25">
      <c r="O70" s="6"/>
      <c r="P70" s="66"/>
    </row>
    <row r="71" spans="15:16" x14ac:dyDescent="0.25">
      <c r="O71" s="6"/>
      <c r="P71" s="66"/>
    </row>
    <row r="72" spans="15:16" x14ac:dyDescent="0.25">
      <c r="O72" s="6"/>
      <c r="P72" s="66"/>
    </row>
    <row r="73" spans="15:16" x14ac:dyDescent="0.25">
      <c r="O73" s="6"/>
      <c r="P73" s="66"/>
    </row>
    <row r="74" spans="15:16" x14ac:dyDescent="0.25">
      <c r="O74" s="6"/>
      <c r="P74" s="66"/>
    </row>
    <row r="75" spans="15:16" x14ac:dyDescent="0.25">
      <c r="O75" s="6"/>
      <c r="P75" s="66"/>
    </row>
    <row r="76" spans="15:16" x14ac:dyDescent="0.25">
      <c r="O76" s="6"/>
      <c r="P76" s="66"/>
    </row>
    <row r="77" spans="15:16" x14ac:dyDescent="0.25">
      <c r="O77" s="6"/>
      <c r="P77" s="66"/>
    </row>
    <row r="78" spans="15:16" x14ac:dyDescent="0.25">
      <c r="O78" s="6"/>
      <c r="P78" s="66"/>
    </row>
    <row r="79" spans="15:16" x14ac:dyDescent="0.25">
      <c r="O79" s="6"/>
      <c r="P79" s="66"/>
    </row>
    <row r="80" spans="15:16" x14ac:dyDescent="0.25">
      <c r="O80" s="6"/>
      <c r="P80" s="66"/>
    </row>
    <row r="81" spans="15:16" x14ac:dyDescent="0.25">
      <c r="O81" s="6"/>
      <c r="P81" s="66"/>
    </row>
    <row r="82" spans="15:16" x14ac:dyDescent="0.25">
      <c r="O82" s="6"/>
      <c r="P82" s="66"/>
    </row>
    <row r="83" spans="15:16" x14ac:dyDescent="0.25">
      <c r="O83" s="6"/>
      <c r="P83" s="66"/>
    </row>
    <row r="84" spans="15:16" x14ac:dyDescent="0.25">
      <c r="O84" s="6"/>
      <c r="P84" s="66"/>
    </row>
    <row r="85" spans="15:16" x14ac:dyDescent="0.25">
      <c r="O85" s="6"/>
      <c r="P85" s="66"/>
    </row>
    <row r="86" spans="15:16" x14ac:dyDescent="0.25">
      <c r="O86" s="6"/>
      <c r="P86" s="66"/>
    </row>
    <row r="87" spans="15:16" x14ac:dyDescent="0.25">
      <c r="O87" s="6"/>
      <c r="P87" s="66"/>
    </row>
    <row r="88" spans="15:16" x14ac:dyDescent="0.25">
      <c r="O88" s="6"/>
      <c r="P88" s="66"/>
    </row>
    <row r="89" spans="15:16" x14ac:dyDescent="0.25">
      <c r="O89" s="6"/>
      <c r="P89" s="66"/>
    </row>
    <row r="90" spans="15:16" x14ac:dyDescent="0.25">
      <c r="O90" s="6"/>
      <c r="P90" s="66"/>
    </row>
    <row r="91" spans="15:16" x14ac:dyDescent="0.25">
      <c r="O91" s="6"/>
      <c r="P91" s="66"/>
    </row>
    <row r="92" spans="15:16" x14ac:dyDescent="0.25">
      <c r="O92" s="6"/>
      <c r="P92" s="66"/>
    </row>
    <row r="93" spans="15:16" x14ac:dyDescent="0.25">
      <c r="O93" s="6"/>
      <c r="P93" s="66"/>
    </row>
    <row r="94" spans="15:16" x14ac:dyDescent="0.25">
      <c r="O94" s="6"/>
      <c r="P94" s="66"/>
    </row>
    <row r="95" spans="15:16" x14ac:dyDescent="0.25">
      <c r="O95" s="6"/>
      <c r="P95" s="66"/>
    </row>
    <row r="96" spans="15:16" x14ac:dyDescent="0.25">
      <c r="O96" s="6"/>
      <c r="P96" s="66"/>
    </row>
    <row r="97" spans="15:16" x14ac:dyDescent="0.25">
      <c r="O97" s="6"/>
      <c r="P97" s="66"/>
    </row>
    <row r="98" spans="15:16" x14ac:dyDescent="0.25">
      <c r="O98" s="6"/>
      <c r="P98" s="66"/>
    </row>
    <row r="99" spans="15:16" x14ac:dyDescent="0.25">
      <c r="O99" s="6"/>
      <c r="P99" s="66"/>
    </row>
    <row r="100" spans="15:16" x14ac:dyDescent="0.25">
      <c r="O100" s="6"/>
      <c r="P100" s="66"/>
    </row>
  </sheetData>
  <sortState ref="N6:P100">
    <sortCondition descending="1" ref="P5:P100"/>
  </sortState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  <drawing r:id="rId1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3"/>
  <dimension ref="A1:M20"/>
  <sheetViews>
    <sheetView topLeftCell="A15" workbookViewId="0">
      <selection activeCell="A20" sqref="A20:D20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74</v>
      </c>
      <c r="B1" s="33" t="s">
        <v>72</v>
      </c>
      <c r="C1" s="33" t="s">
        <v>61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1095</v>
      </c>
    </row>
    <row r="3" spans="1:13" ht="15.75" thickBot="1" x14ac:dyDescent="0.3">
      <c r="A3" s="76" t="s">
        <v>81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3"/>
      <c r="C6" s="13"/>
      <c r="D6" s="14">
        <v>34304558</v>
      </c>
      <c r="E6" s="15">
        <v>35480830</v>
      </c>
      <c r="F6" s="15">
        <v>15812272.800000001</v>
      </c>
      <c r="G6" s="15">
        <v>12394829.300000001</v>
      </c>
      <c r="H6" s="15">
        <v>3224077</v>
      </c>
      <c r="I6" s="15">
        <v>193366.5</v>
      </c>
      <c r="J6" s="16">
        <v>0.34933876405935266</v>
      </c>
      <c r="K6" s="16">
        <v>0.44020690327706541</v>
      </c>
      <c r="L6" s="17">
        <v>0.44565678987780166</v>
      </c>
      <c r="M6" s="5"/>
    </row>
    <row r="7" spans="1:13" x14ac:dyDescent="0.25">
      <c r="A7" s="40" t="s">
        <v>139</v>
      </c>
      <c r="B7" s="42"/>
      <c r="C7" s="42"/>
      <c r="D7" s="43">
        <f ca="1">SUM(D8:OFFSET(D6,MATCH("PROYECTOS",$A$8:$A$50,0),0))</f>
        <v>34304558</v>
      </c>
      <c r="E7" s="44">
        <f ca="1">SUM(E8:OFFSET(E6,MATCH("PROYECTOS",$A$8:$A$50,0),0))</f>
        <v>35480830</v>
      </c>
      <c r="F7" s="44">
        <f ca="1">SUM(F8:OFFSET(F6,MATCH("PROYECTOS",$A$8:$A$50,0),0))</f>
        <v>15812272.800000001</v>
      </c>
      <c r="G7" s="44">
        <f ca="1">SUM(G8:OFFSET(G6,MATCH("PROYECTOS",$A$8:$A$50,0),0))</f>
        <v>12394829.300000001</v>
      </c>
      <c r="H7" s="44">
        <f ca="1">SUM(H8:OFFSET(H6,MATCH("PROYECTOS",$A$8:$A$50,0),0))</f>
        <v>3224077.0000000005</v>
      </c>
      <c r="I7" s="44">
        <f ca="1">SUM(I8:OFFSET(I6,MATCH("PROYECTOS",$A$8:$A$50,0),0))</f>
        <v>193366.5</v>
      </c>
      <c r="J7" s="45">
        <f ca="1">IFERROR(G7/E7,0)</f>
        <v>0.34933876405935266</v>
      </c>
      <c r="K7" s="45">
        <f ca="1">IFERROR(SUM(G7,H7)/E7,0)</f>
        <v>0.44020690327706541</v>
      </c>
      <c r="L7" s="46">
        <f ca="1">IFERROR(SUM(G7,H7,I7)/E7,0)</f>
        <v>0.44565678987780166</v>
      </c>
      <c r="M7" s="5"/>
    </row>
    <row r="8" spans="1:13" x14ac:dyDescent="0.25">
      <c r="A8" s="18"/>
      <c r="B8" s="20">
        <v>3000001</v>
      </c>
      <c r="C8" s="20" t="s">
        <v>366</v>
      </c>
      <c r="D8" s="21">
        <v>3264296</v>
      </c>
      <c r="E8" s="22">
        <v>6965568</v>
      </c>
      <c r="F8" s="22">
        <f t="shared" ref="F8:F11" si="0">SUM(G8,H8,I8)</f>
        <v>4611885.8000000007</v>
      </c>
      <c r="G8" s="22">
        <v>2265157.1</v>
      </c>
      <c r="H8" s="22">
        <v>2210397.2000000002</v>
      </c>
      <c r="I8" s="22">
        <v>136331.5</v>
      </c>
      <c r="J8" s="23">
        <f t="shared" ref="J8:J12" si="1">IFERROR(G8/E8,0)</f>
        <v>0.3251934515605906</v>
      </c>
      <c r="K8" s="23">
        <f t="shared" ref="K8:K12" si="2">IFERROR(SUM(G8,H8)/E8,0)</f>
        <v>0.64252539060705471</v>
      </c>
      <c r="L8" s="24">
        <f t="shared" ref="L8:L12" si="3">IFERROR(SUM(G8,H8,I8)/E8,0)</f>
        <v>0.66209759204130958</v>
      </c>
      <c r="M8" s="5"/>
    </row>
    <row r="9" spans="1:13" ht="38.25" x14ac:dyDescent="0.25">
      <c r="A9" s="18"/>
      <c r="B9" s="20">
        <v>3000196</v>
      </c>
      <c r="C9" s="20" t="s">
        <v>1098</v>
      </c>
      <c r="D9" s="21">
        <v>4049880</v>
      </c>
      <c r="E9" s="22">
        <v>1700119</v>
      </c>
      <c r="F9" s="22">
        <f t="shared" si="0"/>
        <v>14873.300000000001</v>
      </c>
      <c r="G9" s="22">
        <v>12136.7</v>
      </c>
      <c r="H9" s="22">
        <v>666.6</v>
      </c>
      <c r="I9" s="22">
        <v>2070</v>
      </c>
      <c r="J9" s="23">
        <f t="shared" si="1"/>
        <v>7.1387355826268636E-3</v>
      </c>
      <c r="K9" s="23">
        <f t="shared" si="2"/>
        <v>7.5308257833716355E-3</v>
      </c>
      <c r="L9" s="24">
        <f t="shared" si="3"/>
        <v>8.7483876128671006E-3</v>
      </c>
      <c r="M9" s="5"/>
    </row>
    <row r="10" spans="1:13" ht="63.75" x14ac:dyDescent="0.25">
      <c r="A10" s="18"/>
      <c r="B10" s="20">
        <v>3000197</v>
      </c>
      <c r="C10" s="20" t="s">
        <v>1099</v>
      </c>
      <c r="D10" s="21">
        <v>9819200</v>
      </c>
      <c r="E10" s="22">
        <v>8643961</v>
      </c>
      <c r="F10" s="22">
        <f t="shared" si="0"/>
        <v>2901231.9000000004</v>
      </c>
      <c r="G10" s="22">
        <v>2346397.7000000002</v>
      </c>
      <c r="H10" s="22">
        <v>505465.2</v>
      </c>
      <c r="I10" s="22">
        <v>49369</v>
      </c>
      <c r="J10" s="23">
        <f t="shared" si="1"/>
        <v>0.2714493621616294</v>
      </c>
      <c r="K10" s="23">
        <f t="shared" si="2"/>
        <v>0.32992547051056803</v>
      </c>
      <c r="L10" s="24">
        <f t="shared" si="3"/>
        <v>0.33563685676045973</v>
      </c>
      <c r="M10" s="5"/>
    </row>
    <row r="11" spans="1:13" ht="38.25" x14ac:dyDescent="0.25">
      <c r="A11" s="18"/>
      <c r="B11" s="20">
        <v>3000198</v>
      </c>
      <c r="C11" s="20" t="s">
        <v>1100</v>
      </c>
      <c r="D11" s="21">
        <v>17171182</v>
      </c>
      <c r="E11" s="22">
        <v>18171182</v>
      </c>
      <c r="F11" s="22">
        <f t="shared" si="0"/>
        <v>8284281.7999999998</v>
      </c>
      <c r="G11" s="22">
        <v>7771137.7999999998</v>
      </c>
      <c r="H11" s="22">
        <v>507548</v>
      </c>
      <c r="I11" s="22">
        <v>5596</v>
      </c>
      <c r="J11" s="23">
        <f t="shared" si="1"/>
        <v>0.42766275743647275</v>
      </c>
      <c r="K11" s="23">
        <f t="shared" si="2"/>
        <v>0.45559423707274516</v>
      </c>
      <c r="L11" s="24">
        <f t="shared" si="3"/>
        <v>0.45590219722635544</v>
      </c>
      <c r="M11" s="5"/>
    </row>
    <row r="12" spans="1:13" ht="15.75" thickBot="1" x14ac:dyDescent="0.3">
      <c r="A12" s="47" t="s">
        <v>161</v>
      </c>
      <c r="B12" s="49"/>
      <c r="C12" s="49"/>
      <c r="D12" s="50">
        <f ca="1">OFFSET(D12,-MATCH("PROYECTOS",$A$8:$A$50,0)-1,0)-(OFFSET(D12,-MATCH("PROYECTOS",$A$8:$A$50,0),0))</f>
        <v>0</v>
      </c>
      <c r="E12" s="51">
        <f t="shared" ref="E12:I12" ca="1" si="4">OFFSET(E12,-MATCH("PROYECTOS",$A$8:$A$50,0)-1,0)-(OFFSET(E12,-MATCH("PROYECTOS",$A$8:$A$50,0),0))</f>
        <v>0</v>
      </c>
      <c r="F12" s="51">
        <f t="shared" ca="1" si="4"/>
        <v>0</v>
      </c>
      <c r="G12" s="51">
        <f t="shared" ca="1" si="4"/>
        <v>0</v>
      </c>
      <c r="H12" s="51">
        <f t="shared" ca="1" si="4"/>
        <v>0</v>
      </c>
      <c r="I12" s="51">
        <f t="shared" ca="1" si="4"/>
        <v>0</v>
      </c>
      <c r="J12" s="52">
        <f t="shared" ca="1" si="1"/>
        <v>0</v>
      </c>
      <c r="K12" s="52">
        <f t="shared" ca="1" si="2"/>
        <v>0</v>
      </c>
      <c r="L12" s="53">
        <f t="shared" ca="1" si="3"/>
        <v>0</v>
      </c>
      <c r="M12" s="5"/>
    </row>
    <row r="13" spans="1:13" ht="15.75" thickBot="1" x14ac:dyDescent="0.3"/>
    <row r="14" spans="1:13" ht="15.75" thickBot="1" x14ac:dyDescent="0.3">
      <c r="A14" s="82" t="s">
        <v>209</v>
      </c>
      <c r="B14" s="83"/>
      <c r="C14" s="83"/>
      <c r="D14" s="84"/>
    </row>
    <row r="15" spans="1:13" ht="15.75" thickBot="1" x14ac:dyDescent="0.3">
      <c r="A15" s="2" t="s">
        <v>1107</v>
      </c>
    </row>
    <row r="16" spans="1:13" ht="45" customHeight="1" x14ac:dyDescent="0.25">
      <c r="A16" s="76" t="s">
        <v>211</v>
      </c>
      <c r="B16" s="77"/>
      <c r="C16" s="77"/>
      <c r="D16" s="87" t="s">
        <v>212</v>
      </c>
    </row>
    <row r="17" spans="1:4" ht="15.75" thickBot="1" x14ac:dyDescent="0.3">
      <c r="A17" s="85"/>
      <c r="B17" s="86"/>
      <c r="C17" s="86"/>
      <c r="D17" s="88"/>
    </row>
    <row r="18" spans="1:4" ht="38.25" x14ac:dyDescent="0.25">
      <c r="A18" s="18"/>
      <c r="B18" s="20">
        <v>3000196</v>
      </c>
      <c r="C18" s="20" t="s">
        <v>1098</v>
      </c>
      <c r="D18" s="24">
        <v>8.7483876128671006E-3</v>
      </c>
    </row>
    <row r="19" spans="1:4" ht="63.75" x14ac:dyDescent="0.25">
      <c r="A19" s="18"/>
      <c r="B19" s="20">
        <v>3000197</v>
      </c>
      <c r="C19" s="20" t="s">
        <v>1099</v>
      </c>
      <c r="D19" s="24">
        <v>0.33563685676045973</v>
      </c>
    </row>
    <row r="20" spans="1:4" ht="39" thickBot="1" x14ac:dyDescent="0.3">
      <c r="A20" s="25"/>
      <c r="B20" s="27">
        <v>3000198</v>
      </c>
      <c r="C20" s="27" t="s">
        <v>1100</v>
      </c>
      <c r="D20" s="31">
        <v>0.45590219722635544</v>
      </c>
    </row>
  </sheetData>
  <mergeCells count="10">
    <mergeCell ref="A14:D14"/>
    <mergeCell ref="A16:C17"/>
    <mergeCell ref="D16:D17"/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4"/>
  <dimension ref="A1:S14"/>
  <sheetViews>
    <sheetView workbookViewId="0">
      <selection activeCell="A13" sqref="A13:S13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4" width="7.7109375" customWidth="1"/>
    <col min="5" max="5" width="31.42578125" customWidth="1"/>
    <col min="6" max="6" width="4.28515625" style="4" customWidth="1"/>
    <col min="7" max="7" width="11.42578125" customWidth="1"/>
    <col min="8" max="10" width="13.5703125" customWidth="1"/>
    <col min="11" max="13" width="0" hidden="1" customWidth="1"/>
    <col min="17" max="18" width="14" hidden="1" customWidth="1"/>
    <col min="19" max="19" width="0" hidden="1" customWidth="1"/>
  </cols>
  <sheetData>
    <row r="1" spans="1:19" ht="15.75" x14ac:dyDescent="0.25">
      <c r="A1" s="32">
        <v>74</v>
      </c>
      <c r="B1" s="33" t="s">
        <v>72</v>
      </c>
      <c r="C1" s="33" t="s">
        <v>61</v>
      </c>
      <c r="D1" s="33"/>
      <c r="E1" s="33"/>
      <c r="F1" s="36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15.75" thickBot="1" x14ac:dyDescent="0.3">
      <c r="A2" s="2" t="s">
        <v>1101</v>
      </c>
    </row>
    <row r="3" spans="1:19" ht="15.75" thickBot="1" x14ac:dyDescent="0.3">
      <c r="A3" s="76" t="s">
        <v>163</v>
      </c>
      <c r="B3" s="77"/>
      <c r="C3" s="77"/>
      <c r="D3" s="77"/>
      <c r="E3" s="77"/>
      <c r="F3" s="77"/>
      <c r="G3" s="77"/>
      <c r="H3" s="76" t="s">
        <v>1</v>
      </c>
      <c r="I3" s="77"/>
      <c r="J3" s="77"/>
      <c r="K3" s="77"/>
      <c r="L3" s="77"/>
      <c r="M3" s="77"/>
      <c r="N3" s="77"/>
      <c r="O3" s="77"/>
      <c r="P3" s="78"/>
      <c r="Q3" s="77" t="s">
        <v>167</v>
      </c>
      <c r="R3" s="77"/>
      <c r="S3" s="78"/>
    </row>
    <row r="4" spans="1:19" ht="45" customHeight="1" x14ac:dyDescent="0.25">
      <c r="A4" s="96" t="s">
        <v>164</v>
      </c>
      <c r="B4" s="92"/>
      <c r="C4" s="92"/>
      <c r="D4" s="92" t="s">
        <v>165</v>
      </c>
      <c r="E4" s="92"/>
      <c r="F4" s="92" t="s">
        <v>166</v>
      </c>
      <c r="G4" s="93"/>
      <c r="H4" s="74" t="s">
        <v>2</v>
      </c>
      <c r="I4" s="72" t="s">
        <v>3</v>
      </c>
      <c r="J4" s="72" t="s">
        <v>76</v>
      </c>
      <c r="K4" s="72" t="s">
        <v>5</v>
      </c>
      <c r="L4" s="72"/>
      <c r="M4" s="72"/>
      <c r="N4" s="72" t="s">
        <v>9</v>
      </c>
      <c r="O4" s="72"/>
      <c r="P4" s="81"/>
      <c r="Q4" s="90" t="s">
        <v>168</v>
      </c>
      <c r="R4" s="72" t="s">
        <v>169</v>
      </c>
      <c r="S4" s="81" t="s">
        <v>170</v>
      </c>
    </row>
    <row r="5" spans="1:19" ht="15.75" thickBot="1" x14ac:dyDescent="0.3">
      <c r="A5" s="97"/>
      <c r="B5" s="94"/>
      <c r="C5" s="94"/>
      <c r="D5" s="94"/>
      <c r="E5" s="94"/>
      <c r="F5" s="94"/>
      <c r="G5" s="95"/>
      <c r="H5" s="75"/>
      <c r="I5" s="73"/>
      <c r="J5" s="73"/>
      <c r="K5" s="9" t="s">
        <v>6</v>
      </c>
      <c r="L5" s="9" t="s">
        <v>7</v>
      </c>
      <c r="M5" s="9" t="s">
        <v>77</v>
      </c>
      <c r="N5" s="9" t="s">
        <v>10</v>
      </c>
      <c r="O5" s="9" t="s">
        <v>7</v>
      </c>
      <c r="P5" s="10" t="s">
        <v>77</v>
      </c>
      <c r="Q5" s="91"/>
      <c r="R5" s="73"/>
      <c r="S5" s="89"/>
    </row>
    <row r="6" spans="1:19" x14ac:dyDescent="0.25">
      <c r="A6" s="11" t="s">
        <v>11</v>
      </c>
      <c r="B6" s="13"/>
      <c r="C6" s="13"/>
      <c r="D6" s="54"/>
      <c r="E6" s="13"/>
      <c r="F6" s="55"/>
      <c r="G6" s="13"/>
      <c r="H6" s="14">
        <v>34304558</v>
      </c>
      <c r="I6" s="15">
        <v>35480830</v>
      </c>
      <c r="J6" s="15">
        <v>15812272.800000001</v>
      </c>
      <c r="K6" s="15">
        <v>12394829.300000001</v>
      </c>
      <c r="L6" s="15">
        <v>3224077</v>
      </c>
      <c r="M6" s="15">
        <v>193366.5</v>
      </c>
      <c r="N6" s="16">
        <v>0.34933876405935266</v>
      </c>
      <c r="O6" s="16">
        <v>0.44020690327706541</v>
      </c>
      <c r="P6" s="17">
        <v>0.44565678987780166</v>
      </c>
      <c r="Q6" s="56"/>
      <c r="R6" s="15"/>
      <c r="S6" s="17"/>
    </row>
    <row r="7" spans="1:19" x14ac:dyDescent="0.25">
      <c r="A7" s="40" t="s">
        <v>171</v>
      </c>
      <c r="B7" s="42"/>
      <c r="C7" s="42"/>
      <c r="D7" s="57"/>
      <c r="E7" s="42"/>
      <c r="F7" s="58"/>
      <c r="G7" s="42"/>
      <c r="H7" s="43">
        <f ca="1">SUM(H8:OFFSET(H6,MATCH("PROYECTOS",$A$8:$A$50,0),0))</f>
        <v>34304558</v>
      </c>
      <c r="I7" s="44">
        <f ca="1">SUM(I8:OFFSET(I6,MATCH("PROYECTOS",$A$8:$A$50,0),0))</f>
        <v>35480830</v>
      </c>
      <c r="J7" s="44">
        <f ca="1">SUM(J8:OFFSET(J6,MATCH("PROYECTOS",$A$8:$A$50,0),0))</f>
        <v>15812272.899999999</v>
      </c>
      <c r="K7" s="44">
        <f ca="1">SUM(K8:OFFSET(K6,MATCH("PROYECTOS",$A$8:$A$50,0),0))</f>
        <v>12394829.4</v>
      </c>
      <c r="L7" s="44">
        <f ca="1">SUM(L8:OFFSET(L6,MATCH("PROYECTOS",$A$8:$A$50,0),0))</f>
        <v>3224077</v>
      </c>
      <c r="M7" s="44">
        <f ca="1">SUM(M8:OFFSET(M6,MATCH("PROYECTOS",$A$8:$A$50,0),0))</f>
        <v>193366.5</v>
      </c>
      <c r="N7" s="45">
        <f ca="1">IFERROR(K7/I7,0)</f>
        <v>0.34933876687777599</v>
      </c>
      <c r="O7" s="45">
        <f ca="1">IFERROR(SUM(K7,L7)/I7,0)</f>
        <v>0.44020690609548874</v>
      </c>
      <c r="P7" s="46">
        <f ca="1">IFERROR(SUM(K7,L7,M7)/I7,0)</f>
        <v>0.44565679269622499</v>
      </c>
      <c r="Q7" s="59"/>
      <c r="R7" s="44"/>
      <c r="S7" s="46"/>
    </row>
    <row r="8" spans="1:19" ht="25.5" x14ac:dyDescent="0.25">
      <c r="A8" s="18"/>
      <c r="B8" s="20">
        <v>5001254</v>
      </c>
      <c r="C8" s="20" t="s">
        <v>1073</v>
      </c>
      <c r="D8" s="63">
        <v>3000001</v>
      </c>
      <c r="E8" s="20" t="s">
        <v>366</v>
      </c>
      <c r="F8" s="64">
        <v>1</v>
      </c>
      <c r="G8" s="20" t="s">
        <v>413</v>
      </c>
      <c r="H8" s="21">
        <v>0</v>
      </c>
      <c r="I8" s="22">
        <v>3525000</v>
      </c>
      <c r="J8" s="22">
        <f t="shared" ref="J8:J13" si="0">SUM(K8,L8,M8)</f>
        <v>3400000</v>
      </c>
      <c r="K8" s="22">
        <v>1350000</v>
      </c>
      <c r="L8" s="22">
        <v>2050000</v>
      </c>
      <c r="M8" s="22">
        <v>0</v>
      </c>
      <c r="N8" s="23">
        <f t="shared" ref="N8:N14" si="1">IFERROR(K8/I8,0)</f>
        <v>0.38297872340425532</v>
      </c>
      <c r="O8" s="23">
        <f t="shared" ref="O8:O14" si="2">IFERROR(SUM(K8,L8)/I8,0)</f>
        <v>0.96453900709219853</v>
      </c>
      <c r="P8" s="24">
        <f t="shared" ref="P8:P14" si="3">IFERROR(SUM(K8,L8,M8)/I8,0)</f>
        <v>0.96453900709219853</v>
      </c>
      <c r="Q8" s="65">
        <v>0</v>
      </c>
      <c r="R8" s="22">
        <v>0</v>
      </c>
      <c r="S8" s="24">
        <f>IFERROR(R8/Q8,0)</f>
        <v>0</v>
      </c>
    </row>
    <row r="9" spans="1:19" ht="38.25" x14ac:dyDescent="0.25">
      <c r="A9" s="18"/>
      <c r="B9" s="20">
        <v>5001654</v>
      </c>
      <c r="C9" s="20" t="s">
        <v>1102</v>
      </c>
      <c r="D9" s="63">
        <v>3000196</v>
      </c>
      <c r="E9" s="20" t="s">
        <v>1098</v>
      </c>
      <c r="F9" s="64">
        <v>60</v>
      </c>
      <c r="G9" s="20" t="s">
        <v>194</v>
      </c>
      <c r="H9" s="21">
        <v>594200</v>
      </c>
      <c r="I9" s="22">
        <v>729780</v>
      </c>
      <c r="J9" s="22">
        <f t="shared" si="0"/>
        <v>12389</v>
      </c>
      <c r="K9" s="22">
        <v>10012.4</v>
      </c>
      <c r="L9" s="22">
        <v>666.6</v>
      </c>
      <c r="M9" s="22">
        <v>1710</v>
      </c>
      <c r="N9" s="23">
        <f t="shared" si="1"/>
        <v>1.3719751157883197E-2</v>
      </c>
      <c r="O9" s="23">
        <f t="shared" si="2"/>
        <v>1.4633177121872344E-2</v>
      </c>
      <c r="P9" s="24">
        <f t="shared" si="3"/>
        <v>1.6976349036695992E-2</v>
      </c>
      <c r="Q9" s="65">
        <v>0</v>
      </c>
      <c r="R9" s="22">
        <v>0</v>
      </c>
      <c r="S9" s="24">
        <f t="shared" ref="S9:S13" si="4">IFERROR(R9/Q9,0)</f>
        <v>0</v>
      </c>
    </row>
    <row r="10" spans="1:19" ht="63.75" x14ac:dyDescent="0.25">
      <c r="A10" s="18"/>
      <c r="B10" s="20">
        <v>5001656</v>
      </c>
      <c r="C10" s="20" t="s">
        <v>1103</v>
      </c>
      <c r="D10" s="63">
        <v>3000197</v>
      </c>
      <c r="E10" s="20" t="s">
        <v>1099</v>
      </c>
      <c r="F10" s="64">
        <v>88</v>
      </c>
      <c r="G10" s="20" t="s">
        <v>316</v>
      </c>
      <c r="H10" s="21">
        <v>9819200</v>
      </c>
      <c r="I10" s="22">
        <v>8643961</v>
      </c>
      <c r="J10" s="22">
        <f t="shared" si="0"/>
        <v>2901231.9000000004</v>
      </c>
      <c r="K10" s="22">
        <v>2346397.7000000002</v>
      </c>
      <c r="L10" s="22">
        <v>505465.2</v>
      </c>
      <c r="M10" s="22">
        <v>49369</v>
      </c>
      <c r="N10" s="23">
        <f t="shared" si="1"/>
        <v>0.2714493621616294</v>
      </c>
      <c r="O10" s="23">
        <f t="shared" si="2"/>
        <v>0.32992547051056803</v>
      </c>
      <c r="P10" s="24">
        <f t="shared" si="3"/>
        <v>0.33563685676045973</v>
      </c>
      <c r="Q10" s="65">
        <v>0</v>
      </c>
      <c r="R10" s="22">
        <v>0</v>
      </c>
      <c r="S10" s="24">
        <f t="shared" si="4"/>
        <v>0</v>
      </c>
    </row>
    <row r="11" spans="1:19" ht="38.25" x14ac:dyDescent="0.25">
      <c r="A11" s="18"/>
      <c r="B11" s="20">
        <v>5001657</v>
      </c>
      <c r="C11" s="20" t="s">
        <v>1104</v>
      </c>
      <c r="D11" s="63">
        <v>3000198</v>
      </c>
      <c r="E11" s="20" t="s">
        <v>1100</v>
      </c>
      <c r="F11" s="64">
        <v>43</v>
      </c>
      <c r="G11" s="20" t="s">
        <v>1029</v>
      </c>
      <c r="H11" s="21">
        <v>16949764</v>
      </c>
      <c r="I11" s="22">
        <v>17949764</v>
      </c>
      <c r="J11" s="22">
        <f t="shared" si="0"/>
        <v>8284281.7999999998</v>
      </c>
      <c r="K11" s="22">
        <v>7771137.7999999998</v>
      </c>
      <c r="L11" s="22">
        <v>507548</v>
      </c>
      <c r="M11" s="22">
        <v>5596</v>
      </c>
      <c r="N11" s="23">
        <f t="shared" si="1"/>
        <v>0.43293816007831631</v>
      </c>
      <c r="O11" s="23">
        <f t="shared" si="2"/>
        <v>0.4612141864372144</v>
      </c>
      <c r="P11" s="24">
        <f t="shared" si="3"/>
        <v>0.46152594541075859</v>
      </c>
      <c r="Q11" s="65">
        <v>0</v>
      </c>
      <c r="R11" s="22">
        <v>0</v>
      </c>
      <c r="S11" s="24">
        <f t="shared" si="4"/>
        <v>0</v>
      </c>
    </row>
    <row r="12" spans="1:19" ht="25.5" x14ac:dyDescent="0.25">
      <c r="A12" s="18"/>
      <c r="B12" s="20">
        <v>5001658</v>
      </c>
      <c r="C12" s="20" t="s">
        <v>1105</v>
      </c>
      <c r="D12" s="63">
        <v>3000001</v>
      </c>
      <c r="E12" s="20" t="s">
        <v>366</v>
      </c>
      <c r="F12" s="64">
        <v>60</v>
      </c>
      <c r="G12" s="20" t="s">
        <v>194</v>
      </c>
      <c r="H12" s="21">
        <v>1392240</v>
      </c>
      <c r="I12" s="22">
        <v>1612534</v>
      </c>
      <c r="J12" s="22">
        <f t="shared" si="0"/>
        <v>810948.00000000012</v>
      </c>
      <c r="K12" s="22">
        <v>608088.9</v>
      </c>
      <c r="L12" s="22">
        <v>109755.8</v>
      </c>
      <c r="M12" s="22">
        <v>93103.3</v>
      </c>
      <c r="N12" s="23">
        <f t="shared" si="1"/>
        <v>0.37710144406257484</v>
      </c>
      <c r="O12" s="23">
        <f t="shared" si="2"/>
        <v>0.44516562131403126</v>
      </c>
      <c r="P12" s="24">
        <f t="shared" si="3"/>
        <v>0.50290288452832632</v>
      </c>
      <c r="Q12" s="65">
        <v>0</v>
      </c>
      <c r="R12" s="22">
        <v>0</v>
      </c>
      <c r="S12" s="24">
        <f t="shared" si="4"/>
        <v>0</v>
      </c>
    </row>
    <row r="13" spans="1:19" x14ac:dyDescent="0.25">
      <c r="A13" s="18"/>
      <c r="B13" s="20">
        <v>9000000</v>
      </c>
      <c r="C13" s="20" t="s">
        <v>192</v>
      </c>
      <c r="D13" s="63">
        <v>9000000</v>
      </c>
      <c r="E13" s="20" t="s">
        <v>193</v>
      </c>
      <c r="F13" s="64"/>
      <c r="G13" s="20" t="s">
        <v>205</v>
      </c>
      <c r="H13" s="21">
        <v>5549154</v>
      </c>
      <c r="I13" s="22">
        <v>3019791</v>
      </c>
      <c r="J13" s="22">
        <f t="shared" si="0"/>
        <v>403422.2</v>
      </c>
      <c r="K13" s="22">
        <v>309192.59999999998</v>
      </c>
      <c r="L13" s="22">
        <v>50641.4</v>
      </c>
      <c r="M13" s="22">
        <v>43588.2</v>
      </c>
      <c r="N13" s="23">
        <f t="shared" si="1"/>
        <v>0.10238874147250587</v>
      </c>
      <c r="O13" s="23">
        <f t="shared" si="2"/>
        <v>0.11915857753069665</v>
      </c>
      <c r="P13" s="24">
        <f t="shared" si="3"/>
        <v>0.13359275526021502</v>
      </c>
      <c r="Q13" s="65">
        <v>0</v>
      </c>
      <c r="R13" s="22">
        <v>0</v>
      </c>
      <c r="S13" s="24">
        <f t="shared" si="4"/>
        <v>0</v>
      </c>
    </row>
    <row r="14" spans="1:19" ht="15.75" thickBot="1" x14ac:dyDescent="0.3">
      <c r="A14" s="47" t="s">
        <v>161</v>
      </c>
      <c r="B14" s="49"/>
      <c r="C14" s="49"/>
      <c r="D14" s="60"/>
      <c r="E14" s="49"/>
      <c r="F14" s="61"/>
      <c r="G14" s="49"/>
      <c r="H14" s="50">
        <f ca="1">OFFSET(H14,-MATCH("PROYECTOS",$A$8:$A$50,0)-1,0)-(OFFSET(H14,-MATCH("PROYECTOS",$A$8:$A$50,0),0))</f>
        <v>0</v>
      </c>
      <c r="I14" s="51">
        <f t="shared" ref="I14:M14" ca="1" si="5">OFFSET(I14,-MATCH("PROYECTOS",$A$8:$A$50,0)-1,0)-(OFFSET(I14,-MATCH("PROYECTOS",$A$8:$A$50,0),0))</f>
        <v>0</v>
      </c>
      <c r="J14" s="51">
        <f t="shared" ca="1" si="5"/>
        <v>-9.9999997764825821E-2</v>
      </c>
      <c r="K14" s="51">
        <f t="shared" ca="1" si="5"/>
        <v>-9.999999962747097E-2</v>
      </c>
      <c r="L14" s="51">
        <f t="shared" ca="1" si="5"/>
        <v>0</v>
      </c>
      <c r="M14" s="51">
        <f t="shared" ca="1" si="5"/>
        <v>0</v>
      </c>
      <c r="N14" s="52">
        <f t="shared" ca="1" si="1"/>
        <v>0</v>
      </c>
      <c r="O14" s="52">
        <f t="shared" ca="1" si="2"/>
        <v>0</v>
      </c>
      <c r="P14" s="53">
        <f t="shared" ca="1" si="3"/>
        <v>0</v>
      </c>
      <c r="Q14" s="62"/>
      <c r="R14" s="51"/>
      <c r="S14" s="53"/>
    </row>
  </sheetData>
  <mergeCells count="14">
    <mergeCell ref="F4:G5"/>
    <mergeCell ref="D4:E5"/>
    <mergeCell ref="A4:C5"/>
    <mergeCell ref="A3:G3"/>
    <mergeCell ref="H3:P3"/>
    <mergeCell ref="J4:J5"/>
    <mergeCell ref="I4:I5"/>
    <mergeCell ref="H4:H5"/>
    <mergeCell ref="Q3:S3"/>
    <mergeCell ref="K4:M4"/>
    <mergeCell ref="N4:P4"/>
    <mergeCell ref="S4:S5"/>
    <mergeCell ref="R4:R5"/>
    <mergeCell ref="Q4:Q5"/>
  </mergeCells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5"/>
  <dimension ref="A1:M11"/>
  <sheetViews>
    <sheetView workbookViewId="0">
      <selection activeCell="A8" sqref="A8:L8"/>
    </sheetView>
  </sheetViews>
  <sheetFormatPr baseColWidth="10" defaultColWidth="11.7109375" defaultRowHeight="15" x14ac:dyDescent="0.25"/>
  <cols>
    <col min="1" max="1" width="4.28515625" customWidth="1"/>
    <col min="2" max="2" width="4.28515625" style="4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75</v>
      </c>
      <c r="B1" s="36" t="s">
        <v>72</v>
      </c>
      <c r="C1" s="33" t="s">
        <v>62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1108</v>
      </c>
    </row>
    <row r="3" spans="1:13" ht="15.75" thickBot="1" x14ac:dyDescent="0.3">
      <c r="A3" s="76" t="s">
        <v>75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2"/>
      <c r="C6" s="13"/>
      <c r="D6" s="14">
        <v>4082247</v>
      </c>
      <c r="E6" s="15">
        <v>4084647</v>
      </c>
      <c r="F6" s="15">
        <v>1950660</v>
      </c>
      <c r="G6" s="15">
        <v>1633425.5</v>
      </c>
      <c r="H6" s="15">
        <v>278873.2</v>
      </c>
      <c r="I6" s="15">
        <v>38361.300000000003</v>
      </c>
      <c r="J6" s="16">
        <v>0.39989391984178801</v>
      </c>
      <c r="K6" s="16">
        <v>0.46816743282834478</v>
      </c>
      <c r="L6" s="17">
        <v>0.47755901550366531</v>
      </c>
      <c r="M6" s="5"/>
    </row>
    <row r="7" spans="1:13" x14ac:dyDescent="0.25">
      <c r="A7" s="40" t="s">
        <v>107</v>
      </c>
      <c r="B7" s="41"/>
      <c r="C7" s="42"/>
      <c r="D7" s="43">
        <f ca="1">SUM(D8:OFFSET(D6,MATCH("GOBIERNOS REGIONALES",$A$8:$A$50,0),0))</f>
        <v>4082247</v>
      </c>
      <c r="E7" s="44">
        <f ca="1">SUM(E8:OFFSET(E6,MATCH("GOBIERNOS REGIONALES",$A$8:$A$50,0),0))</f>
        <v>4084647</v>
      </c>
      <c r="F7" s="44">
        <f ca="1">SUM(F8:OFFSET(F6,MATCH("GOBIERNOS REGIONALES",$A$8:$A$50,0),0))</f>
        <v>1950660</v>
      </c>
      <c r="G7" s="44">
        <f ca="1">SUM(G8:OFFSET(G6,MATCH("GOBIERNOS REGIONALES",$A$8:$A$50,0),0))</f>
        <v>1633425.5</v>
      </c>
      <c r="H7" s="44">
        <f ca="1">SUM(H8:OFFSET(H6,MATCH("GOBIERNOS REGIONALES",$A$8:$A$50,0),0))</f>
        <v>278873.2</v>
      </c>
      <c r="I7" s="44">
        <f ca="1">SUM(I8:OFFSET(I6,MATCH("GOBIERNOS REGIONALES",$A$8:$A$50,0),0))</f>
        <v>38361.300000000003</v>
      </c>
      <c r="J7" s="45">
        <f ca="1">IFERROR(G7/E7,0)</f>
        <v>0.39989391984178801</v>
      </c>
      <c r="K7" s="45">
        <f ca="1">IFERROR(SUM(G7,H7)/E7,0)</f>
        <v>0.46816743282834478</v>
      </c>
      <c r="L7" s="46">
        <f ca="1">IFERROR(SUM(G7,H7,I7)/E7,0)</f>
        <v>0.47755901550366531</v>
      </c>
      <c r="M7" s="5"/>
    </row>
    <row r="8" spans="1:13" x14ac:dyDescent="0.25">
      <c r="A8" s="18"/>
      <c r="B8" s="19">
        <v>38</v>
      </c>
      <c r="C8" s="20" t="s">
        <v>487</v>
      </c>
      <c r="D8" s="21">
        <v>4082247</v>
      </c>
      <c r="E8" s="22">
        <v>4084647</v>
      </c>
      <c r="F8" s="22">
        <f t="shared" ref="F8:F10" si="0">SUM(G8,H8,I8)</f>
        <v>1950660</v>
      </c>
      <c r="G8" s="22">
        <v>1633425.5</v>
      </c>
      <c r="H8" s="22">
        <v>278873.2</v>
      </c>
      <c r="I8" s="22">
        <v>38361.300000000003</v>
      </c>
      <c r="J8" s="23">
        <f t="shared" ref="J8:J10" si="1">IFERROR(G8/E8,0)</f>
        <v>0.39989391984178801</v>
      </c>
      <c r="K8" s="23">
        <f t="shared" ref="K8:K10" si="2">IFERROR(SUM(G8,H8)/E8,0)</f>
        <v>0.46816743282834478</v>
      </c>
      <c r="L8" s="24">
        <f t="shared" ref="L8:L10" si="3">IFERROR(SUM(G8,H8,I8)/E8,0)</f>
        <v>0.47755901550366531</v>
      </c>
      <c r="M8" s="5"/>
    </row>
    <row r="9" spans="1:13" ht="15.75" thickBot="1" x14ac:dyDescent="0.3">
      <c r="A9" s="47" t="s">
        <v>112</v>
      </c>
      <c r="B9" s="48"/>
      <c r="C9" s="49"/>
      <c r="D9" s="50">
        <f ca="1">SUM(D10:OFFSET(D8,(MATCH("GOBIERNOS LOCALES",$A$8:$A$50,0)-MATCH("GOBIERNOS REGIONALES",$A$8:$A$50,0)),0))</f>
        <v>0</v>
      </c>
      <c r="E9" s="51">
        <f ca="1">SUM(E10:OFFSET(E8,(MATCH("GOBIERNOS LOCALES",$A$8:$A$50,0)-MATCH("GOBIERNOS REGIONALES",$A$8:$A$50,0)),0))</f>
        <v>0</v>
      </c>
      <c r="F9" s="51">
        <f ca="1">SUM(F10:OFFSET(F8,(MATCH("GOBIERNOS LOCALES",$A$8:$A$50,0)-MATCH("GOBIERNOS REGIONALES",$A$8:$A$50,0)),0))</f>
        <v>0</v>
      </c>
      <c r="G9" s="51">
        <f ca="1">SUM(G10:OFFSET(G8,(MATCH("GOBIERNOS LOCALES",$A$8:$A$50,0)-MATCH("GOBIERNOS REGIONALES",$A$8:$A$50,0)),0))</f>
        <v>0</v>
      </c>
      <c r="H9" s="51">
        <f ca="1">SUM(H10:OFFSET(H8,(MATCH("GOBIERNOS LOCALES",$A$8:$A$50,0)-MATCH("GOBIERNOS REGIONALES",$A$8:$A$50,0)),0))</f>
        <v>0</v>
      </c>
      <c r="I9" s="51">
        <f ca="1">SUM(I10:OFFSET(I8,(MATCH("GOBIERNOS LOCALES",$A$8:$A$50,0)-MATCH("GOBIERNOS REGIONALES",$A$8:$A$50,0)),0))</f>
        <v>0</v>
      </c>
      <c r="J9" s="52">
        <f ca="1">IFERROR(G9/E9,0)</f>
        <v>0</v>
      </c>
      <c r="K9" s="52">
        <f ca="1">IFERROR(SUM(G9,H9)/E9,0)</f>
        <v>0</v>
      </c>
      <c r="L9" s="53">
        <f ca="1">IFERROR(SUM(G9,H9,I9)/E9,0)</f>
        <v>0</v>
      </c>
      <c r="M9" s="5"/>
    </row>
    <row r="10" spans="1:13" x14ac:dyDescent="0.25">
      <c r="A10" t="s">
        <v>138</v>
      </c>
      <c r="D10" s="6"/>
      <c r="E10" s="6"/>
      <c r="F10" s="6">
        <f t="shared" si="0"/>
        <v>0</v>
      </c>
      <c r="G10" s="6"/>
      <c r="H10" s="6"/>
      <c r="I10" s="6"/>
      <c r="J10" s="5">
        <f t="shared" si="1"/>
        <v>0</v>
      </c>
      <c r="K10" s="5">
        <f t="shared" si="2"/>
        <v>0</v>
      </c>
      <c r="L10" s="5">
        <f t="shared" si="3"/>
        <v>0</v>
      </c>
      <c r="M10" s="5"/>
    </row>
    <row r="11" spans="1:13" x14ac:dyDescent="0.25">
      <c r="D11" s="6"/>
      <c r="E11" s="6"/>
      <c r="F11" s="6"/>
      <c r="G11" s="6"/>
      <c r="H11" s="6"/>
      <c r="I11" s="6"/>
      <c r="J11" s="5"/>
      <c r="K11" s="5"/>
      <c r="L11" s="5"/>
      <c r="M11" s="5"/>
    </row>
  </sheetData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6"/>
  <dimension ref="A1:P100"/>
  <sheetViews>
    <sheetView workbookViewId="0">
      <selection activeCell="N2" sqref="N2"/>
    </sheetView>
  </sheetViews>
  <sheetFormatPr baseColWidth="10" defaultColWidth="11.7109375" defaultRowHeight="15" x14ac:dyDescent="0.25"/>
  <cols>
    <col min="1" max="1" width="4.28515625" customWidth="1"/>
    <col min="2" max="2" width="4.28515625" style="35" customWidth="1"/>
    <col min="3" max="3" width="31.42578125" customWidth="1"/>
    <col min="4" max="6" width="13.5703125" customWidth="1"/>
    <col min="7" max="9" width="0" hidden="1" customWidth="1"/>
  </cols>
  <sheetData>
    <row r="1" spans="1:16" ht="15.75" x14ac:dyDescent="0.25">
      <c r="A1" s="32">
        <v>75</v>
      </c>
      <c r="B1" s="34" t="s">
        <v>72</v>
      </c>
      <c r="C1" s="33" t="s">
        <v>62</v>
      </c>
      <c r="D1" s="33"/>
      <c r="E1" s="33"/>
      <c r="F1" s="33"/>
      <c r="G1" s="33"/>
      <c r="H1" s="33"/>
      <c r="I1" s="33"/>
      <c r="J1" s="33"/>
      <c r="K1" s="33"/>
      <c r="L1" s="33"/>
    </row>
    <row r="2" spans="1:16" ht="15.75" thickBot="1" x14ac:dyDescent="0.3">
      <c r="A2" s="2" t="s">
        <v>1109</v>
      </c>
      <c r="N2" s="1" t="s">
        <v>1121</v>
      </c>
    </row>
    <row r="3" spans="1:16" ht="15.75" thickBot="1" x14ac:dyDescent="0.3">
      <c r="A3" s="76" t="s">
        <v>79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6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6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  <c r="O5" s="6"/>
      <c r="P5" s="66"/>
    </row>
    <row r="6" spans="1:16" x14ac:dyDescent="0.25">
      <c r="A6" s="11" t="s">
        <v>11</v>
      </c>
      <c r="B6" s="37"/>
      <c r="C6" s="13"/>
      <c r="D6" s="14">
        <f ca="1">SUM(D7:OFFSET(D7,50,0))</f>
        <v>4082247</v>
      </c>
      <c r="E6" s="15">
        <f ca="1">SUM(E7:OFFSET(E7,50,0))</f>
        <v>4084647</v>
      </c>
      <c r="F6" s="15">
        <f ca="1">SUM(F7:OFFSET(F7,50,0))</f>
        <v>1950660</v>
      </c>
      <c r="G6" s="15">
        <f ca="1">SUM(G7:OFFSET(G7,50,0))</f>
        <v>1633425.5</v>
      </c>
      <c r="H6" s="15">
        <f ca="1">SUM(H7:OFFSET(H7,50,0))</f>
        <v>278873.2</v>
      </c>
      <c r="I6" s="15">
        <f ca="1">SUM(I7:OFFSET(I7,50,0))</f>
        <v>38361.300000000003</v>
      </c>
      <c r="J6" s="16">
        <f ca="1">IFERROR(G6/E6,0)</f>
        <v>0.39989391984178801</v>
      </c>
      <c r="K6" s="16">
        <f ca="1">IFERROR(SUM(G6,H6)/E6,0)</f>
        <v>0.46816743282834478</v>
      </c>
      <c r="L6" s="17">
        <f ca="1">IFERROR(SUM(G6,H6,I6)/E6,0)</f>
        <v>0.47755901550366531</v>
      </c>
      <c r="M6" s="5"/>
      <c r="O6" s="6" t="s">
        <v>206</v>
      </c>
      <c r="P6" s="66" t="s">
        <v>207</v>
      </c>
    </row>
    <row r="7" spans="1:16" ht="15.75" thickBot="1" x14ac:dyDescent="0.3">
      <c r="A7" s="25"/>
      <c r="B7" s="39">
        <v>15</v>
      </c>
      <c r="C7" s="27" t="s">
        <v>96</v>
      </c>
      <c r="D7" s="28">
        <v>4082247</v>
      </c>
      <c r="E7" s="29">
        <v>4084647</v>
      </c>
      <c r="F7" s="29">
        <f>SUM(G7,H7,I7)</f>
        <v>1950660</v>
      </c>
      <c r="G7" s="29">
        <v>1633425.5</v>
      </c>
      <c r="H7" s="29">
        <v>278873.2</v>
      </c>
      <c r="I7" s="29">
        <v>38361.300000000003</v>
      </c>
      <c r="J7" s="30">
        <f>IFERROR(G7/E7,0)</f>
        <v>0.39989391984178801</v>
      </c>
      <c r="K7" s="30">
        <f>IFERROR(SUM(G7,H7)/E7,0)</f>
        <v>0.46816743282834478</v>
      </c>
      <c r="L7" s="31">
        <f>IFERROR(SUM(G7,H7,I7)/E7,0)</f>
        <v>0.47755901550366531</v>
      </c>
      <c r="M7" s="5"/>
      <c r="N7" t="s">
        <v>96</v>
      </c>
      <c r="O7" s="6">
        <v>1950660</v>
      </c>
      <c r="P7" s="66">
        <v>0.47755901550366531</v>
      </c>
    </row>
    <row r="8" spans="1:16" x14ac:dyDescent="0.25">
      <c r="O8" s="6"/>
      <c r="P8" s="66"/>
    </row>
    <row r="9" spans="1:16" x14ac:dyDescent="0.25">
      <c r="O9" s="6"/>
      <c r="P9" s="66"/>
    </row>
    <row r="10" spans="1:16" x14ac:dyDescent="0.25">
      <c r="O10" s="6"/>
      <c r="P10" s="66"/>
    </row>
    <row r="11" spans="1:16" x14ac:dyDescent="0.25">
      <c r="O11" s="6"/>
      <c r="P11" s="66"/>
    </row>
    <row r="12" spans="1:16" x14ac:dyDescent="0.25">
      <c r="O12" s="6"/>
      <c r="P12" s="66"/>
    </row>
    <row r="13" spans="1:16" x14ac:dyDescent="0.25">
      <c r="O13" s="6"/>
      <c r="P13" s="66"/>
    </row>
    <row r="14" spans="1:16" x14ac:dyDescent="0.25">
      <c r="O14" s="6"/>
      <c r="P14" s="66"/>
    </row>
    <row r="15" spans="1:16" x14ac:dyDescent="0.25">
      <c r="O15" s="6"/>
      <c r="P15" s="66"/>
    </row>
    <row r="16" spans="1:16" x14ac:dyDescent="0.25">
      <c r="O16" s="6"/>
      <c r="P16" s="66"/>
    </row>
    <row r="17" spans="15:16" x14ac:dyDescent="0.25">
      <c r="O17" s="6"/>
      <c r="P17" s="66"/>
    </row>
    <row r="18" spans="15:16" x14ac:dyDescent="0.25">
      <c r="O18" s="6"/>
      <c r="P18" s="66"/>
    </row>
    <row r="19" spans="15:16" x14ac:dyDescent="0.25">
      <c r="O19" s="6"/>
      <c r="P19" s="66"/>
    </row>
    <row r="20" spans="15:16" x14ac:dyDescent="0.25">
      <c r="O20" s="6"/>
      <c r="P20" s="66"/>
    </row>
    <row r="21" spans="15:16" x14ac:dyDescent="0.25">
      <c r="O21" s="6"/>
      <c r="P21" s="66"/>
    </row>
    <row r="22" spans="15:16" x14ac:dyDescent="0.25">
      <c r="O22" s="6"/>
      <c r="P22" s="66"/>
    </row>
    <row r="23" spans="15:16" x14ac:dyDescent="0.25">
      <c r="O23" s="6"/>
      <c r="P23" s="66"/>
    </row>
    <row r="24" spans="15:16" x14ac:dyDescent="0.25">
      <c r="O24" s="6"/>
      <c r="P24" s="66"/>
    </row>
    <row r="25" spans="15:16" x14ac:dyDescent="0.25">
      <c r="O25" s="6"/>
      <c r="P25" s="66"/>
    </row>
    <row r="26" spans="15:16" x14ac:dyDescent="0.25">
      <c r="O26" s="6"/>
      <c r="P26" s="66"/>
    </row>
    <row r="27" spans="15:16" x14ac:dyDescent="0.25">
      <c r="O27" s="6"/>
      <c r="P27" s="66"/>
    </row>
    <row r="28" spans="15:16" x14ac:dyDescent="0.25">
      <c r="O28" s="6"/>
      <c r="P28" s="66"/>
    </row>
    <row r="29" spans="15:16" x14ac:dyDescent="0.25">
      <c r="O29" s="6"/>
      <c r="P29" s="66"/>
    </row>
    <row r="30" spans="15:16" x14ac:dyDescent="0.25">
      <c r="O30" s="6"/>
      <c r="P30" s="66"/>
    </row>
    <row r="31" spans="15:16" x14ac:dyDescent="0.25">
      <c r="O31" s="6"/>
      <c r="P31" s="66"/>
    </row>
    <row r="32" spans="15:16" x14ac:dyDescent="0.25">
      <c r="O32" s="6"/>
      <c r="P32" s="66"/>
    </row>
    <row r="33" spans="15:16" x14ac:dyDescent="0.25">
      <c r="O33" s="6"/>
      <c r="P33" s="66"/>
    </row>
    <row r="34" spans="15:16" x14ac:dyDescent="0.25">
      <c r="O34" s="6"/>
      <c r="P34" s="66"/>
    </row>
    <row r="35" spans="15:16" x14ac:dyDescent="0.25">
      <c r="O35" s="6"/>
      <c r="P35" s="66"/>
    </row>
    <row r="36" spans="15:16" x14ac:dyDescent="0.25">
      <c r="O36" s="6"/>
      <c r="P36" s="66"/>
    </row>
    <row r="37" spans="15:16" x14ac:dyDescent="0.25">
      <c r="O37" s="6"/>
      <c r="P37" s="66"/>
    </row>
    <row r="38" spans="15:16" x14ac:dyDescent="0.25">
      <c r="O38" s="6"/>
      <c r="P38" s="66"/>
    </row>
    <row r="39" spans="15:16" x14ac:dyDescent="0.25">
      <c r="O39" s="6"/>
      <c r="P39" s="66"/>
    </row>
    <row r="40" spans="15:16" x14ac:dyDescent="0.25">
      <c r="O40" s="6"/>
      <c r="P40" s="66"/>
    </row>
    <row r="41" spans="15:16" x14ac:dyDescent="0.25">
      <c r="O41" s="6"/>
      <c r="P41" s="66"/>
    </row>
    <row r="42" spans="15:16" x14ac:dyDescent="0.25">
      <c r="O42" s="6"/>
      <c r="P42" s="66"/>
    </row>
    <row r="43" spans="15:16" x14ac:dyDescent="0.25">
      <c r="O43" s="6"/>
      <c r="P43" s="66"/>
    </row>
    <row r="44" spans="15:16" x14ac:dyDescent="0.25">
      <c r="O44" s="6"/>
      <c r="P44" s="66"/>
    </row>
    <row r="45" spans="15:16" x14ac:dyDescent="0.25">
      <c r="O45" s="6"/>
      <c r="P45" s="66"/>
    </row>
    <row r="46" spans="15:16" x14ac:dyDescent="0.25">
      <c r="O46" s="6"/>
      <c r="P46" s="66"/>
    </row>
    <row r="47" spans="15:16" x14ac:dyDescent="0.25">
      <c r="O47" s="6"/>
      <c r="P47" s="66"/>
    </row>
    <row r="48" spans="15:16" x14ac:dyDescent="0.25">
      <c r="O48" s="6"/>
      <c r="P48" s="66"/>
    </row>
    <row r="49" spans="15:16" x14ac:dyDescent="0.25">
      <c r="O49" s="6"/>
      <c r="P49" s="66"/>
    </row>
    <row r="50" spans="15:16" x14ac:dyDescent="0.25">
      <c r="O50" s="6"/>
      <c r="P50" s="66"/>
    </row>
    <row r="51" spans="15:16" x14ac:dyDescent="0.25">
      <c r="O51" s="6"/>
      <c r="P51" s="66"/>
    </row>
    <row r="52" spans="15:16" x14ac:dyDescent="0.25">
      <c r="O52" s="6"/>
      <c r="P52" s="66"/>
    </row>
    <row r="53" spans="15:16" x14ac:dyDescent="0.25">
      <c r="O53" s="6"/>
      <c r="P53" s="66"/>
    </row>
    <row r="54" spans="15:16" x14ac:dyDescent="0.25">
      <c r="O54" s="6"/>
      <c r="P54" s="66"/>
    </row>
    <row r="55" spans="15:16" x14ac:dyDescent="0.25">
      <c r="O55" s="6"/>
      <c r="P55" s="66"/>
    </row>
    <row r="56" spans="15:16" x14ac:dyDescent="0.25">
      <c r="O56" s="6"/>
      <c r="P56" s="66"/>
    </row>
    <row r="57" spans="15:16" x14ac:dyDescent="0.25">
      <c r="O57" s="6"/>
      <c r="P57" s="66"/>
    </row>
    <row r="58" spans="15:16" x14ac:dyDescent="0.25">
      <c r="O58" s="6"/>
      <c r="P58" s="66"/>
    </row>
    <row r="59" spans="15:16" x14ac:dyDescent="0.25">
      <c r="O59" s="6"/>
      <c r="P59" s="66"/>
    </row>
    <row r="60" spans="15:16" x14ac:dyDescent="0.25">
      <c r="O60" s="6"/>
      <c r="P60" s="66"/>
    </row>
    <row r="61" spans="15:16" x14ac:dyDescent="0.25">
      <c r="O61" s="6"/>
      <c r="P61" s="66"/>
    </row>
    <row r="62" spans="15:16" x14ac:dyDescent="0.25">
      <c r="O62" s="6"/>
      <c r="P62" s="66"/>
    </row>
    <row r="63" spans="15:16" x14ac:dyDescent="0.25">
      <c r="O63" s="6"/>
      <c r="P63" s="66"/>
    </row>
    <row r="64" spans="15:16" x14ac:dyDescent="0.25">
      <c r="O64" s="6"/>
      <c r="P64" s="66"/>
    </row>
    <row r="65" spans="15:16" x14ac:dyDescent="0.25">
      <c r="O65" s="6"/>
      <c r="P65" s="66"/>
    </row>
    <row r="66" spans="15:16" x14ac:dyDescent="0.25">
      <c r="O66" s="6"/>
      <c r="P66" s="66"/>
    </row>
    <row r="67" spans="15:16" x14ac:dyDescent="0.25">
      <c r="O67" s="6"/>
      <c r="P67" s="66"/>
    </row>
    <row r="68" spans="15:16" x14ac:dyDescent="0.25">
      <c r="O68" s="6"/>
      <c r="P68" s="66"/>
    </row>
    <row r="69" spans="15:16" x14ac:dyDescent="0.25">
      <c r="O69" s="6"/>
      <c r="P69" s="66"/>
    </row>
    <row r="70" spans="15:16" x14ac:dyDescent="0.25">
      <c r="O70" s="6"/>
      <c r="P70" s="66"/>
    </row>
    <row r="71" spans="15:16" x14ac:dyDescent="0.25">
      <c r="O71" s="6"/>
      <c r="P71" s="66"/>
    </row>
    <row r="72" spans="15:16" x14ac:dyDescent="0.25">
      <c r="O72" s="6"/>
      <c r="P72" s="66"/>
    </row>
    <row r="73" spans="15:16" x14ac:dyDescent="0.25">
      <c r="O73" s="6"/>
      <c r="P73" s="66"/>
    </row>
    <row r="74" spans="15:16" x14ac:dyDescent="0.25">
      <c r="O74" s="6"/>
      <c r="P74" s="66"/>
    </row>
    <row r="75" spans="15:16" x14ac:dyDescent="0.25">
      <c r="O75" s="6"/>
      <c r="P75" s="66"/>
    </row>
    <row r="76" spans="15:16" x14ac:dyDescent="0.25">
      <c r="O76" s="6"/>
      <c r="P76" s="66"/>
    </row>
    <row r="77" spans="15:16" x14ac:dyDescent="0.25">
      <c r="O77" s="6"/>
      <c r="P77" s="66"/>
    </row>
    <row r="78" spans="15:16" x14ac:dyDescent="0.25">
      <c r="O78" s="6"/>
      <c r="P78" s="66"/>
    </row>
    <row r="79" spans="15:16" x14ac:dyDescent="0.25">
      <c r="O79" s="6"/>
      <c r="P79" s="66"/>
    </row>
    <row r="80" spans="15:16" x14ac:dyDescent="0.25">
      <c r="O80" s="6"/>
      <c r="P80" s="66"/>
    </row>
    <row r="81" spans="15:16" x14ac:dyDescent="0.25">
      <c r="O81" s="6"/>
      <c r="P81" s="66"/>
    </row>
    <row r="82" spans="15:16" x14ac:dyDescent="0.25">
      <c r="O82" s="6"/>
      <c r="P82" s="66"/>
    </row>
    <row r="83" spans="15:16" x14ac:dyDescent="0.25">
      <c r="O83" s="6"/>
      <c r="P83" s="66"/>
    </row>
    <row r="84" spans="15:16" x14ac:dyDescent="0.25">
      <c r="O84" s="6"/>
      <c r="P84" s="66"/>
    </row>
    <row r="85" spans="15:16" x14ac:dyDescent="0.25">
      <c r="O85" s="6"/>
      <c r="P85" s="66"/>
    </row>
    <row r="86" spans="15:16" x14ac:dyDescent="0.25">
      <c r="O86" s="6"/>
      <c r="P86" s="66"/>
    </row>
    <row r="87" spans="15:16" x14ac:dyDescent="0.25">
      <c r="O87" s="6"/>
      <c r="P87" s="66"/>
    </row>
    <row r="88" spans="15:16" x14ac:dyDescent="0.25">
      <c r="O88" s="6"/>
      <c r="P88" s="66"/>
    </row>
    <row r="89" spans="15:16" x14ac:dyDescent="0.25">
      <c r="O89" s="6"/>
      <c r="P89" s="66"/>
    </row>
    <row r="90" spans="15:16" x14ac:dyDescent="0.25">
      <c r="O90" s="6"/>
      <c r="P90" s="66"/>
    </row>
    <row r="91" spans="15:16" x14ac:dyDescent="0.25">
      <c r="O91" s="6"/>
      <c r="P91" s="66"/>
    </row>
    <row r="92" spans="15:16" x14ac:dyDescent="0.25">
      <c r="O92" s="6"/>
      <c r="P92" s="66"/>
    </row>
    <row r="93" spans="15:16" x14ac:dyDescent="0.25">
      <c r="O93" s="6"/>
      <c r="P93" s="66"/>
    </row>
    <row r="94" spans="15:16" x14ac:dyDescent="0.25">
      <c r="O94" s="6"/>
      <c r="P94" s="66"/>
    </row>
    <row r="95" spans="15:16" x14ac:dyDescent="0.25">
      <c r="O95" s="6"/>
      <c r="P95" s="66"/>
    </row>
    <row r="96" spans="15:16" x14ac:dyDescent="0.25">
      <c r="O96" s="6"/>
      <c r="P96" s="66"/>
    </row>
    <row r="97" spans="15:16" x14ac:dyDescent="0.25">
      <c r="O97" s="6"/>
      <c r="P97" s="66"/>
    </row>
    <row r="98" spans="15:16" x14ac:dyDescent="0.25">
      <c r="O98" s="6"/>
      <c r="P98" s="66"/>
    </row>
    <row r="99" spans="15:16" x14ac:dyDescent="0.25">
      <c r="O99" s="6"/>
      <c r="P99" s="66"/>
    </row>
    <row r="100" spans="15:16" x14ac:dyDescent="0.25">
      <c r="O100" s="6"/>
      <c r="P100" s="66"/>
    </row>
  </sheetData>
  <sortState ref="N6:P100">
    <sortCondition descending="1" ref="P5:P100"/>
  </sortState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  <drawing r:id="rId1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7"/>
  <dimension ref="A1:M18"/>
  <sheetViews>
    <sheetView topLeftCell="A10" workbookViewId="0">
      <selection activeCell="A18" sqref="A18:D18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75</v>
      </c>
      <c r="B1" s="33" t="s">
        <v>72</v>
      </c>
      <c r="C1" s="33" t="s">
        <v>62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1110</v>
      </c>
    </row>
    <row r="3" spans="1:13" ht="15.75" thickBot="1" x14ac:dyDescent="0.3">
      <c r="A3" s="76" t="s">
        <v>81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3"/>
      <c r="C6" s="13"/>
      <c r="D6" s="14">
        <v>4082247</v>
      </c>
      <c r="E6" s="15">
        <v>4084647</v>
      </c>
      <c r="F6" s="15">
        <v>1950660</v>
      </c>
      <c r="G6" s="15">
        <v>1633425.5</v>
      </c>
      <c r="H6" s="15">
        <v>278873.2</v>
      </c>
      <c r="I6" s="15">
        <v>38361.300000000003</v>
      </c>
      <c r="J6" s="16">
        <v>0.39989391984178801</v>
      </c>
      <c r="K6" s="16">
        <v>0.46816743282834478</v>
      </c>
      <c r="L6" s="17">
        <v>0.47755901550366531</v>
      </c>
      <c r="M6" s="5"/>
    </row>
    <row r="7" spans="1:13" x14ac:dyDescent="0.25">
      <c r="A7" s="40" t="s">
        <v>139</v>
      </c>
      <c r="B7" s="42"/>
      <c r="C7" s="42"/>
      <c r="D7" s="43">
        <f ca="1">SUM(D8:OFFSET(D6,MATCH("PROYECTOS",$A$8:$A$50,0),0))</f>
        <v>4082247</v>
      </c>
      <c r="E7" s="44">
        <f ca="1">SUM(E8:OFFSET(E6,MATCH("PROYECTOS",$A$8:$A$50,0),0))</f>
        <v>4084647</v>
      </c>
      <c r="F7" s="44">
        <f ca="1">SUM(F8:OFFSET(F6,MATCH("PROYECTOS",$A$8:$A$50,0),0))</f>
        <v>1950659.9</v>
      </c>
      <c r="G7" s="44">
        <f ca="1">SUM(G8:OFFSET(G6,MATCH("PROYECTOS",$A$8:$A$50,0),0))</f>
        <v>1633425.4</v>
      </c>
      <c r="H7" s="44">
        <f ca="1">SUM(H8:OFFSET(H6,MATCH("PROYECTOS",$A$8:$A$50,0),0))</f>
        <v>278873.2</v>
      </c>
      <c r="I7" s="44">
        <f ca="1">SUM(I8:OFFSET(I6,MATCH("PROYECTOS",$A$8:$A$50,0),0))</f>
        <v>38361.299999999996</v>
      </c>
      <c r="J7" s="45">
        <f ca="1">IFERROR(G7/E7,0)</f>
        <v>0.3998938953598683</v>
      </c>
      <c r="K7" s="45">
        <f ca="1">IFERROR(SUM(G7,H7)/E7,0)</f>
        <v>0.46816740834642501</v>
      </c>
      <c r="L7" s="46">
        <f ca="1">IFERROR(SUM(G7,H7,I7)/E7,0)</f>
        <v>0.47755899102174554</v>
      </c>
      <c r="M7" s="5"/>
    </row>
    <row r="8" spans="1:13" ht="51" x14ac:dyDescent="0.25">
      <c r="A8" s="18"/>
      <c r="B8" s="20">
        <v>3000199</v>
      </c>
      <c r="C8" s="20" t="s">
        <v>1111</v>
      </c>
      <c r="D8" s="21">
        <v>3286459</v>
      </c>
      <c r="E8" s="22">
        <v>3225580</v>
      </c>
      <c r="F8" s="22">
        <f t="shared" ref="F8:F10" si="0">SUM(G8,H8,I8)</f>
        <v>1469356.9</v>
      </c>
      <c r="G8" s="22">
        <v>1209192.8999999999</v>
      </c>
      <c r="H8" s="22">
        <v>228441.7</v>
      </c>
      <c r="I8" s="22">
        <v>31722.3</v>
      </c>
      <c r="J8" s="23">
        <f t="shared" ref="J8:J11" si="1">IFERROR(G8/E8,0)</f>
        <v>0.37487611530329429</v>
      </c>
      <c r="K8" s="23">
        <f t="shared" ref="K8:K11" si="2">IFERROR(SUM(G8,H8)/E8,0)</f>
        <v>0.44569801400058279</v>
      </c>
      <c r="L8" s="24">
        <f t="shared" ref="L8:L11" si="3">IFERROR(SUM(G8,H8,I8)/E8,0)</f>
        <v>0.45553261738974071</v>
      </c>
      <c r="M8" s="5"/>
    </row>
    <row r="9" spans="1:13" ht="51" x14ac:dyDescent="0.25">
      <c r="A9" s="18"/>
      <c r="B9" s="20">
        <v>3000200</v>
      </c>
      <c r="C9" s="20" t="s">
        <v>1112</v>
      </c>
      <c r="D9" s="21">
        <v>516279</v>
      </c>
      <c r="E9" s="22">
        <v>535325</v>
      </c>
      <c r="F9" s="22">
        <f t="shared" si="0"/>
        <v>358152.6</v>
      </c>
      <c r="G9" s="22">
        <v>313749.5</v>
      </c>
      <c r="H9" s="22">
        <v>39079.300000000003</v>
      </c>
      <c r="I9" s="22">
        <v>5323.8</v>
      </c>
      <c r="J9" s="23">
        <f t="shared" si="1"/>
        <v>0.58609162658198288</v>
      </c>
      <c r="K9" s="23">
        <f t="shared" si="2"/>
        <v>0.65909270069583892</v>
      </c>
      <c r="L9" s="24">
        <f t="shared" si="3"/>
        <v>0.6690376873861672</v>
      </c>
      <c r="M9" s="5"/>
    </row>
    <row r="10" spans="1:13" ht="38.25" x14ac:dyDescent="0.25">
      <c r="A10" s="18"/>
      <c r="B10" s="20">
        <v>3000201</v>
      </c>
      <c r="C10" s="20" t="s">
        <v>1113</v>
      </c>
      <c r="D10" s="21">
        <v>279509</v>
      </c>
      <c r="E10" s="22">
        <v>323742</v>
      </c>
      <c r="F10" s="22">
        <f t="shared" si="0"/>
        <v>123150.39999999999</v>
      </c>
      <c r="G10" s="22">
        <v>110483</v>
      </c>
      <c r="H10" s="22">
        <v>11352.2</v>
      </c>
      <c r="I10" s="22">
        <v>1315.2</v>
      </c>
      <c r="J10" s="23">
        <f t="shared" si="1"/>
        <v>0.34126866455387317</v>
      </c>
      <c r="K10" s="23">
        <f t="shared" si="2"/>
        <v>0.37633424146388172</v>
      </c>
      <c r="L10" s="24">
        <f t="shared" si="3"/>
        <v>0.38039673567223281</v>
      </c>
      <c r="M10" s="5"/>
    </row>
    <row r="11" spans="1:13" ht="15.75" thickBot="1" x14ac:dyDescent="0.3">
      <c r="A11" s="47" t="s">
        <v>161</v>
      </c>
      <c r="B11" s="49"/>
      <c r="C11" s="49"/>
      <c r="D11" s="50">
        <f ca="1">OFFSET(D11,-MATCH("PROYECTOS",$A$8:$A$50,0)-1,0)-(OFFSET(D11,-MATCH("PROYECTOS",$A$8:$A$50,0),0))</f>
        <v>0</v>
      </c>
      <c r="E11" s="51">
        <f t="shared" ref="E11:I11" ca="1" si="4">OFFSET(E11,-MATCH("PROYECTOS",$A$8:$A$50,0)-1,0)-(OFFSET(E11,-MATCH("PROYECTOS",$A$8:$A$50,0),0))</f>
        <v>0</v>
      </c>
      <c r="F11" s="51">
        <f t="shared" ca="1" si="4"/>
        <v>0.10000000009313226</v>
      </c>
      <c r="G11" s="51">
        <f t="shared" ca="1" si="4"/>
        <v>0.10000000009313226</v>
      </c>
      <c r="H11" s="51">
        <f t="shared" ca="1" si="4"/>
        <v>0</v>
      </c>
      <c r="I11" s="51">
        <f t="shared" ca="1" si="4"/>
        <v>0</v>
      </c>
      <c r="J11" s="52">
        <f t="shared" ca="1" si="1"/>
        <v>0</v>
      </c>
      <c r="K11" s="52">
        <f t="shared" ca="1" si="2"/>
        <v>0</v>
      </c>
      <c r="L11" s="53">
        <f t="shared" ca="1" si="3"/>
        <v>0</v>
      </c>
      <c r="M11" s="5"/>
    </row>
    <row r="12" spans="1:13" ht="15.75" thickBot="1" x14ac:dyDescent="0.3"/>
    <row r="13" spans="1:13" ht="15.75" thickBot="1" x14ac:dyDescent="0.3">
      <c r="A13" s="82" t="s">
        <v>209</v>
      </c>
      <c r="B13" s="83"/>
      <c r="C13" s="83"/>
      <c r="D13" s="84"/>
    </row>
    <row r="14" spans="1:13" ht="15.75" thickBot="1" x14ac:dyDescent="0.3">
      <c r="A14" s="2" t="s">
        <v>1122</v>
      </c>
    </row>
    <row r="15" spans="1:13" ht="45" customHeight="1" x14ac:dyDescent="0.25">
      <c r="A15" s="76" t="s">
        <v>211</v>
      </c>
      <c r="B15" s="77"/>
      <c r="C15" s="77"/>
      <c r="D15" s="87" t="s">
        <v>212</v>
      </c>
    </row>
    <row r="16" spans="1:13" ht="15.75" thickBot="1" x14ac:dyDescent="0.3">
      <c r="A16" s="85"/>
      <c r="B16" s="86"/>
      <c r="C16" s="86"/>
      <c r="D16" s="88"/>
    </row>
    <row r="17" spans="1:4" ht="51" x14ac:dyDescent="0.25">
      <c r="A17" s="18"/>
      <c r="B17" s="20">
        <v>3000199</v>
      </c>
      <c r="C17" s="20" t="s">
        <v>1111</v>
      </c>
      <c r="D17" s="24">
        <v>0.45553261738974071</v>
      </c>
    </row>
    <row r="18" spans="1:4" ht="39" thickBot="1" x14ac:dyDescent="0.3">
      <c r="A18" s="25"/>
      <c r="B18" s="27">
        <v>3000201</v>
      </c>
      <c r="C18" s="27" t="s">
        <v>1113</v>
      </c>
      <c r="D18" s="31">
        <v>0.38039673567223281</v>
      </c>
    </row>
  </sheetData>
  <mergeCells count="10">
    <mergeCell ref="A13:D13"/>
    <mergeCell ref="A15:C16"/>
    <mergeCell ref="D15:D16"/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8"/>
  <dimension ref="A1:S14"/>
  <sheetViews>
    <sheetView topLeftCell="A10" workbookViewId="0">
      <selection activeCell="A13" sqref="A13:S13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4" width="7.7109375" customWidth="1"/>
    <col min="5" max="5" width="31.42578125" customWidth="1"/>
    <col min="6" max="6" width="4.28515625" style="4" customWidth="1"/>
    <col min="7" max="7" width="11.42578125" customWidth="1"/>
    <col min="8" max="10" width="13.5703125" customWidth="1"/>
    <col min="11" max="13" width="0" hidden="1" customWidth="1"/>
    <col min="17" max="18" width="14" hidden="1" customWidth="1"/>
    <col min="19" max="19" width="0" hidden="1" customWidth="1"/>
  </cols>
  <sheetData>
    <row r="1" spans="1:19" ht="15.75" x14ac:dyDescent="0.25">
      <c r="A1" s="32">
        <v>75</v>
      </c>
      <c r="B1" s="33" t="s">
        <v>72</v>
      </c>
      <c r="C1" s="33" t="s">
        <v>62</v>
      </c>
      <c r="D1" s="33"/>
      <c r="E1" s="33"/>
      <c r="F1" s="36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15.75" thickBot="1" x14ac:dyDescent="0.3">
      <c r="A2" s="2" t="s">
        <v>1114</v>
      </c>
    </row>
    <row r="3" spans="1:19" ht="15.75" thickBot="1" x14ac:dyDescent="0.3">
      <c r="A3" s="76" t="s">
        <v>163</v>
      </c>
      <c r="B3" s="77"/>
      <c r="C3" s="77"/>
      <c r="D3" s="77"/>
      <c r="E3" s="77"/>
      <c r="F3" s="77"/>
      <c r="G3" s="77"/>
      <c r="H3" s="76" t="s">
        <v>1</v>
      </c>
      <c r="I3" s="77"/>
      <c r="J3" s="77"/>
      <c r="K3" s="77"/>
      <c r="L3" s="77"/>
      <c r="M3" s="77"/>
      <c r="N3" s="77"/>
      <c r="O3" s="77"/>
      <c r="P3" s="78"/>
      <c r="Q3" s="77" t="s">
        <v>167</v>
      </c>
      <c r="R3" s="77"/>
      <c r="S3" s="78"/>
    </row>
    <row r="4" spans="1:19" ht="45" customHeight="1" x14ac:dyDescent="0.25">
      <c r="A4" s="96" t="s">
        <v>164</v>
      </c>
      <c r="B4" s="92"/>
      <c r="C4" s="92"/>
      <c r="D4" s="92" t="s">
        <v>165</v>
      </c>
      <c r="E4" s="92"/>
      <c r="F4" s="92" t="s">
        <v>166</v>
      </c>
      <c r="G4" s="93"/>
      <c r="H4" s="74" t="s">
        <v>2</v>
      </c>
      <c r="I4" s="72" t="s">
        <v>3</v>
      </c>
      <c r="J4" s="72" t="s">
        <v>76</v>
      </c>
      <c r="K4" s="72" t="s">
        <v>5</v>
      </c>
      <c r="L4" s="72"/>
      <c r="M4" s="72"/>
      <c r="N4" s="72" t="s">
        <v>9</v>
      </c>
      <c r="O4" s="72"/>
      <c r="P4" s="81"/>
      <c r="Q4" s="90" t="s">
        <v>168</v>
      </c>
      <c r="R4" s="72" t="s">
        <v>169</v>
      </c>
      <c r="S4" s="81" t="s">
        <v>170</v>
      </c>
    </row>
    <row r="5" spans="1:19" ht="15.75" thickBot="1" x14ac:dyDescent="0.3">
      <c r="A5" s="97"/>
      <c r="B5" s="94"/>
      <c r="C5" s="94"/>
      <c r="D5" s="94"/>
      <c r="E5" s="94"/>
      <c r="F5" s="94"/>
      <c r="G5" s="95"/>
      <c r="H5" s="75"/>
      <c r="I5" s="73"/>
      <c r="J5" s="73"/>
      <c r="K5" s="9" t="s">
        <v>6</v>
      </c>
      <c r="L5" s="9" t="s">
        <v>7</v>
      </c>
      <c r="M5" s="9" t="s">
        <v>77</v>
      </c>
      <c r="N5" s="9" t="s">
        <v>10</v>
      </c>
      <c r="O5" s="9" t="s">
        <v>7</v>
      </c>
      <c r="P5" s="10" t="s">
        <v>77</v>
      </c>
      <c r="Q5" s="91"/>
      <c r="R5" s="73"/>
      <c r="S5" s="89"/>
    </row>
    <row r="6" spans="1:19" x14ac:dyDescent="0.25">
      <c r="A6" s="11" t="s">
        <v>11</v>
      </c>
      <c r="B6" s="13"/>
      <c r="C6" s="13"/>
      <c r="D6" s="54"/>
      <c r="E6" s="13"/>
      <c r="F6" s="55"/>
      <c r="G6" s="13"/>
      <c r="H6" s="14">
        <v>4082247</v>
      </c>
      <c r="I6" s="15">
        <v>4084647</v>
      </c>
      <c r="J6" s="15">
        <v>1950660</v>
      </c>
      <c r="K6" s="15">
        <v>1633425.5</v>
      </c>
      <c r="L6" s="15">
        <v>278873.2</v>
      </c>
      <c r="M6" s="15">
        <v>38361.300000000003</v>
      </c>
      <c r="N6" s="16">
        <v>0.39989391984178801</v>
      </c>
      <c r="O6" s="16">
        <v>0.46816743282834478</v>
      </c>
      <c r="P6" s="17">
        <v>0.47755901550366531</v>
      </c>
      <c r="Q6" s="56"/>
      <c r="R6" s="15"/>
      <c r="S6" s="17"/>
    </row>
    <row r="7" spans="1:19" x14ac:dyDescent="0.25">
      <c r="A7" s="40" t="s">
        <v>171</v>
      </c>
      <c r="B7" s="42"/>
      <c r="C7" s="42"/>
      <c r="D7" s="57"/>
      <c r="E7" s="42"/>
      <c r="F7" s="58"/>
      <c r="G7" s="42"/>
      <c r="H7" s="43">
        <f ca="1">SUM(H8:OFFSET(H6,MATCH("PROYECTOS",$A$8:$A$50,0),0))</f>
        <v>4082247</v>
      </c>
      <c r="I7" s="44">
        <f ca="1">SUM(I8:OFFSET(I6,MATCH("PROYECTOS",$A$8:$A$50,0),0))</f>
        <v>4084647</v>
      </c>
      <c r="J7" s="44">
        <f ca="1">SUM(J8:OFFSET(J6,MATCH("PROYECTOS",$A$8:$A$50,0),0))</f>
        <v>1950659.7000000002</v>
      </c>
      <c r="K7" s="44">
        <f ca="1">SUM(K8:OFFSET(K6,MATCH("PROYECTOS",$A$8:$A$50,0),0))</f>
        <v>1633425.4000000001</v>
      </c>
      <c r="L7" s="44">
        <f ca="1">SUM(L8:OFFSET(L6,MATCH("PROYECTOS",$A$8:$A$50,0),0))</f>
        <v>278873.10000000003</v>
      </c>
      <c r="M7" s="44">
        <f ca="1">SUM(M8:OFFSET(M6,MATCH("PROYECTOS",$A$8:$A$50,0),0))</f>
        <v>38361.199999999997</v>
      </c>
      <c r="N7" s="45">
        <f ca="1">IFERROR(K7/I7,0)</f>
        <v>0.39989389535986836</v>
      </c>
      <c r="O7" s="45">
        <f ca="1">IFERROR(SUM(K7,L7)/I7,0)</f>
        <v>0.46816738386450535</v>
      </c>
      <c r="P7" s="46">
        <f ca="1">IFERROR(SUM(K7,L7,M7)/I7,0)</f>
        <v>0.47755894205790617</v>
      </c>
      <c r="Q7" s="59"/>
      <c r="R7" s="44"/>
      <c r="S7" s="46"/>
    </row>
    <row r="8" spans="1:19" ht="51" x14ac:dyDescent="0.25">
      <c r="A8" s="18"/>
      <c r="B8" s="20">
        <v>5001660</v>
      </c>
      <c r="C8" s="20" t="s">
        <v>1115</v>
      </c>
      <c r="D8" s="63">
        <v>3000199</v>
      </c>
      <c r="E8" s="20" t="s">
        <v>1111</v>
      </c>
      <c r="F8" s="64">
        <v>287</v>
      </c>
      <c r="G8" s="20" t="s">
        <v>1120</v>
      </c>
      <c r="H8" s="21">
        <v>458419</v>
      </c>
      <c r="I8" s="22">
        <v>1302242</v>
      </c>
      <c r="J8" s="22">
        <f t="shared" ref="J8:J13" si="0">SUM(K8,L8,M8)</f>
        <v>749453.40000000014</v>
      </c>
      <c r="K8" s="22">
        <v>592763.9</v>
      </c>
      <c r="L8" s="22">
        <v>132894.70000000001</v>
      </c>
      <c r="M8" s="22">
        <v>23794.799999999999</v>
      </c>
      <c r="N8" s="23">
        <f t="shared" ref="N8:N14" si="1">IFERROR(K8/I8,0)</f>
        <v>0.45518720790759321</v>
      </c>
      <c r="O8" s="23">
        <f t="shared" ref="O8:O14" si="2">IFERROR(SUM(K8,L8)/I8,0)</f>
        <v>0.55723790201821177</v>
      </c>
      <c r="P8" s="24">
        <f t="shared" ref="P8:P14" si="3">IFERROR(SUM(K8,L8,M8)/I8,0)</f>
        <v>0.57551008184346697</v>
      </c>
      <c r="Q8" s="65">
        <v>0</v>
      </c>
      <c r="R8" s="22">
        <v>0</v>
      </c>
      <c r="S8" s="24">
        <f>IFERROR(R8/Q8,0)</f>
        <v>0</v>
      </c>
    </row>
    <row r="9" spans="1:19" ht="51" x14ac:dyDescent="0.25">
      <c r="A9" s="18"/>
      <c r="B9" s="20">
        <v>5001661</v>
      </c>
      <c r="C9" s="20" t="s">
        <v>1116</v>
      </c>
      <c r="D9" s="63">
        <v>3000199</v>
      </c>
      <c r="E9" s="20" t="s">
        <v>1111</v>
      </c>
      <c r="F9" s="64">
        <v>287</v>
      </c>
      <c r="G9" s="20" t="s">
        <v>1120</v>
      </c>
      <c r="H9" s="21">
        <v>870398</v>
      </c>
      <c r="I9" s="22">
        <v>663481</v>
      </c>
      <c r="J9" s="22">
        <f t="shared" si="0"/>
        <v>355619.60000000003</v>
      </c>
      <c r="K9" s="22">
        <v>319951.8</v>
      </c>
      <c r="L9" s="22">
        <v>31215.4</v>
      </c>
      <c r="M9" s="22">
        <v>4452.3999999999996</v>
      </c>
      <c r="N9" s="23">
        <f t="shared" si="1"/>
        <v>0.48223204583100343</v>
      </c>
      <c r="O9" s="23">
        <f t="shared" si="2"/>
        <v>0.52927996430945279</v>
      </c>
      <c r="P9" s="24">
        <f t="shared" si="3"/>
        <v>0.53599063123133905</v>
      </c>
      <c r="Q9" s="65">
        <v>0</v>
      </c>
      <c r="R9" s="22">
        <v>0</v>
      </c>
      <c r="S9" s="24">
        <f t="shared" ref="S9:S13" si="4">IFERROR(R9/Q9,0)</f>
        <v>0</v>
      </c>
    </row>
    <row r="10" spans="1:19" ht="51" x14ac:dyDescent="0.25">
      <c r="A10" s="18"/>
      <c r="B10" s="20">
        <v>5001662</v>
      </c>
      <c r="C10" s="20" t="s">
        <v>1117</v>
      </c>
      <c r="D10" s="63">
        <v>3000199</v>
      </c>
      <c r="E10" s="20" t="s">
        <v>1111</v>
      </c>
      <c r="F10" s="64">
        <v>36</v>
      </c>
      <c r="G10" s="20" t="s">
        <v>448</v>
      </c>
      <c r="H10" s="21">
        <v>1420000</v>
      </c>
      <c r="I10" s="22">
        <v>797856</v>
      </c>
      <c r="J10" s="22">
        <f t="shared" si="0"/>
        <v>141072</v>
      </c>
      <c r="K10" s="22">
        <v>120953.5</v>
      </c>
      <c r="L10" s="22">
        <v>17838.5</v>
      </c>
      <c r="M10" s="22">
        <v>2280</v>
      </c>
      <c r="N10" s="23">
        <f t="shared" si="1"/>
        <v>0.15159815806361049</v>
      </c>
      <c r="O10" s="23">
        <f t="shared" si="2"/>
        <v>0.17395620262302972</v>
      </c>
      <c r="P10" s="24">
        <f t="shared" si="3"/>
        <v>0.17681386114787631</v>
      </c>
      <c r="Q10" s="65">
        <v>0</v>
      </c>
      <c r="R10" s="22">
        <v>0</v>
      </c>
      <c r="S10" s="24">
        <f t="shared" si="4"/>
        <v>0</v>
      </c>
    </row>
    <row r="11" spans="1:19" ht="51" x14ac:dyDescent="0.25">
      <c r="A11" s="18"/>
      <c r="B11" s="20">
        <v>5001663</v>
      </c>
      <c r="C11" s="20" t="s">
        <v>1118</v>
      </c>
      <c r="D11" s="63">
        <v>3000200</v>
      </c>
      <c r="E11" s="20" t="s">
        <v>1112</v>
      </c>
      <c r="F11" s="64">
        <v>287</v>
      </c>
      <c r="G11" s="20" t="s">
        <v>1120</v>
      </c>
      <c r="H11" s="21">
        <v>516279</v>
      </c>
      <c r="I11" s="22">
        <v>535325</v>
      </c>
      <c r="J11" s="22">
        <f t="shared" si="0"/>
        <v>358152.6</v>
      </c>
      <c r="K11" s="22">
        <v>313749.5</v>
      </c>
      <c r="L11" s="22">
        <v>39079.300000000003</v>
      </c>
      <c r="M11" s="22">
        <v>5323.8</v>
      </c>
      <c r="N11" s="23">
        <f t="shared" si="1"/>
        <v>0.58609162658198288</v>
      </c>
      <c r="O11" s="23">
        <f t="shared" si="2"/>
        <v>0.65909270069583892</v>
      </c>
      <c r="P11" s="24">
        <f t="shared" si="3"/>
        <v>0.6690376873861672</v>
      </c>
      <c r="Q11" s="65">
        <v>0</v>
      </c>
      <c r="R11" s="22">
        <v>0</v>
      </c>
      <c r="S11" s="24">
        <f t="shared" si="4"/>
        <v>0</v>
      </c>
    </row>
    <row r="12" spans="1:19" ht="51" x14ac:dyDescent="0.25">
      <c r="A12" s="18"/>
      <c r="B12" s="20">
        <v>5001665</v>
      </c>
      <c r="C12" s="20" t="s">
        <v>1119</v>
      </c>
      <c r="D12" s="63">
        <v>3000201</v>
      </c>
      <c r="E12" s="20" t="s">
        <v>1113</v>
      </c>
      <c r="F12" s="64">
        <v>287</v>
      </c>
      <c r="G12" s="20" t="s">
        <v>1120</v>
      </c>
      <c r="H12" s="21">
        <v>156164</v>
      </c>
      <c r="I12" s="22">
        <v>197009</v>
      </c>
      <c r="J12" s="22">
        <f t="shared" si="0"/>
        <v>48355.199999999997</v>
      </c>
      <c r="K12" s="22">
        <v>41594.1</v>
      </c>
      <c r="L12" s="22">
        <v>5445.9</v>
      </c>
      <c r="M12" s="22">
        <v>1315.2</v>
      </c>
      <c r="N12" s="23">
        <f t="shared" si="1"/>
        <v>0.21112791801389783</v>
      </c>
      <c r="O12" s="23">
        <f t="shared" si="2"/>
        <v>0.23877081757686197</v>
      </c>
      <c r="P12" s="24">
        <f t="shared" si="3"/>
        <v>0.2454466547213579</v>
      </c>
      <c r="Q12" s="65">
        <v>0</v>
      </c>
      <c r="R12" s="22">
        <v>0</v>
      </c>
      <c r="S12" s="24">
        <f t="shared" si="4"/>
        <v>0</v>
      </c>
    </row>
    <row r="13" spans="1:19" x14ac:dyDescent="0.25">
      <c r="A13" s="18"/>
      <c r="B13" s="20">
        <v>9000000</v>
      </c>
      <c r="C13" s="20" t="s">
        <v>192</v>
      </c>
      <c r="D13" s="63">
        <v>9000000</v>
      </c>
      <c r="E13" s="20" t="s">
        <v>193</v>
      </c>
      <c r="F13" s="64"/>
      <c r="G13" s="20" t="s">
        <v>205</v>
      </c>
      <c r="H13" s="21">
        <v>660987</v>
      </c>
      <c r="I13" s="22">
        <v>588734</v>
      </c>
      <c r="J13" s="22">
        <f t="shared" si="0"/>
        <v>298006.90000000002</v>
      </c>
      <c r="K13" s="22">
        <v>244412.6</v>
      </c>
      <c r="L13" s="22">
        <v>52399.3</v>
      </c>
      <c r="M13" s="22">
        <v>1195</v>
      </c>
      <c r="N13" s="23">
        <f t="shared" si="1"/>
        <v>0.41514945629095656</v>
      </c>
      <c r="O13" s="23">
        <f t="shared" si="2"/>
        <v>0.50415280924831929</v>
      </c>
      <c r="P13" s="24">
        <f t="shared" si="3"/>
        <v>0.50618258840155317</v>
      </c>
      <c r="Q13" s="65">
        <v>0</v>
      </c>
      <c r="R13" s="22">
        <v>0</v>
      </c>
      <c r="S13" s="24">
        <f t="shared" si="4"/>
        <v>0</v>
      </c>
    </row>
    <row r="14" spans="1:19" ht="15.75" thickBot="1" x14ac:dyDescent="0.3">
      <c r="A14" s="47" t="s">
        <v>161</v>
      </c>
      <c r="B14" s="49"/>
      <c r="C14" s="49"/>
      <c r="D14" s="60"/>
      <c r="E14" s="49"/>
      <c r="F14" s="61"/>
      <c r="G14" s="49"/>
      <c r="H14" s="50">
        <f ca="1">OFFSET(H14,-MATCH("PROYECTOS",$A$8:$A$50,0)-1,0)-(OFFSET(H14,-MATCH("PROYECTOS",$A$8:$A$50,0),0))</f>
        <v>0</v>
      </c>
      <c r="I14" s="51">
        <f t="shared" ref="I14:M14" ca="1" si="5">OFFSET(I14,-MATCH("PROYECTOS",$A$8:$A$50,0)-1,0)-(OFFSET(I14,-MATCH("PROYECTOS",$A$8:$A$50,0),0))</f>
        <v>0</v>
      </c>
      <c r="J14" s="51">
        <f t="shared" ca="1" si="5"/>
        <v>0.29999999981373549</v>
      </c>
      <c r="K14" s="51">
        <f t="shared" ca="1" si="5"/>
        <v>9.9999999860301614E-2</v>
      </c>
      <c r="L14" s="51">
        <f t="shared" ca="1" si="5"/>
        <v>9.9999999976716936E-2</v>
      </c>
      <c r="M14" s="51">
        <f t="shared" ca="1" si="5"/>
        <v>0.10000000000582077</v>
      </c>
      <c r="N14" s="52">
        <f t="shared" ca="1" si="1"/>
        <v>0</v>
      </c>
      <c r="O14" s="52">
        <f t="shared" ca="1" si="2"/>
        <v>0</v>
      </c>
      <c r="P14" s="53">
        <f t="shared" ca="1" si="3"/>
        <v>0</v>
      </c>
      <c r="Q14" s="62"/>
      <c r="R14" s="51"/>
      <c r="S14" s="53"/>
    </row>
  </sheetData>
  <mergeCells count="14">
    <mergeCell ref="F4:G5"/>
    <mergeCell ref="D4:E5"/>
    <mergeCell ref="A4:C5"/>
    <mergeCell ref="A3:G3"/>
    <mergeCell ref="H3:P3"/>
    <mergeCell ref="J4:J5"/>
    <mergeCell ref="I4:I5"/>
    <mergeCell ref="H4:H5"/>
    <mergeCell ref="Q3:S3"/>
    <mergeCell ref="K4:M4"/>
    <mergeCell ref="N4:P4"/>
    <mergeCell ref="S4:S5"/>
    <mergeCell ref="R4:R5"/>
    <mergeCell ref="Q4:Q5"/>
  </mergeCells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9"/>
  <dimension ref="A1:M11"/>
  <sheetViews>
    <sheetView workbookViewId="0">
      <selection activeCell="A8" sqref="A8:L8"/>
    </sheetView>
  </sheetViews>
  <sheetFormatPr baseColWidth="10" defaultColWidth="11.7109375" defaultRowHeight="15" x14ac:dyDescent="0.25"/>
  <cols>
    <col min="1" max="1" width="4.28515625" customWidth="1"/>
    <col min="2" max="2" width="4.28515625" style="4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76</v>
      </c>
      <c r="B1" s="36" t="s">
        <v>72</v>
      </c>
      <c r="C1" s="33" t="s">
        <v>63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1123</v>
      </c>
    </row>
    <row r="3" spans="1:13" ht="15.75" thickBot="1" x14ac:dyDescent="0.3">
      <c r="A3" s="76" t="s">
        <v>75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2"/>
      <c r="C6" s="13"/>
      <c r="D6" s="14">
        <v>9786249</v>
      </c>
      <c r="E6" s="15">
        <v>10151617</v>
      </c>
      <c r="F6" s="15">
        <v>3857340.9</v>
      </c>
      <c r="G6" s="15">
        <v>3215931</v>
      </c>
      <c r="H6" s="15">
        <v>512202.19999999995</v>
      </c>
      <c r="I6" s="15">
        <v>129207.70000000001</v>
      </c>
      <c r="J6" s="16">
        <v>0.31679002468276729</v>
      </c>
      <c r="K6" s="16">
        <v>0.367245257578177</v>
      </c>
      <c r="L6" s="17">
        <v>0.37997305256886665</v>
      </c>
      <c r="M6" s="5"/>
    </row>
    <row r="7" spans="1:13" x14ac:dyDescent="0.25">
      <c r="A7" s="40" t="s">
        <v>107</v>
      </c>
      <c r="B7" s="41"/>
      <c r="C7" s="42"/>
      <c r="D7" s="43">
        <f ca="1">SUM(D8:OFFSET(D6,MATCH("GOBIERNOS REGIONALES",$A$8:$A$50,0),0))</f>
        <v>9786249</v>
      </c>
      <c r="E7" s="44">
        <f ca="1">SUM(E8:OFFSET(E6,MATCH("GOBIERNOS REGIONALES",$A$8:$A$50,0),0))</f>
        <v>10151617</v>
      </c>
      <c r="F7" s="44">
        <f ca="1">SUM(F8:OFFSET(F6,MATCH("GOBIERNOS REGIONALES",$A$8:$A$50,0),0))</f>
        <v>3857341.1</v>
      </c>
      <c r="G7" s="44">
        <f ca="1">SUM(G8:OFFSET(G6,MATCH("GOBIERNOS REGIONALES",$A$8:$A$50,0),0))</f>
        <v>3215931.1</v>
      </c>
      <c r="H7" s="44">
        <f ca="1">SUM(H8:OFFSET(H6,MATCH("GOBIERNOS REGIONALES",$A$8:$A$50,0),0))</f>
        <v>512202.3</v>
      </c>
      <c r="I7" s="44">
        <f ca="1">SUM(I8:OFFSET(I6,MATCH("GOBIERNOS REGIONALES",$A$8:$A$50,0),0))</f>
        <v>129207.7</v>
      </c>
      <c r="J7" s="45">
        <f ca="1">IFERROR(G7/E7,0)</f>
        <v>0.31679003453341475</v>
      </c>
      <c r="K7" s="45">
        <f ca="1">IFERROR(SUM(G7,H7)/E7,0)</f>
        <v>0.36724527727947182</v>
      </c>
      <c r="L7" s="46">
        <f ca="1">IFERROR(SUM(G7,H7,I7)/E7,0)</f>
        <v>0.37997307227016153</v>
      </c>
      <c r="M7" s="5"/>
    </row>
    <row r="8" spans="1:13" x14ac:dyDescent="0.25">
      <c r="A8" s="18"/>
      <c r="B8" s="19">
        <v>38</v>
      </c>
      <c r="C8" s="20" t="s">
        <v>487</v>
      </c>
      <c r="D8" s="21">
        <v>9786249</v>
      </c>
      <c r="E8" s="22">
        <v>10151617</v>
      </c>
      <c r="F8" s="22">
        <f t="shared" ref="F8:F10" si="0">SUM(G8,H8,I8)</f>
        <v>3857341.1</v>
      </c>
      <c r="G8" s="22">
        <v>3215931.1</v>
      </c>
      <c r="H8" s="22">
        <v>512202.3</v>
      </c>
      <c r="I8" s="22">
        <v>129207.7</v>
      </c>
      <c r="J8" s="23">
        <f t="shared" ref="J8:J10" si="1">IFERROR(G8/E8,0)</f>
        <v>0.31679003453341475</v>
      </c>
      <c r="K8" s="23">
        <f t="shared" ref="K8:K10" si="2">IFERROR(SUM(G8,H8)/E8,0)</f>
        <v>0.36724527727947182</v>
      </c>
      <c r="L8" s="24">
        <f t="shared" ref="L8:L10" si="3">IFERROR(SUM(G8,H8,I8)/E8,0)</f>
        <v>0.37997307227016153</v>
      </c>
      <c r="M8" s="5"/>
    </row>
    <row r="9" spans="1:13" ht="15.75" thickBot="1" x14ac:dyDescent="0.3">
      <c r="A9" s="47" t="s">
        <v>112</v>
      </c>
      <c r="B9" s="48"/>
      <c r="C9" s="49"/>
      <c r="D9" s="50">
        <f ca="1">SUM(D10:OFFSET(D8,(MATCH("GOBIERNOS LOCALES",$A$8:$A$50,0)-MATCH("GOBIERNOS REGIONALES",$A$8:$A$50,0)),0))</f>
        <v>0</v>
      </c>
      <c r="E9" s="51">
        <f ca="1">SUM(E10:OFFSET(E8,(MATCH("GOBIERNOS LOCALES",$A$8:$A$50,0)-MATCH("GOBIERNOS REGIONALES",$A$8:$A$50,0)),0))</f>
        <v>0</v>
      </c>
      <c r="F9" s="51">
        <f ca="1">SUM(F10:OFFSET(F8,(MATCH("GOBIERNOS LOCALES",$A$8:$A$50,0)-MATCH("GOBIERNOS REGIONALES",$A$8:$A$50,0)),0))</f>
        <v>0</v>
      </c>
      <c r="G9" s="51">
        <f ca="1">SUM(G10:OFFSET(G8,(MATCH("GOBIERNOS LOCALES",$A$8:$A$50,0)-MATCH("GOBIERNOS REGIONALES",$A$8:$A$50,0)),0))</f>
        <v>0</v>
      </c>
      <c r="H9" s="51">
        <f ca="1">SUM(H10:OFFSET(H8,(MATCH("GOBIERNOS LOCALES",$A$8:$A$50,0)-MATCH("GOBIERNOS REGIONALES",$A$8:$A$50,0)),0))</f>
        <v>0</v>
      </c>
      <c r="I9" s="51">
        <f ca="1">SUM(I10:OFFSET(I8,(MATCH("GOBIERNOS LOCALES",$A$8:$A$50,0)-MATCH("GOBIERNOS REGIONALES",$A$8:$A$50,0)),0))</f>
        <v>0</v>
      </c>
      <c r="J9" s="52">
        <f ca="1">IFERROR(G9/E9,0)</f>
        <v>0</v>
      </c>
      <c r="K9" s="52">
        <f ca="1">IFERROR(SUM(G9,H9)/E9,0)</f>
        <v>0</v>
      </c>
      <c r="L9" s="53">
        <f ca="1">IFERROR(SUM(G9,H9,I9)/E9,0)</f>
        <v>0</v>
      </c>
      <c r="M9" s="5"/>
    </row>
    <row r="10" spans="1:13" x14ac:dyDescent="0.25">
      <c r="A10" t="s">
        <v>138</v>
      </c>
      <c r="D10" s="6"/>
      <c r="E10" s="6"/>
      <c r="F10" s="6">
        <f t="shared" si="0"/>
        <v>0</v>
      </c>
      <c r="G10" s="6"/>
      <c r="H10" s="6"/>
      <c r="I10" s="6"/>
      <c r="J10" s="5">
        <f t="shared" si="1"/>
        <v>0</v>
      </c>
      <c r="K10" s="5">
        <f t="shared" si="2"/>
        <v>0</v>
      </c>
      <c r="L10" s="5">
        <f t="shared" si="3"/>
        <v>0</v>
      </c>
      <c r="M10" s="5"/>
    </row>
    <row r="11" spans="1:13" x14ac:dyDescent="0.25">
      <c r="D11" s="6"/>
      <c r="E11" s="6"/>
      <c r="F11" s="6"/>
      <c r="G11" s="6"/>
      <c r="H11" s="6"/>
      <c r="I11" s="6"/>
      <c r="J11" s="5"/>
      <c r="K11" s="5"/>
      <c r="L11" s="5"/>
      <c r="M11" s="5"/>
    </row>
  </sheetData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0"/>
  <dimension ref="A1:P100"/>
  <sheetViews>
    <sheetView workbookViewId="0">
      <selection activeCell="N2" sqref="N2"/>
    </sheetView>
  </sheetViews>
  <sheetFormatPr baseColWidth="10" defaultColWidth="11.7109375" defaultRowHeight="15" x14ac:dyDescent="0.25"/>
  <cols>
    <col min="1" max="1" width="4.28515625" customWidth="1"/>
    <col min="2" max="2" width="4.28515625" style="35" customWidth="1"/>
    <col min="3" max="3" width="31.42578125" customWidth="1"/>
    <col min="4" max="6" width="13.5703125" customWidth="1"/>
    <col min="7" max="9" width="0" hidden="1" customWidth="1"/>
  </cols>
  <sheetData>
    <row r="1" spans="1:16" ht="15.75" x14ac:dyDescent="0.25">
      <c r="A1" s="32">
        <v>76</v>
      </c>
      <c r="B1" s="34" t="s">
        <v>72</v>
      </c>
      <c r="C1" s="33" t="s">
        <v>63</v>
      </c>
      <c r="D1" s="33"/>
      <c r="E1" s="33"/>
      <c r="F1" s="33"/>
      <c r="G1" s="33"/>
      <c r="H1" s="33"/>
      <c r="I1" s="33"/>
      <c r="J1" s="33"/>
      <c r="K1" s="33"/>
      <c r="L1" s="33"/>
    </row>
    <row r="2" spans="1:16" ht="15.75" thickBot="1" x14ac:dyDescent="0.3">
      <c r="A2" s="2" t="s">
        <v>1124</v>
      </c>
      <c r="N2" s="1" t="s">
        <v>1132</v>
      </c>
    </row>
    <row r="3" spans="1:16" ht="15.75" thickBot="1" x14ac:dyDescent="0.3">
      <c r="A3" s="76" t="s">
        <v>79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6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6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  <c r="O5" s="6"/>
      <c r="P5" s="66"/>
    </row>
    <row r="6" spans="1:16" x14ac:dyDescent="0.25">
      <c r="A6" s="11" t="s">
        <v>11</v>
      </c>
      <c r="B6" s="37"/>
      <c r="C6" s="13"/>
      <c r="D6" s="14">
        <f ca="1">SUM(D7:OFFSET(D7,50,0))</f>
        <v>9786249</v>
      </c>
      <c r="E6" s="15">
        <f ca="1">SUM(E7:OFFSET(E7,50,0))</f>
        <v>10151617</v>
      </c>
      <c r="F6" s="15">
        <f ca="1">SUM(F7:OFFSET(F7,50,0))</f>
        <v>3857340.9</v>
      </c>
      <c r="G6" s="15">
        <f ca="1">SUM(G7:OFFSET(G7,50,0))</f>
        <v>3215931</v>
      </c>
      <c r="H6" s="15">
        <f ca="1">SUM(H7:OFFSET(H7,50,0))</f>
        <v>512202.19999999995</v>
      </c>
      <c r="I6" s="15">
        <f ca="1">SUM(I7:OFFSET(I7,50,0))</f>
        <v>129207.70000000001</v>
      </c>
      <c r="J6" s="16">
        <f ca="1">IFERROR(G6/E6,0)</f>
        <v>0.31679002468276729</v>
      </c>
      <c r="K6" s="16">
        <f ca="1">IFERROR(SUM(G6,H6)/E6,0)</f>
        <v>0.367245257578177</v>
      </c>
      <c r="L6" s="17">
        <f ca="1">IFERROR(SUM(G6,H6,I6)/E6,0)</f>
        <v>0.37997305256886665</v>
      </c>
      <c r="M6" s="5"/>
      <c r="O6" s="6" t="s">
        <v>206</v>
      </c>
      <c r="P6" s="66" t="s">
        <v>207</v>
      </c>
    </row>
    <row r="7" spans="1:16" x14ac:dyDescent="0.25">
      <c r="A7" s="18"/>
      <c r="B7" s="38">
        <v>11</v>
      </c>
      <c r="C7" s="20" t="s">
        <v>92</v>
      </c>
      <c r="D7" s="21">
        <v>1835667</v>
      </c>
      <c r="E7" s="22">
        <v>1840134</v>
      </c>
      <c r="F7" s="22">
        <f t="shared" ref="F7:F8" si="0">SUM(G7,H7,I7)</f>
        <v>1104329.8999999999</v>
      </c>
      <c r="G7" s="22">
        <v>917678.4</v>
      </c>
      <c r="H7" s="22">
        <v>137549.6</v>
      </c>
      <c r="I7" s="22">
        <v>49101.9</v>
      </c>
      <c r="J7" s="23">
        <f t="shared" ref="J7:J8" si="1">IFERROR(G7/E7,0)</f>
        <v>0.49870194235854565</v>
      </c>
      <c r="K7" s="23">
        <f t="shared" ref="K7:K8" si="2">IFERROR(SUM(G7,H7)/E7,0)</f>
        <v>0.5734517160163336</v>
      </c>
      <c r="L7" s="24">
        <f t="shared" ref="L7:L8" si="3">IFERROR(SUM(G7,H7,I7)/E7,0)</f>
        <v>0.60013558795174693</v>
      </c>
      <c r="M7" s="5"/>
      <c r="N7" t="s">
        <v>92</v>
      </c>
      <c r="O7" s="6">
        <v>1104329.8999999999</v>
      </c>
      <c r="P7" s="66">
        <v>0.60013558795174693</v>
      </c>
    </row>
    <row r="8" spans="1:16" ht="15.75" thickBot="1" x14ac:dyDescent="0.3">
      <c r="A8" s="25"/>
      <c r="B8" s="39">
        <v>15</v>
      </c>
      <c r="C8" s="27" t="s">
        <v>96</v>
      </c>
      <c r="D8" s="28">
        <v>7950582</v>
      </c>
      <c r="E8" s="29">
        <v>8311483</v>
      </c>
      <c r="F8" s="29">
        <f t="shared" si="0"/>
        <v>2753011</v>
      </c>
      <c r="G8" s="29">
        <v>2298252.6</v>
      </c>
      <c r="H8" s="29">
        <v>374652.6</v>
      </c>
      <c r="I8" s="29">
        <v>80105.8</v>
      </c>
      <c r="J8" s="30">
        <f t="shared" si="1"/>
        <v>0.2765153462986088</v>
      </c>
      <c r="K8" s="30">
        <f t="shared" si="2"/>
        <v>0.3215918506961995</v>
      </c>
      <c r="L8" s="31">
        <f t="shared" si="3"/>
        <v>0.33122981783154704</v>
      </c>
      <c r="M8" s="5"/>
      <c r="N8" t="s">
        <v>96</v>
      </c>
      <c r="O8" s="6">
        <v>2753011</v>
      </c>
      <c r="P8" s="66">
        <v>0.33122981783154704</v>
      </c>
    </row>
    <row r="9" spans="1:16" x14ac:dyDescent="0.25">
      <c r="O9" s="6"/>
      <c r="P9" s="66"/>
    </row>
    <row r="10" spans="1:16" x14ac:dyDescent="0.25">
      <c r="O10" s="6"/>
      <c r="P10" s="66"/>
    </row>
    <row r="11" spans="1:16" x14ac:dyDescent="0.25">
      <c r="O11" s="6"/>
      <c r="P11" s="66"/>
    </row>
    <row r="12" spans="1:16" x14ac:dyDescent="0.25">
      <c r="O12" s="6"/>
      <c r="P12" s="66"/>
    </row>
    <row r="13" spans="1:16" x14ac:dyDescent="0.25">
      <c r="O13" s="6"/>
      <c r="P13" s="66"/>
    </row>
    <row r="14" spans="1:16" x14ac:dyDescent="0.25">
      <c r="O14" s="6"/>
      <c r="P14" s="66"/>
    </row>
    <row r="15" spans="1:16" x14ac:dyDescent="0.25">
      <c r="O15" s="6"/>
      <c r="P15" s="66"/>
    </row>
    <row r="16" spans="1:16" x14ac:dyDescent="0.25">
      <c r="O16" s="6"/>
      <c r="P16" s="66"/>
    </row>
    <row r="17" spans="15:16" x14ac:dyDescent="0.25">
      <c r="O17" s="6"/>
      <c r="P17" s="66"/>
    </row>
    <row r="18" spans="15:16" x14ac:dyDescent="0.25">
      <c r="O18" s="6"/>
      <c r="P18" s="66"/>
    </row>
    <row r="19" spans="15:16" x14ac:dyDescent="0.25">
      <c r="O19" s="6"/>
      <c r="P19" s="66"/>
    </row>
    <row r="20" spans="15:16" x14ac:dyDescent="0.25">
      <c r="O20" s="6"/>
      <c r="P20" s="66"/>
    </row>
    <row r="21" spans="15:16" x14ac:dyDescent="0.25">
      <c r="O21" s="6"/>
      <c r="P21" s="66"/>
    </row>
    <row r="22" spans="15:16" x14ac:dyDescent="0.25">
      <c r="O22" s="6"/>
      <c r="P22" s="66"/>
    </row>
    <row r="23" spans="15:16" x14ac:dyDescent="0.25">
      <c r="O23" s="6"/>
      <c r="P23" s="66"/>
    </row>
    <row r="24" spans="15:16" x14ac:dyDescent="0.25">
      <c r="O24" s="6"/>
      <c r="P24" s="66"/>
    </row>
    <row r="25" spans="15:16" x14ac:dyDescent="0.25">
      <c r="O25" s="6"/>
      <c r="P25" s="66"/>
    </row>
    <row r="26" spans="15:16" x14ac:dyDescent="0.25">
      <c r="O26" s="6"/>
      <c r="P26" s="66"/>
    </row>
    <row r="27" spans="15:16" x14ac:dyDescent="0.25">
      <c r="O27" s="6"/>
      <c r="P27" s="66"/>
    </row>
    <row r="28" spans="15:16" x14ac:dyDescent="0.25">
      <c r="O28" s="6"/>
      <c r="P28" s="66"/>
    </row>
    <row r="29" spans="15:16" x14ac:dyDescent="0.25">
      <c r="O29" s="6"/>
      <c r="P29" s="66"/>
    </row>
    <row r="30" spans="15:16" x14ac:dyDescent="0.25">
      <c r="O30" s="6"/>
      <c r="P30" s="66"/>
    </row>
    <row r="31" spans="15:16" x14ac:dyDescent="0.25">
      <c r="O31" s="6"/>
      <c r="P31" s="66"/>
    </row>
    <row r="32" spans="15:16" x14ac:dyDescent="0.25">
      <c r="O32" s="6"/>
      <c r="P32" s="66"/>
    </row>
    <row r="33" spans="15:16" x14ac:dyDescent="0.25">
      <c r="O33" s="6"/>
      <c r="P33" s="66"/>
    </row>
    <row r="34" spans="15:16" x14ac:dyDescent="0.25">
      <c r="O34" s="6"/>
      <c r="P34" s="66"/>
    </row>
    <row r="35" spans="15:16" x14ac:dyDescent="0.25">
      <c r="O35" s="6"/>
      <c r="P35" s="66"/>
    </row>
    <row r="36" spans="15:16" x14ac:dyDescent="0.25">
      <c r="O36" s="6"/>
      <c r="P36" s="66"/>
    </row>
    <row r="37" spans="15:16" x14ac:dyDescent="0.25">
      <c r="O37" s="6"/>
      <c r="P37" s="66"/>
    </row>
    <row r="38" spans="15:16" x14ac:dyDescent="0.25">
      <c r="O38" s="6"/>
      <c r="P38" s="66"/>
    </row>
    <row r="39" spans="15:16" x14ac:dyDescent="0.25">
      <c r="O39" s="6"/>
      <c r="P39" s="66"/>
    </row>
    <row r="40" spans="15:16" x14ac:dyDescent="0.25">
      <c r="O40" s="6"/>
      <c r="P40" s="66"/>
    </row>
    <row r="41" spans="15:16" x14ac:dyDescent="0.25">
      <c r="O41" s="6"/>
      <c r="P41" s="66"/>
    </row>
    <row r="42" spans="15:16" x14ac:dyDescent="0.25">
      <c r="O42" s="6"/>
      <c r="P42" s="66"/>
    </row>
    <row r="43" spans="15:16" x14ac:dyDescent="0.25">
      <c r="O43" s="6"/>
      <c r="P43" s="66"/>
    </row>
    <row r="44" spans="15:16" x14ac:dyDescent="0.25">
      <c r="O44" s="6"/>
      <c r="P44" s="66"/>
    </row>
    <row r="45" spans="15:16" x14ac:dyDescent="0.25">
      <c r="O45" s="6"/>
      <c r="P45" s="66"/>
    </row>
    <row r="46" spans="15:16" x14ac:dyDescent="0.25">
      <c r="O46" s="6"/>
      <c r="P46" s="66"/>
    </row>
    <row r="47" spans="15:16" x14ac:dyDescent="0.25">
      <c r="O47" s="6"/>
      <c r="P47" s="66"/>
    </row>
    <row r="48" spans="15:16" x14ac:dyDescent="0.25">
      <c r="O48" s="6"/>
      <c r="P48" s="66"/>
    </row>
    <row r="49" spans="15:16" x14ac:dyDescent="0.25">
      <c r="O49" s="6"/>
      <c r="P49" s="66"/>
    </row>
    <row r="50" spans="15:16" x14ac:dyDescent="0.25">
      <c r="O50" s="6"/>
      <c r="P50" s="66"/>
    </row>
    <row r="51" spans="15:16" x14ac:dyDescent="0.25">
      <c r="O51" s="6"/>
      <c r="P51" s="66"/>
    </row>
    <row r="52" spans="15:16" x14ac:dyDescent="0.25">
      <c r="O52" s="6"/>
      <c r="P52" s="66"/>
    </row>
    <row r="53" spans="15:16" x14ac:dyDescent="0.25">
      <c r="O53" s="6"/>
      <c r="P53" s="66"/>
    </row>
    <row r="54" spans="15:16" x14ac:dyDescent="0.25">
      <c r="O54" s="6"/>
      <c r="P54" s="66"/>
    </row>
    <row r="55" spans="15:16" x14ac:dyDescent="0.25">
      <c r="O55" s="6"/>
      <c r="P55" s="66"/>
    </row>
    <row r="56" spans="15:16" x14ac:dyDescent="0.25">
      <c r="O56" s="6"/>
      <c r="P56" s="66"/>
    </row>
    <row r="57" spans="15:16" x14ac:dyDescent="0.25">
      <c r="O57" s="6"/>
      <c r="P57" s="66"/>
    </row>
    <row r="58" spans="15:16" x14ac:dyDescent="0.25">
      <c r="O58" s="6"/>
      <c r="P58" s="66"/>
    </row>
    <row r="59" spans="15:16" x14ac:dyDescent="0.25">
      <c r="O59" s="6"/>
      <c r="P59" s="66"/>
    </row>
    <row r="60" spans="15:16" x14ac:dyDescent="0.25">
      <c r="O60" s="6"/>
      <c r="P60" s="66"/>
    </row>
    <row r="61" spans="15:16" x14ac:dyDescent="0.25">
      <c r="O61" s="6"/>
      <c r="P61" s="66"/>
    </row>
    <row r="62" spans="15:16" x14ac:dyDescent="0.25">
      <c r="O62" s="6"/>
      <c r="P62" s="66"/>
    </row>
    <row r="63" spans="15:16" x14ac:dyDescent="0.25">
      <c r="O63" s="6"/>
      <c r="P63" s="66"/>
    </row>
    <row r="64" spans="15:16" x14ac:dyDescent="0.25">
      <c r="O64" s="6"/>
      <c r="P64" s="66"/>
    </row>
    <row r="65" spans="15:16" x14ac:dyDescent="0.25">
      <c r="O65" s="6"/>
      <c r="P65" s="66"/>
    </row>
    <row r="66" spans="15:16" x14ac:dyDescent="0.25">
      <c r="O66" s="6"/>
      <c r="P66" s="66"/>
    </row>
    <row r="67" spans="15:16" x14ac:dyDescent="0.25">
      <c r="O67" s="6"/>
      <c r="P67" s="66"/>
    </row>
    <row r="68" spans="15:16" x14ac:dyDescent="0.25">
      <c r="O68" s="6"/>
      <c r="P68" s="66"/>
    </row>
    <row r="69" spans="15:16" x14ac:dyDescent="0.25">
      <c r="O69" s="6"/>
      <c r="P69" s="66"/>
    </row>
    <row r="70" spans="15:16" x14ac:dyDescent="0.25">
      <c r="O70" s="6"/>
      <c r="P70" s="66"/>
    </row>
    <row r="71" spans="15:16" x14ac:dyDescent="0.25">
      <c r="O71" s="6"/>
      <c r="P71" s="66"/>
    </row>
    <row r="72" spans="15:16" x14ac:dyDescent="0.25">
      <c r="O72" s="6"/>
      <c r="P72" s="66"/>
    </row>
    <row r="73" spans="15:16" x14ac:dyDescent="0.25">
      <c r="O73" s="6"/>
      <c r="P73" s="66"/>
    </row>
    <row r="74" spans="15:16" x14ac:dyDescent="0.25">
      <c r="O74" s="6"/>
      <c r="P74" s="66"/>
    </row>
    <row r="75" spans="15:16" x14ac:dyDescent="0.25">
      <c r="O75" s="6"/>
      <c r="P75" s="66"/>
    </row>
    <row r="76" spans="15:16" x14ac:dyDescent="0.25">
      <c r="O76" s="6"/>
      <c r="P76" s="66"/>
    </row>
    <row r="77" spans="15:16" x14ac:dyDescent="0.25">
      <c r="O77" s="6"/>
      <c r="P77" s="66"/>
    </row>
    <row r="78" spans="15:16" x14ac:dyDescent="0.25">
      <c r="O78" s="6"/>
      <c r="P78" s="66"/>
    </row>
    <row r="79" spans="15:16" x14ac:dyDescent="0.25">
      <c r="O79" s="6"/>
      <c r="P79" s="66"/>
    </row>
    <row r="80" spans="15:16" x14ac:dyDescent="0.25">
      <c r="O80" s="6"/>
      <c r="P80" s="66"/>
    </row>
    <row r="81" spans="15:16" x14ac:dyDescent="0.25">
      <c r="O81" s="6"/>
      <c r="P81" s="66"/>
    </row>
    <row r="82" spans="15:16" x14ac:dyDescent="0.25">
      <c r="O82" s="6"/>
      <c r="P82" s="66"/>
    </row>
    <row r="83" spans="15:16" x14ac:dyDescent="0.25">
      <c r="O83" s="6"/>
      <c r="P83" s="66"/>
    </row>
    <row r="84" spans="15:16" x14ac:dyDescent="0.25">
      <c r="O84" s="6"/>
      <c r="P84" s="66"/>
    </row>
    <row r="85" spans="15:16" x14ac:dyDescent="0.25">
      <c r="O85" s="6"/>
      <c r="P85" s="66"/>
    </row>
    <row r="86" spans="15:16" x14ac:dyDescent="0.25">
      <c r="O86" s="6"/>
      <c r="P86" s="66"/>
    </row>
    <row r="87" spans="15:16" x14ac:dyDescent="0.25">
      <c r="O87" s="6"/>
      <c r="P87" s="66"/>
    </row>
    <row r="88" spans="15:16" x14ac:dyDescent="0.25">
      <c r="O88" s="6"/>
      <c r="P88" s="66"/>
    </row>
    <row r="89" spans="15:16" x14ac:dyDescent="0.25">
      <c r="O89" s="6"/>
      <c r="P89" s="66"/>
    </row>
    <row r="90" spans="15:16" x14ac:dyDescent="0.25">
      <c r="O90" s="6"/>
      <c r="P90" s="66"/>
    </row>
    <row r="91" spans="15:16" x14ac:dyDescent="0.25">
      <c r="O91" s="6"/>
      <c r="P91" s="66"/>
    </row>
    <row r="92" spans="15:16" x14ac:dyDescent="0.25">
      <c r="O92" s="6"/>
      <c r="P92" s="66"/>
    </row>
    <row r="93" spans="15:16" x14ac:dyDescent="0.25">
      <c r="O93" s="6"/>
      <c r="P93" s="66"/>
    </row>
    <row r="94" spans="15:16" x14ac:dyDescent="0.25">
      <c r="O94" s="6"/>
      <c r="P94" s="66"/>
    </row>
    <row r="95" spans="15:16" x14ac:dyDescent="0.25">
      <c r="O95" s="6"/>
      <c r="P95" s="66"/>
    </row>
    <row r="96" spans="15:16" x14ac:dyDescent="0.25">
      <c r="O96" s="6"/>
      <c r="P96" s="66"/>
    </row>
    <row r="97" spans="15:16" x14ac:dyDescent="0.25">
      <c r="O97" s="6"/>
      <c r="P97" s="66"/>
    </row>
    <row r="98" spans="15:16" x14ac:dyDescent="0.25">
      <c r="O98" s="6"/>
      <c r="P98" s="66"/>
    </row>
    <row r="99" spans="15:16" x14ac:dyDescent="0.25">
      <c r="O99" s="6"/>
      <c r="P99" s="66"/>
    </row>
    <row r="100" spans="15:16" x14ac:dyDescent="0.25">
      <c r="O100" s="6"/>
      <c r="P100" s="66"/>
    </row>
  </sheetData>
  <sortState ref="N6:P100">
    <sortCondition descending="1" ref="P5:P100"/>
  </sortState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  <drawing r:id="rId1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1"/>
  <dimension ref="A1:M15"/>
  <sheetViews>
    <sheetView workbookViewId="0">
      <selection activeCell="A15" sqref="A15:D15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76</v>
      </c>
      <c r="B1" s="33" t="s">
        <v>72</v>
      </c>
      <c r="C1" s="33" t="s">
        <v>63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1125</v>
      </c>
    </row>
    <row r="3" spans="1:13" ht="15.75" thickBot="1" x14ac:dyDescent="0.3">
      <c r="A3" s="76" t="s">
        <v>81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3"/>
      <c r="C6" s="13"/>
      <c r="D6" s="14">
        <v>9786249</v>
      </c>
      <c r="E6" s="15">
        <v>10151617</v>
      </c>
      <c r="F6" s="15">
        <v>3857340.9</v>
      </c>
      <c r="G6" s="15">
        <v>3215931</v>
      </c>
      <c r="H6" s="15">
        <v>512202.19999999995</v>
      </c>
      <c r="I6" s="15">
        <v>129207.70000000001</v>
      </c>
      <c r="J6" s="16">
        <v>0.31679002468276729</v>
      </c>
      <c r="K6" s="16">
        <v>0.367245257578177</v>
      </c>
      <c r="L6" s="17">
        <v>0.37997305256886665</v>
      </c>
      <c r="M6" s="5"/>
    </row>
    <row r="7" spans="1:13" x14ac:dyDescent="0.25">
      <c r="A7" s="40" t="s">
        <v>139</v>
      </c>
      <c r="B7" s="42"/>
      <c r="C7" s="42"/>
      <c r="D7" s="43">
        <f ca="1">SUM(D8:OFFSET(D6,MATCH("PROYECTOS",$A$8:$A$50,0),0))</f>
        <v>6987743</v>
      </c>
      <c r="E7" s="44">
        <f ca="1">SUM(E8:OFFSET(E6,MATCH("PROYECTOS",$A$8:$A$50,0),0))</f>
        <v>7353111</v>
      </c>
      <c r="F7" s="44">
        <f ca="1">SUM(F8:OFFSET(F6,MATCH("PROYECTOS",$A$8:$A$50,0),0))</f>
        <v>3768891.1</v>
      </c>
      <c r="G7" s="44">
        <f ca="1">SUM(G8:OFFSET(G6,MATCH("PROYECTOS",$A$8:$A$50,0),0))</f>
        <v>3212981.1</v>
      </c>
      <c r="H7" s="44">
        <f ca="1">SUM(H8:OFFSET(H6,MATCH("PROYECTOS",$A$8:$A$50,0),0))</f>
        <v>426702.3</v>
      </c>
      <c r="I7" s="44">
        <f ca="1">SUM(I8:OFFSET(I6,MATCH("PROYECTOS",$A$8:$A$50,0),0))</f>
        <v>129207.7</v>
      </c>
      <c r="J7" s="45">
        <f ca="1">IFERROR(G7/E7,0)</f>
        <v>0.43695533767952094</v>
      </c>
      <c r="K7" s="45">
        <f ca="1">IFERROR(SUM(G7,H7)/E7,0)</f>
        <v>0.49498551021465609</v>
      </c>
      <c r="L7" s="46">
        <f ca="1">IFERROR(SUM(G7,H7,I7)/E7,0)</f>
        <v>0.51255735157540805</v>
      </c>
      <c r="M7" s="5"/>
    </row>
    <row r="8" spans="1:13" ht="38.25" x14ac:dyDescent="0.25">
      <c r="A8" s="18"/>
      <c r="B8" s="20">
        <v>3000202</v>
      </c>
      <c r="C8" s="20" t="s">
        <v>1126</v>
      </c>
      <c r="D8" s="21">
        <v>6987743</v>
      </c>
      <c r="E8" s="22">
        <v>7353111</v>
      </c>
      <c r="F8" s="22">
        <f t="shared" ref="F8" si="0">SUM(G8,H8,I8)</f>
        <v>3768891.1</v>
      </c>
      <c r="G8" s="22">
        <v>3212981.1</v>
      </c>
      <c r="H8" s="22">
        <v>426702.3</v>
      </c>
      <c r="I8" s="22">
        <v>129207.7</v>
      </c>
      <c r="J8" s="23">
        <f t="shared" ref="J8:J9" si="1">IFERROR(G8/E8,0)</f>
        <v>0.43695533767952094</v>
      </c>
      <c r="K8" s="23">
        <f t="shared" ref="K8:K9" si="2">IFERROR(SUM(G8,H8)/E8,0)</f>
        <v>0.49498551021465609</v>
      </c>
      <c r="L8" s="24">
        <f t="shared" ref="L8:L9" si="3">IFERROR(SUM(G8,H8,I8)/E8,0)</f>
        <v>0.51255735157540805</v>
      </c>
      <c r="M8" s="5"/>
    </row>
    <row r="9" spans="1:13" ht="15.75" thickBot="1" x14ac:dyDescent="0.3">
      <c r="A9" s="47" t="s">
        <v>161</v>
      </c>
      <c r="B9" s="49"/>
      <c r="C9" s="49"/>
      <c r="D9" s="50">
        <f ca="1">OFFSET(D9,-MATCH("PROYECTOS",$A$8:$A$50,0)-1,0)-(OFFSET(D9,-MATCH("PROYECTOS",$A$8:$A$50,0),0))</f>
        <v>2798506</v>
      </c>
      <c r="E9" s="51">
        <f t="shared" ref="E9:I9" ca="1" si="4">OFFSET(E9,-MATCH("PROYECTOS",$A$8:$A$50,0)-1,0)-(OFFSET(E9,-MATCH("PROYECTOS",$A$8:$A$50,0),0))</f>
        <v>2798506</v>
      </c>
      <c r="F9" s="51">
        <f t="shared" ca="1" si="4"/>
        <v>88449.799999999814</v>
      </c>
      <c r="G9" s="51">
        <f t="shared" ca="1" si="4"/>
        <v>2949.8999999999069</v>
      </c>
      <c r="H9" s="51">
        <f t="shared" ca="1" si="4"/>
        <v>85499.899999999965</v>
      </c>
      <c r="I9" s="51">
        <f t="shared" ca="1" si="4"/>
        <v>0</v>
      </c>
      <c r="J9" s="52">
        <f t="shared" ca="1" si="1"/>
        <v>1.0540981509419337E-3</v>
      </c>
      <c r="K9" s="52">
        <f t="shared" ca="1" si="2"/>
        <v>3.1606078386110258E-2</v>
      </c>
      <c r="L9" s="53">
        <f t="shared" ca="1" si="3"/>
        <v>3.1606078386110258E-2</v>
      </c>
      <c r="M9" s="5"/>
    </row>
    <row r="10" spans="1:13" ht="15.75" thickBot="1" x14ac:dyDescent="0.3"/>
    <row r="11" spans="1:13" ht="15.75" thickBot="1" x14ac:dyDescent="0.3">
      <c r="A11" s="82" t="s">
        <v>209</v>
      </c>
      <c r="B11" s="83"/>
      <c r="C11" s="83"/>
      <c r="D11" s="84"/>
    </row>
    <row r="12" spans="1:13" ht="15.75" thickBot="1" x14ac:dyDescent="0.3">
      <c r="A12" s="2" t="s">
        <v>1133</v>
      </c>
    </row>
    <row r="13" spans="1:13" ht="45" customHeight="1" x14ac:dyDescent="0.25">
      <c r="A13" s="76" t="s">
        <v>211</v>
      </c>
      <c r="B13" s="77"/>
      <c r="C13" s="77"/>
      <c r="D13" s="87" t="s">
        <v>212</v>
      </c>
    </row>
    <row r="14" spans="1:13" ht="15.75" thickBot="1" x14ac:dyDescent="0.3">
      <c r="A14" s="79"/>
      <c r="B14" s="80"/>
      <c r="C14" s="80"/>
      <c r="D14" s="98"/>
    </row>
    <row r="15" spans="1:13" ht="39" thickBot="1" x14ac:dyDescent="0.3">
      <c r="A15" s="67"/>
      <c r="B15" s="68">
        <v>3000202</v>
      </c>
      <c r="C15" s="68" t="s">
        <v>1126</v>
      </c>
      <c r="D15" s="69">
        <v>0.51255735157540805</v>
      </c>
    </row>
  </sheetData>
  <mergeCells count="10">
    <mergeCell ref="A11:D11"/>
    <mergeCell ref="A13:C14"/>
    <mergeCell ref="D13:D14"/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2"/>
  <dimension ref="A1:S12"/>
  <sheetViews>
    <sheetView workbookViewId="0">
      <selection activeCell="A11" sqref="A11:S11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4" width="7.7109375" customWidth="1"/>
    <col min="5" max="5" width="31.42578125" customWidth="1"/>
    <col min="6" max="6" width="4.28515625" style="4" customWidth="1"/>
    <col min="7" max="7" width="11.42578125" customWidth="1"/>
    <col min="8" max="10" width="13.5703125" customWidth="1"/>
    <col min="11" max="13" width="0" hidden="1" customWidth="1"/>
    <col min="17" max="18" width="14" hidden="1" customWidth="1"/>
    <col min="19" max="19" width="0" hidden="1" customWidth="1"/>
  </cols>
  <sheetData>
    <row r="1" spans="1:19" ht="15.75" x14ac:dyDescent="0.25">
      <c r="A1" s="32">
        <v>76</v>
      </c>
      <c r="B1" s="33" t="s">
        <v>72</v>
      </c>
      <c r="C1" s="33" t="s">
        <v>63</v>
      </c>
      <c r="D1" s="33"/>
      <c r="E1" s="33"/>
      <c r="F1" s="36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15.75" thickBot="1" x14ac:dyDescent="0.3">
      <c r="A2" s="2" t="s">
        <v>1127</v>
      </c>
    </row>
    <row r="3" spans="1:19" ht="15.75" thickBot="1" x14ac:dyDescent="0.3">
      <c r="A3" s="76" t="s">
        <v>163</v>
      </c>
      <c r="B3" s="77"/>
      <c r="C3" s="77"/>
      <c r="D3" s="77"/>
      <c r="E3" s="77"/>
      <c r="F3" s="77"/>
      <c r="G3" s="77"/>
      <c r="H3" s="76" t="s">
        <v>1</v>
      </c>
      <c r="I3" s="77"/>
      <c r="J3" s="77"/>
      <c r="K3" s="77"/>
      <c r="L3" s="77"/>
      <c r="M3" s="77"/>
      <c r="N3" s="77"/>
      <c r="O3" s="77"/>
      <c r="P3" s="78"/>
      <c r="Q3" s="77" t="s">
        <v>167</v>
      </c>
      <c r="R3" s="77"/>
      <c r="S3" s="78"/>
    </row>
    <row r="4" spans="1:19" ht="45" customHeight="1" x14ac:dyDescent="0.25">
      <c r="A4" s="96" t="s">
        <v>164</v>
      </c>
      <c r="B4" s="92"/>
      <c r="C4" s="92"/>
      <c r="D4" s="92" t="s">
        <v>165</v>
      </c>
      <c r="E4" s="92"/>
      <c r="F4" s="92" t="s">
        <v>166</v>
      </c>
      <c r="G4" s="93"/>
      <c r="H4" s="74" t="s">
        <v>2</v>
      </c>
      <c r="I4" s="72" t="s">
        <v>3</v>
      </c>
      <c r="J4" s="72" t="s">
        <v>76</v>
      </c>
      <c r="K4" s="72" t="s">
        <v>5</v>
      </c>
      <c r="L4" s="72"/>
      <c r="M4" s="72"/>
      <c r="N4" s="72" t="s">
        <v>9</v>
      </c>
      <c r="O4" s="72"/>
      <c r="P4" s="81"/>
      <c r="Q4" s="90" t="s">
        <v>168</v>
      </c>
      <c r="R4" s="72" t="s">
        <v>169</v>
      </c>
      <c r="S4" s="81" t="s">
        <v>170</v>
      </c>
    </row>
    <row r="5" spans="1:19" ht="15.75" thickBot="1" x14ac:dyDescent="0.3">
      <c r="A5" s="97"/>
      <c r="B5" s="94"/>
      <c r="C5" s="94"/>
      <c r="D5" s="94"/>
      <c r="E5" s="94"/>
      <c r="F5" s="94"/>
      <c r="G5" s="95"/>
      <c r="H5" s="75"/>
      <c r="I5" s="73"/>
      <c r="J5" s="73"/>
      <c r="K5" s="9" t="s">
        <v>6</v>
      </c>
      <c r="L5" s="9" t="s">
        <v>7</v>
      </c>
      <c r="M5" s="9" t="s">
        <v>77</v>
      </c>
      <c r="N5" s="9" t="s">
        <v>10</v>
      </c>
      <c r="O5" s="9" t="s">
        <v>7</v>
      </c>
      <c r="P5" s="10" t="s">
        <v>77</v>
      </c>
      <c r="Q5" s="91"/>
      <c r="R5" s="73"/>
      <c r="S5" s="89"/>
    </row>
    <row r="6" spans="1:19" x14ac:dyDescent="0.25">
      <c r="A6" s="11" t="s">
        <v>11</v>
      </c>
      <c r="B6" s="13"/>
      <c r="C6" s="13"/>
      <c r="D6" s="54"/>
      <c r="E6" s="13"/>
      <c r="F6" s="55"/>
      <c r="G6" s="13"/>
      <c r="H6" s="14">
        <v>9786249</v>
      </c>
      <c r="I6" s="15">
        <v>10151617</v>
      </c>
      <c r="J6" s="15">
        <v>3857340.9</v>
      </c>
      <c r="K6" s="15">
        <v>3215931</v>
      </c>
      <c r="L6" s="15">
        <v>512202.19999999995</v>
      </c>
      <c r="M6" s="15">
        <v>129207.70000000001</v>
      </c>
      <c r="N6" s="16">
        <v>0.31679002468276729</v>
      </c>
      <c r="O6" s="16">
        <v>0.367245257578177</v>
      </c>
      <c r="P6" s="17">
        <v>0.37997305256886665</v>
      </c>
      <c r="Q6" s="56"/>
      <c r="R6" s="15"/>
      <c r="S6" s="17"/>
    </row>
    <row r="7" spans="1:19" x14ac:dyDescent="0.25">
      <c r="A7" s="40" t="s">
        <v>171</v>
      </c>
      <c r="B7" s="42"/>
      <c r="C7" s="42"/>
      <c r="D7" s="57"/>
      <c r="E7" s="42"/>
      <c r="F7" s="58"/>
      <c r="G7" s="42"/>
      <c r="H7" s="43">
        <f ca="1">SUM(H8:OFFSET(H6,MATCH("PROYECTOS",$A$8:$A$50,0),0))</f>
        <v>6987743</v>
      </c>
      <c r="I7" s="44">
        <f ca="1">SUM(I8:OFFSET(I6,MATCH("PROYECTOS",$A$8:$A$50,0),0))</f>
        <v>7353111</v>
      </c>
      <c r="J7" s="44">
        <f ca="1">SUM(J8:OFFSET(J6,MATCH("PROYECTOS",$A$8:$A$50,0),0))</f>
        <v>3768890.9</v>
      </c>
      <c r="K7" s="44">
        <f ca="1">SUM(K8:OFFSET(K6,MATCH("PROYECTOS",$A$8:$A$50,0),0))</f>
        <v>3212981</v>
      </c>
      <c r="L7" s="44">
        <f ca="1">SUM(L8:OFFSET(L6,MATCH("PROYECTOS",$A$8:$A$50,0),0))</f>
        <v>426702.2</v>
      </c>
      <c r="M7" s="44">
        <f ca="1">SUM(M8:OFFSET(M6,MATCH("PROYECTOS",$A$8:$A$50,0),0))</f>
        <v>129207.70000000001</v>
      </c>
      <c r="N7" s="45">
        <f ca="1">IFERROR(K7/I7,0)</f>
        <v>0.43695532407983506</v>
      </c>
      <c r="O7" s="45">
        <f ca="1">IFERROR(SUM(K7,L7)/I7,0)</f>
        <v>0.49498548301528428</v>
      </c>
      <c r="P7" s="46">
        <f ca="1">IFERROR(SUM(K7,L7,M7)/I7,0)</f>
        <v>0.51255732437603629</v>
      </c>
      <c r="Q7" s="59"/>
      <c r="R7" s="44"/>
      <c r="S7" s="46"/>
    </row>
    <row r="8" spans="1:19" ht="38.25" x14ac:dyDescent="0.25">
      <c r="A8" s="18"/>
      <c r="B8" s="20">
        <v>5001667</v>
      </c>
      <c r="C8" s="20" t="s">
        <v>1128</v>
      </c>
      <c r="D8" s="63">
        <v>3000202</v>
      </c>
      <c r="E8" s="20" t="s">
        <v>1126</v>
      </c>
      <c r="F8" s="64">
        <v>509</v>
      </c>
      <c r="G8" s="20" t="s">
        <v>1131</v>
      </c>
      <c r="H8" s="21">
        <v>1132935</v>
      </c>
      <c r="I8" s="22">
        <v>1138069</v>
      </c>
      <c r="J8" s="22">
        <f t="shared" ref="J8:J11" si="0">SUM(K8,L8,M8)</f>
        <v>657935.5</v>
      </c>
      <c r="K8" s="22">
        <v>570422.5</v>
      </c>
      <c r="L8" s="22">
        <v>74051.600000000006</v>
      </c>
      <c r="M8" s="22">
        <v>13461.4</v>
      </c>
      <c r="N8" s="23">
        <f t="shared" ref="N8:N12" si="1">IFERROR(K8/I8,0)</f>
        <v>0.50121960970732005</v>
      </c>
      <c r="O8" s="23">
        <f t="shared" ref="O8:O12" si="2">IFERROR(SUM(K8,L8)/I8,0)</f>
        <v>0.56628736921926526</v>
      </c>
      <c r="P8" s="24">
        <f t="shared" ref="P8:P12" si="3">IFERROR(SUM(K8,L8,M8)/I8,0)</f>
        <v>0.57811565028130985</v>
      </c>
      <c r="Q8" s="65">
        <v>0</v>
      </c>
      <c r="R8" s="22">
        <v>0</v>
      </c>
      <c r="S8" s="24">
        <f>IFERROR(R8/Q8,0)</f>
        <v>0</v>
      </c>
    </row>
    <row r="9" spans="1:19" ht="38.25" x14ac:dyDescent="0.25">
      <c r="A9" s="18"/>
      <c r="B9" s="20">
        <v>5001668</v>
      </c>
      <c r="C9" s="20" t="s">
        <v>1129</v>
      </c>
      <c r="D9" s="63">
        <v>3000202</v>
      </c>
      <c r="E9" s="20" t="s">
        <v>1126</v>
      </c>
      <c r="F9" s="64">
        <v>509</v>
      </c>
      <c r="G9" s="20" t="s">
        <v>1131</v>
      </c>
      <c r="H9" s="21">
        <v>1835667</v>
      </c>
      <c r="I9" s="22">
        <v>1840134</v>
      </c>
      <c r="J9" s="22">
        <f t="shared" si="0"/>
        <v>1104329.8999999999</v>
      </c>
      <c r="K9" s="22">
        <v>917678.4</v>
      </c>
      <c r="L9" s="22">
        <v>137549.6</v>
      </c>
      <c r="M9" s="22">
        <v>49101.9</v>
      </c>
      <c r="N9" s="23">
        <f t="shared" si="1"/>
        <v>0.49870194235854565</v>
      </c>
      <c r="O9" s="23">
        <f t="shared" si="2"/>
        <v>0.5734517160163336</v>
      </c>
      <c r="P9" s="24">
        <f t="shared" si="3"/>
        <v>0.60013558795174693</v>
      </c>
      <c r="Q9" s="65">
        <v>0</v>
      </c>
      <c r="R9" s="22">
        <v>0</v>
      </c>
      <c r="S9" s="24">
        <f t="shared" ref="S9:S11" si="4">IFERROR(R9/Q9,0)</f>
        <v>0</v>
      </c>
    </row>
    <row r="10" spans="1:19" ht="38.25" x14ac:dyDescent="0.25">
      <c r="A10" s="18"/>
      <c r="B10" s="20">
        <v>5001669</v>
      </c>
      <c r="C10" s="20" t="s">
        <v>1130</v>
      </c>
      <c r="D10" s="63">
        <v>3000202</v>
      </c>
      <c r="E10" s="20" t="s">
        <v>1126</v>
      </c>
      <c r="F10" s="64">
        <v>509</v>
      </c>
      <c r="G10" s="20" t="s">
        <v>1131</v>
      </c>
      <c r="H10" s="21">
        <v>2838187</v>
      </c>
      <c r="I10" s="22">
        <v>3191254</v>
      </c>
      <c r="J10" s="22">
        <f t="shared" si="0"/>
        <v>1377290.4</v>
      </c>
      <c r="K10" s="22">
        <v>1162876.5</v>
      </c>
      <c r="L10" s="22">
        <v>149303.5</v>
      </c>
      <c r="M10" s="22">
        <v>65110.400000000001</v>
      </c>
      <c r="N10" s="23">
        <f t="shared" si="1"/>
        <v>0.36439484290501478</v>
      </c>
      <c r="O10" s="23">
        <f t="shared" si="2"/>
        <v>0.41118005649189943</v>
      </c>
      <c r="P10" s="24">
        <f t="shared" si="3"/>
        <v>0.43158281979435043</v>
      </c>
      <c r="Q10" s="65">
        <v>0</v>
      </c>
      <c r="R10" s="22">
        <v>0</v>
      </c>
      <c r="S10" s="24">
        <f t="shared" si="4"/>
        <v>0</v>
      </c>
    </row>
    <row r="11" spans="1:19" x14ac:dyDescent="0.25">
      <c r="A11" s="18"/>
      <c r="B11" s="20">
        <v>9000000</v>
      </c>
      <c r="C11" s="20" t="s">
        <v>192</v>
      </c>
      <c r="D11" s="63">
        <v>9000000</v>
      </c>
      <c r="E11" s="20" t="s">
        <v>193</v>
      </c>
      <c r="F11" s="64"/>
      <c r="G11" s="20" t="s">
        <v>205</v>
      </c>
      <c r="H11" s="21">
        <v>1180954</v>
      </c>
      <c r="I11" s="22">
        <v>1183654</v>
      </c>
      <c r="J11" s="22">
        <f t="shared" si="0"/>
        <v>629335.1</v>
      </c>
      <c r="K11" s="22">
        <v>562003.6</v>
      </c>
      <c r="L11" s="22">
        <v>65797.5</v>
      </c>
      <c r="M11" s="22">
        <v>1534</v>
      </c>
      <c r="N11" s="23">
        <f t="shared" si="1"/>
        <v>0.47480395453401075</v>
      </c>
      <c r="O11" s="23">
        <f t="shared" si="2"/>
        <v>0.5303924119717417</v>
      </c>
      <c r="P11" s="24">
        <f t="shared" si="3"/>
        <v>0.53168839880573204</v>
      </c>
      <c r="Q11" s="65">
        <v>0</v>
      </c>
      <c r="R11" s="22">
        <v>0</v>
      </c>
      <c r="S11" s="24">
        <f t="shared" si="4"/>
        <v>0</v>
      </c>
    </row>
    <row r="12" spans="1:19" ht="15.75" thickBot="1" x14ac:dyDescent="0.3">
      <c r="A12" s="47" t="s">
        <v>161</v>
      </c>
      <c r="B12" s="49"/>
      <c r="C12" s="49"/>
      <c r="D12" s="60"/>
      <c r="E12" s="49"/>
      <c r="F12" s="61"/>
      <c r="G12" s="49"/>
      <c r="H12" s="50">
        <f ca="1">OFFSET(H12,-MATCH("PROYECTOS",$A$8:$A$50,0)-1,0)-(OFFSET(H12,-MATCH("PROYECTOS",$A$8:$A$50,0),0))</f>
        <v>2798506</v>
      </c>
      <c r="I12" s="51">
        <f t="shared" ref="I12:M12" ca="1" si="5">OFFSET(I12,-MATCH("PROYECTOS",$A$8:$A$50,0)-1,0)-(OFFSET(I12,-MATCH("PROYECTOS",$A$8:$A$50,0),0))</f>
        <v>2798506</v>
      </c>
      <c r="J12" s="51">
        <f t="shared" ca="1" si="5"/>
        <v>88450</v>
      </c>
      <c r="K12" s="51">
        <f t="shared" ca="1" si="5"/>
        <v>2950</v>
      </c>
      <c r="L12" s="51">
        <f t="shared" ca="1" si="5"/>
        <v>85499.999999999942</v>
      </c>
      <c r="M12" s="51">
        <f t="shared" ca="1" si="5"/>
        <v>0</v>
      </c>
      <c r="N12" s="52">
        <f t="shared" ca="1" si="1"/>
        <v>1.0541338842939769E-3</v>
      </c>
      <c r="O12" s="52">
        <f t="shared" ca="1" si="2"/>
        <v>3.1606149852814305E-2</v>
      </c>
      <c r="P12" s="53">
        <f t="shared" ca="1" si="3"/>
        <v>3.1606149852814305E-2</v>
      </c>
      <c r="Q12" s="62"/>
      <c r="R12" s="51"/>
      <c r="S12" s="53"/>
    </row>
  </sheetData>
  <mergeCells count="14">
    <mergeCell ref="F4:G5"/>
    <mergeCell ref="D4:E5"/>
    <mergeCell ref="A4:C5"/>
    <mergeCell ref="A3:G3"/>
    <mergeCell ref="H3:P3"/>
    <mergeCell ref="J4:J5"/>
    <mergeCell ref="I4:I5"/>
    <mergeCell ref="H4:H5"/>
    <mergeCell ref="Q3:S3"/>
    <mergeCell ref="K4:M4"/>
    <mergeCell ref="N4:P4"/>
    <mergeCell ref="S4:S5"/>
    <mergeCell ref="R4:R5"/>
    <mergeCell ref="Q4:Q5"/>
  </mergeCells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3"/>
  <dimension ref="A1:M11"/>
  <sheetViews>
    <sheetView workbookViewId="0">
      <selection activeCell="A8" sqref="A8:L8"/>
    </sheetView>
  </sheetViews>
  <sheetFormatPr baseColWidth="10" defaultColWidth="11.7109375" defaultRowHeight="15" x14ac:dyDescent="0.25"/>
  <cols>
    <col min="1" max="1" width="4.28515625" customWidth="1"/>
    <col min="2" max="2" width="4.28515625" style="4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79</v>
      </c>
      <c r="B1" s="36" t="s">
        <v>72</v>
      </c>
      <c r="C1" s="33" t="s">
        <v>65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1134</v>
      </c>
    </row>
    <row r="3" spans="1:13" ht="15.75" thickBot="1" x14ac:dyDescent="0.3">
      <c r="A3" s="76" t="s">
        <v>75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2"/>
      <c r="C6" s="13"/>
      <c r="D6" s="14">
        <v>137619631</v>
      </c>
      <c r="E6" s="15">
        <v>235734995</v>
      </c>
      <c r="F6" s="15">
        <v>153185342.09999999</v>
      </c>
      <c r="G6" s="15">
        <v>123257628.3</v>
      </c>
      <c r="H6" s="15">
        <v>17315698</v>
      </c>
      <c r="I6" s="15">
        <v>12612015.800000001</v>
      </c>
      <c r="J6" s="16">
        <v>0.52286521269360109</v>
      </c>
      <c r="K6" s="16">
        <v>0.59631929616559476</v>
      </c>
      <c r="L6" s="17">
        <v>0.64982011728890754</v>
      </c>
      <c r="M6" s="5"/>
    </row>
    <row r="7" spans="1:13" x14ac:dyDescent="0.25">
      <c r="A7" s="40" t="s">
        <v>107</v>
      </c>
      <c r="B7" s="41"/>
      <c r="C7" s="42"/>
      <c r="D7" s="43">
        <f ca="1">SUM(D8:OFFSET(D6,MATCH("GOBIERNOS REGIONALES",$A$8:$A$50,0),0))</f>
        <v>137619631</v>
      </c>
      <c r="E7" s="44">
        <f ca="1">SUM(E8:OFFSET(E6,MATCH("GOBIERNOS REGIONALES",$A$8:$A$50,0),0))</f>
        <v>230740461</v>
      </c>
      <c r="F7" s="44">
        <f ca="1">SUM(F8:OFFSET(F6,MATCH("GOBIERNOS REGIONALES",$A$8:$A$50,0),0))</f>
        <v>150668251</v>
      </c>
      <c r="G7" s="44">
        <f ca="1">SUM(G8:OFFSET(G6,MATCH("GOBIERNOS REGIONALES",$A$8:$A$50,0),0))</f>
        <v>121203072.40000001</v>
      </c>
      <c r="H7" s="44">
        <f ca="1">SUM(H8:OFFSET(H6,MATCH("GOBIERNOS REGIONALES",$A$8:$A$50,0),0))</f>
        <v>16994107.100000001</v>
      </c>
      <c r="I7" s="44">
        <f ca="1">SUM(I8:OFFSET(I6,MATCH("GOBIERNOS REGIONALES",$A$8:$A$50,0),0))</f>
        <v>12471071.5</v>
      </c>
      <c r="J7" s="45">
        <f ca="1">IFERROR(G7/E7,0)</f>
        <v>0.52527879971601521</v>
      </c>
      <c r="K7" s="45">
        <f ca="1">IFERROR(SUM(G7,H7)/E7,0)</f>
        <v>0.59892911239351299</v>
      </c>
      <c r="L7" s="46">
        <f ca="1">IFERROR(SUM(G7,H7,I7)/E7,0)</f>
        <v>0.65297716034293618</v>
      </c>
      <c r="M7" s="5"/>
    </row>
    <row r="8" spans="1:13" ht="25.5" x14ac:dyDescent="0.25">
      <c r="A8" s="18"/>
      <c r="B8" s="19">
        <v>33</v>
      </c>
      <c r="C8" s="20" t="s">
        <v>1137</v>
      </c>
      <c r="D8" s="21">
        <v>137619631</v>
      </c>
      <c r="E8" s="22">
        <v>230740461</v>
      </c>
      <c r="F8" s="22">
        <f t="shared" ref="F8:F10" si="0">SUM(G8,H8,I8)</f>
        <v>150668251</v>
      </c>
      <c r="G8" s="22">
        <v>121203072.40000001</v>
      </c>
      <c r="H8" s="22">
        <v>16994107.100000001</v>
      </c>
      <c r="I8" s="22">
        <v>12471071.5</v>
      </c>
      <c r="J8" s="23">
        <f t="shared" ref="J8:J10" si="1">IFERROR(G8/E8,0)</f>
        <v>0.52527879971601521</v>
      </c>
      <c r="K8" s="23">
        <f t="shared" ref="K8:K10" si="2">IFERROR(SUM(G8,H8)/E8,0)</f>
        <v>0.59892911239351299</v>
      </c>
      <c r="L8" s="24">
        <f t="shared" ref="L8:L10" si="3">IFERROR(SUM(G8,H8,I8)/E8,0)</f>
        <v>0.65297716034293618</v>
      </c>
      <c r="M8" s="5"/>
    </row>
    <row r="9" spans="1:13" x14ac:dyDescent="0.25">
      <c r="A9" s="40" t="s">
        <v>112</v>
      </c>
      <c r="B9" s="41"/>
      <c r="C9" s="42"/>
      <c r="D9" s="43">
        <f ca="1">SUM(D10:OFFSET(D8,(MATCH("GOBIERNOS LOCALES",$A$8:$A$50,0)-MATCH("GOBIERNOS REGIONALES",$A$8:$A$50,0)),0))</f>
        <v>0</v>
      </c>
      <c r="E9" s="44">
        <f ca="1">SUM(E10:OFFSET(E8,(MATCH("GOBIERNOS LOCALES",$A$8:$A$50,0)-MATCH("GOBIERNOS REGIONALES",$A$8:$A$50,0)),0))</f>
        <v>0</v>
      </c>
      <c r="F9" s="44">
        <f ca="1">SUM(F10:OFFSET(F8,(MATCH("GOBIERNOS LOCALES",$A$8:$A$50,0)-MATCH("GOBIERNOS REGIONALES",$A$8:$A$50,0)),0))</f>
        <v>0</v>
      </c>
      <c r="G9" s="44">
        <f ca="1">SUM(G10:OFFSET(G8,(MATCH("GOBIERNOS LOCALES",$A$8:$A$50,0)-MATCH("GOBIERNOS REGIONALES",$A$8:$A$50,0)),0))</f>
        <v>0</v>
      </c>
      <c r="H9" s="44">
        <f ca="1">SUM(H10:OFFSET(H8,(MATCH("GOBIERNOS LOCALES",$A$8:$A$50,0)-MATCH("GOBIERNOS REGIONALES",$A$8:$A$50,0)),0))</f>
        <v>0</v>
      </c>
      <c r="I9" s="44">
        <f ca="1">SUM(I10:OFFSET(I8,(MATCH("GOBIERNOS LOCALES",$A$8:$A$50,0)-MATCH("GOBIERNOS REGIONALES",$A$8:$A$50,0)),0))</f>
        <v>0</v>
      </c>
      <c r="J9" s="45">
        <f ca="1">IFERROR(G9/E9,0)</f>
        <v>0</v>
      </c>
      <c r="K9" s="45">
        <f ca="1">IFERROR(SUM(G9,H9)/E9,0)</f>
        <v>0</v>
      </c>
      <c r="L9" s="46">
        <f ca="1">IFERROR(SUM(G9,H9,I9)/E9,0)</f>
        <v>0</v>
      </c>
      <c r="M9" s="5"/>
    </row>
    <row r="10" spans="1:13" ht="15.75" thickBot="1" x14ac:dyDescent="0.3">
      <c r="A10" s="47" t="s">
        <v>138</v>
      </c>
      <c r="B10" s="48"/>
      <c r="C10" s="49"/>
      <c r="D10" s="50">
        <v>0</v>
      </c>
      <c r="E10" s="51">
        <v>4994534</v>
      </c>
      <c r="F10" s="51">
        <f t="shared" si="0"/>
        <v>2517091.4</v>
      </c>
      <c r="G10" s="51">
        <v>2054556.1</v>
      </c>
      <c r="H10" s="51">
        <v>321590.90000000002</v>
      </c>
      <c r="I10" s="51">
        <v>140944.4</v>
      </c>
      <c r="J10" s="52">
        <f t="shared" si="1"/>
        <v>0.4113609197574789</v>
      </c>
      <c r="K10" s="52">
        <f t="shared" si="2"/>
        <v>0.47574948934174838</v>
      </c>
      <c r="L10" s="53">
        <f t="shared" si="3"/>
        <v>0.50396921915037518</v>
      </c>
      <c r="M10" s="5"/>
    </row>
    <row r="11" spans="1:13" x14ac:dyDescent="0.25">
      <c r="D11" s="6"/>
      <c r="E11" s="6"/>
      <c r="F11" s="6"/>
      <c r="G11" s="6"/>
      <c r="H11" s="6"/>
      <c r="I11" s="6"/>
      <c r="J11" s="5"/>
      <c r="K11" s="5"/>
      <c r="L11" s="5"/>
      <c r="M11" s="5"/>
    </row>
  </sheetData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4"/>
  <dimension ref="A1:P100"/>
  <sheetViews>
    <sheetView workbookViewId="0">
      <selection activeCell="N2" sqref="N2"/>
    </sheetView>
  </sheetViews>
  <sheetFormatPr baseColWidth="10" defaultColWidth="11.7109375" defaultRowHeight="15" x14ac:dyDescent="0.25"/>
  <cols>
    <col min="1" max="1" width="4.28515625" customWidth="1"/>
    <col min="2" max="2" width="4.28515625" style="35" customWidth="1"/>
    <col min="3" max="3" width="31.42578125" customWidth="1"/>
    <col min="4" max="6" width="13.5703125" customWidth="1"/>
    <col min="7" max="9" width="0" hidden="1" customWidth="1"/>
  </cols>
  <sheetData>
    <row r="1" spans="1:16" ht="15.75" x14ac:dyDescent="0.25">
      <c r="A1" s="32">
        <v>79</v>
      </c>
      <c r="B1" s="34" t="s">
        <v>72</v>
      </c>
      <c r="C1" s="33" t="s">
        <v>65</v>
      </c>
      <c r="D1" s="33"/>
      <c r="E1" s="33"/>
      <c r="F1" s="33"/>
      <c r="G1" s="33"/>
      <c r="H1" s="33"/>
      <c r="I1" s="33"/>
      <c r="J1" s="33"/>
      <c r="K1" s="33"/>
      <c r="L1" s="33"/>
    </row>
    <row r="2" spans="1:16" ht="15.75" thickBot="1" x14ac:dyDescent="0.3">
      <c r="A2" s="2" t="s">
        <v>1135</v>
      </c>
      <c r="N2" s="1" t="s">
        <v>1147</v>
      </c>
    </row>
    <row r="3" spans="1:16" ht="15.75" thickBot="1" x14ac:dyDescent="0.3">
      <c r="A3" s="76" t="s">
        <v>79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6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6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  <c r="O5" s="6"/>
      <c r="P5" s="66"/>
    </row>
    <row r="6" spans="1:16" x14ac:dyDescent="0.25">
      <c r="A6" s="11" t="s">
        <v>11</v>
      </c>
      <c r="B6" s="37"/>
      <c r="C6" s="13"/>
      <c r="D6" s="14">
        <f ca="1">SUM(D7:OFFSET(D7,50,0))</f>
        <v>137619631</v>
      </c>
      <c r="E6" s="15">
        <f ca="1">SUM(E7:OFFSET(E7,50,0))</f>
        <v>235734995</v>
      </c>
      <c r="F6" s="15">
        <f ca="1">SUM(F7:OFFSET(F7,50,0))</f>
        <v>153185342.09999999</v>
      </c>
      <c r="G6" s="15">
        <f ca="1">SUM(G7:OFFSET(G7,50,0))</f>
        <v>123257628.3</v>
      </c>
      <c r="H6" s="15">
        <f ca="1">SUM(H7:OFFSET(H7,50,0))</f>
        <v>17315698</v>
      </c>
      <c r="I6" s="15">
        <f ca="1">SUM(I7:OFFSET(I7,50,0))</f>
        <v>12612015.800000001</v>
      </c>
      <c r="J6" s="16">
        <f ca="1">IFERROR(G6/E6,0)</f>
        <v>0.52286521269360109</v>
      </c>
      <c r="K6" s="16">
        <f ca="1">IFERROR(SUM(G6,H6)/E6,0)</f>
        <v>0.59631929616559476</v>
      </c>
      <c r="L6" s="17">
        <f ca="1">IFERROR(SUM(G6,H6,I6)/E6,0)</f>
        <v>0.64982011728890754</v>
      </c>
      <c r="M6" s="5"/>
      <c r="O6" s="6" t="s">
        <v>206</v>
      </c>
      <c r="P6" s="66" t="s">
        <v>207</v>
      </c>
    </row>
    <row r="7" spans="1:16" x14ac:dyDescent="0.25">
      <c r="A7" s="18"/>
      <c r="B7" s="38">
        <v>1</v>
      </c>
      <c r="C7" s="20" t="s">
        <v>82</v>
      </c>
      <c r="D7" s="21">
        <v>1029093</v>
      </c>
      <c r="E7" s="22">
        <v>1454961</v>
      </c>
      <c r="F7" s="22">
        <f t="shared" ref="F7:F31" si="0">SUM(G7,H7,I7)</f>
        <v>249200.1</v>
      </c>
      <c r="G7" s="22">
        <v>151639.20000000001</v>
      </c>
      <c r="H7" s="22">
        <v>28131.3</v>
      </c>
      <c r="I7" s="22">
        <v>69429.600000000006</v>
      </c>
      <c r="J7" s="23">
        <f t="shared" ref="J7:J31" si="1">IFERROR(G7/E7,0)</f>
        <v>0.10422217502737187</v>
      </c>
      <c r="K7" s="23">
        <f t="shared" ref="K7:K31" si="2">IFERROR(SUM(G7,H7)/E7,0)</f>
        <v>0.12355692008239397</v>
      </c>
      <c r="L7" s="24">
        <f t="shared" ref="L7:L31" si="3">IFERROR(SUM(G7,H7,I7)/E7,0)</f>
        <v>0.17127613729852553</v>
      </c>
      <c r="M7" s="5"/>
      <c r="N7" t="s">
        <v>97</v>
      </c>
      <c r="O7" s="6">
        <v>2178877.5</v>
      </c>
      <c r="P7" s="66">
        <v>0.75691159234111083</v>
      </c>
    </row>
    <row r="8" spans="1:16" x14ac:dyDescent="0.25">
      <c r="A8" s="18"/>
      <c r="B8" s="38">
        <v>2</v>
      </c>
      <c r="C8" s="20" t="s">
        <v>83</v>
      </c>
      <c r="D8" s="21">
        <v>2291343</v>
      </c>
      <c r="E8" s="22">
        <v>4305210</v>
      </c>
      <c r="F8" s="22">
        <f t="shared" si="0"/>
        <v>2944235.6</v>
      </c>
      <c r="G8" s="22">
        <v>2310662.5</v>
      </c>
      <c r="H8" s="22">
        <v>346460.6</v>
      </c>
      <c r="I8" s="22">
        <v>287112.5</v>
      </c>
      <c r="J8" s="23">
        <f t="shared" si="1"/>
        <v>0.53671307555264436</v>
      </c>
      <c r="K8" s="23">
        <f t="shared" si="2"/>
        <v>0.61718780268558326</v>
      </c>
      <c r="L8" s="24">
        <f t="shared" si="3"/>
        <v>0.68387734860784954</v>
      </c>
      <c r="M8" s="5"/>
      <c r="N8" t="s">
        <v>101</v>
      </c>
      <c r="O8" s="6">
        <v>6743942.2999999998</v>
      </c>
      <c r="P8" s="66">
        <v>0.74647447736100858</v>
      </c>
    </row>
    <row r="9" spans="1:16" x14ac:dyDescent="0.25">
      <c r="A9" s="18"/>
      <c r="B9" s="38">
        <v>3</v>
      </c>
      <c r="C9" s="20" t="s">
        <v>84</v>
      </c>
      <c r="D9" s="21">
        <v>0</v>
      </c>
      <c r="E9" s="22">
        <v>805901</v>
      </c>
      <c r="F9" s="22">
        <f t="shared" si="0"/>
        <v>55621.5</v>
      </c>
      <c r="G9" s="22">
        <v>44291.5</v>
      </c>
      <c r="H9" s="22">
        <v>-214</v>
      </c>
      <c r="I9" s="22">
        <v>11544</v>
      </c>
      <c r="J9" s="23">
        <f t="shared" si="1"/>
        <v>5.4958983795776406E-2</v>
      </c>
      <c r="K9" s="23">
        <f t="shared" si="2"/>
        <v>5.4693442494797746E-2</v>
      </c>
      <c r="L9" s="24">
        <f t="shared" si="3"/>
        <v>6.9017782581235171E-2</v>
      </c>
      <c r="M9" s="5"/>
      <c r="N9" t="s">
        <v>94</v>
      </c>
      <c r="O9" s="6">
        <v>4413009.3999999994</v>
      </c>
      <c r="P9" s="66">
        <v>0.70519724307296583</v>
      </c>
    </row>
    <row r="10" spans="1:16" x14ac:dyDescent="0.25">
      <c r="A10" s="18"/>
      <c r="B10" s="38">
        <v>4</v>
      </c>
      <c r="C10" s="20" t="s">
        <v>85</v>
      </c>
      <c r="D10" s="21">
        <v>3319395</v>
      </c>
      <c r="E10" s="22">
        <v>5417513</v>
      </c>
      <c r="F10" s="22">
        <f t="shared" si="0"/>
        <v>3710316.4</v>
      </c>
      <c r="G10" s="22">
        <v>2973123.7</v>
      </c>
      <c r="H10" s="22">
        <v>414952.9</v>
      </c>
      <c r="I10" s="22">
        <v>322239.8</v>
      </c>
      <c r="J10" s="23">
        <f t="shared" si="1"/>
        <v>0.5487986277097997</v>
      </c>
      <c r="K10" s="23">
        <f t="shared" si="2"/>
        <v>0.62539334930991397</v>
      </c>
      <c r="L10" s="24">
        <f t="shared" si="3"/>
        <v>0.6848744802273663</v>
      </c>
      <c r="M10" s="5"/>
      <c r="N10" t="s">
        <v>106</v>
      </c>
      <c r="O10" s="6">
        <v>2100070.7000000002</v>
      </c>
      <c r="P10" s="66">
        <v>0.7015363128025065</v>
      </c>
    </row>
    <row r="11" spans="1:16" x14ac:dyDescent="0.25">
      <c r="A11" s="18"/>
      <c r="B11" s="38">
        <v>5</v>
      </c>
      <c r="C11" s="20" t="s">
        <v>86</v>
      </c>
      <c r="D11" s="21">
        <v>1955154</v>
      </c>
      <c r="E11" s="22">
        <v>3764557</v>
      </c>
      <c r="F11" s="22">
        <f t="shared" si="0"/>
        <v>1940630.3</v>
      </c>
      <c r="G11" s="22">
        <v>1544189</v>
      </c>
      <c r="H11" s="22">
        <v>232755.5</v>
      </c>
      <c r="I11" s="22">
        <v>163685.79999999999</v>
      </c>
      <c r="J11" s="23">
        <f t="shared" si="1"/>
        <v>0.41019142491400712</v>
      </c>
      <c r="K11" s="23">
        <f t="shared" si="2"/>
        <v>0.47201954971062998</v>
      </c>
      <c r="L11" s="24">
        <f t="shared" si="3"/>
        <v>0.51550030986381667</v>
      </c>
      <c r="M11" s="5"/>
      <c r="N11" t="s">
        <v>85</v>
      </c>
      <c r="O11" s="6">
        <v>3710316.4</v>
      </c>
      <c r="P11" s="66">
        <v>0.6848744802273663</v>
      </c>
    </row>
    <row r="12" spans="1:16" x14ac:dyDescent="0.25">
      <c r="A12" s="18"/>
      <c r="B12" s="38">
        <v>6</v>
      </c>
      <c r="C12" s="20" t="s">
        <v>87</v>
      </c>
      <c r="D12" s="21">
        <v>0</v>
      </c>
      <c r="E12" s="22">
        <v>1436006</v>
      </c>
      <c r="F12" s="22">
        <f t="shared" si="0"/>
        <v>144106.5</v>
      </c>
      <c r="G12" s="22">
        <v>102310.8</v>
      </c>
      <c r="H12" s="22">
        <v>32277.7</v>
      </c>
      <c r="I12" s="22">
        <v>9518</v>
      </c>
      <c r="J12" s="23">
        <f t="shared" si="1"/>
        <v>7.1246777520428184E-2</v>
      </c>
      <c r="K12" s="23">
        <f t="shared" si="2"/>
        <v>9.3724190567448878E-2</v>
      </c>
      <c r="L12" s="24">
        <f t="shared" si="3"/>
        <v>0.100352296578148</v>
      </c>
      <c r="M12" s="5"/>
      <c r="N12" t="s">
        <v>83</v>
      </c>
      <c r="O12" s="6">
        <v>2944235.6</v>
      </c>
      <c r="P12" s="66">
        <v>0.68387734860784954</v>
      </c>
    </row>
    <row r="13" spans="1:16" x14ac:dyDescent="0.25">
      <c r="A13" s="18"/>
      <c r="B13" s="38">
        <v>7</v>
      </c>
      <c r="C13" s="20" t="s">
        <v>88</v>
      </c>
      <c r="D13" s="21">
        <v>0</v>
      </c>
      <c r="E13" s="22">
        <v>7740</v>
      </c>
      <c r="F13" s="22">
        <f t="shared" si="0"/>
        <v>3576</v>
      </c>
      <c r="G13" s="22">
        <v>3400</v>
      </c>
      <c r="H13" s="22">
        <v>176</v>
      </c>
      <c r="I13" s="22">
        <v>0</v>
      </c>
      <c r="J13" s="23">
        <f t="shared" si="1"/>
        <v>0.43927648578811368</v>
      </c>
      <c r="K13" s="23">
        <f t="shared" si="2"/>
        <v>0.46201550387596901</v>
      </c>
      <c r="L13" s="24">
        <f t="shared" si="3"/>
        <v>0.46201550387596901</v>
      </c>
      <c r="M13" s="5"/>
      <c r="N13" t="s">
        <v>103</v>
      </c>
      <c r="O13" s="6">
        <v>2141462.5</v>
      </c>
      <c r="P13" s="66">
        <v>0.67384879656962005</v>
      </c>
    </row>
    <row r="14" spans="1:16" x14ac:dyDescent="0.25">
      <c r="A14" s="18"/>
      <c r="B14" s="38">
        <v>8</v>
      </c>
      <c r="C14" s="20" t="s">
        <v>89</v>
      </c>
      <c r="D14" s="21">
        <v>1979685</v>
      </c>
      <c r="E14" s="22">
        <v>9813676</v>
      </c>
      <c r="F14" s="22">
        <f t="shared" si="0"/>
        <v>5953633.3999999994</v>
      </c>
      <c r="G14" s="22">
        <v>5002823.3</v>
      </c>
      <c r="H14" s="22">
        <v>629652.30000000005</v>
      </c>
      <c r="I14" s="22">
        <v>321157.8</v>
      </c>
      <c r="J14" s="23">
        <f t="shared" si="1"/>
        <v>0.50978076920411886</v>
      </c>
      <c r="K14" s="23">
        <f t="shared" si="2"/>
        <v>0.57394146698953574</v>
      </c>
      <c r="L14" s="24">
        <f t="shared" si="3"/>
        <v>0.60666700225277459</v>
      </c>
      <c r="M14" s="5"/>
      <c r="N14" t="s">
        <v>92</v>
      </c>
      <c r="O14" s="6">
        <v>1641205</v>
      </c>
      <c r="P14" s="66">
        <v>0.6631383171724502</v>
      </c>
    </row>
    <row r="15" spans="1:16" x14ac:dyDescent="0.25">
      <c r="A15" s="18"/>
      <c r="B15" s="38">
        <v>9</v>
      </c>
      <c r="C15" s="20" t="s">
        <v>90</v>
      </c>
      <c r="D15" s="21">
        <v>953068</v>
      </c>
      <c r="E15" s="22">
        <v>3780159</v>
      </c>
      <c r="F15" s="22">
        <f t="shared" si="0"/>
        <v>2377985.5</v>
      </c>
      <c r="G15" s="22">
        <v>1714466.9</v>
      </c>
      <c r="H15" s="22">
        <v>509510.5</v>
      </c>
      <c r="I15" s="22">
        <v>154008.1</v>
      </c>
      <c r="J15" s="23">
        <f t="shared" si="1"/>
        <v>0.4535435943302914</v>
      </c>
      <c r="K15" s="23">
        <f t="shared" si="2"/>
        <v>0.58832906234896465</v>
      </c>
      <c r="L15" s="24">
        <f t="shared" si="3"/>
        <v>0.62907023223097225</v>
      </c>
      <c r="M15" s="5"/>
      <c r="N15" t="s">
        <v>93</v>
      </c>
      <c r="O15" s="6">
        <v>3199919.1</v>
      </c>
      <c r="P15" s="66">
        <v>0.66198557248718404</v>
      </c>
    </row>
    <row r="16" spans="1:16" x14ac:dyDescent="0.25">
      <c r="A16" s="18"/>
      <c r="B16" s="38">
        <v>10</v>
      </c>
      <c r="C16" s="20" t="s">
        <v>91</v>
      </c>
      <c r="D16" s="21">
        <v>0</v>
      </c>
      <c r="E16" s="22">
        <v>1275590</v>
      </c>
      <c r="F16" s="22">
        <f t="shared" si="0"/>
        <v>356064.70000000007</v>
      </c>
      <c r="G16" s="22">
        <v>181220.2</v>
      </c>
      <c r="H16" s="22">
        <v>96434.6</v>
      </c>
      <c r="I16" s="22">
        <v>78409.899999999994</v>
      </c>
      <c r="J16" s="23">
        <f t="shared" si="1"/>
        <v>0.14206774904161998</v>
      </c>
      <c r="K16" s="23">
        <f t="shared" si="2"/>
        <v>0.21766774590581617</v>
      </c>
      <c r="L16" s="24">
        <f t="shared" si="3"/>
        <v>0.27913726197289102</v>
      </c>
      <c r="M16" s="5"/>
      <c r="N16" t="s">
        <v>96</v>
      </c>
      <c r="O16" s="6">
        <v>110978890.59999999</v>
      </c>
      <c r="P16" s="66">
        <v>0.65824459417895753</v>
      </c>
    </row>
    <row r="17" spans="1:16" x14ac:dyDescent="0.25">
      <c r="A17" s="18"/>
      <c r="B17" s="38">
        <v>11</v>
      </c>
      <c r="C17" s="20" t="s">
        <v>92</v>
      </c>
      <c r="D17" s="21">
        <v>2157919</v>
      </c>
      <c r="E17" s="22">
        <v>2474906</v>
      </c>
      <c r="F17" s="22">
        <f t="shared" si="0"/>
        <v>1641205</v>
      </c>
      <c r="G17" s="22">
        <v>1283739.1000000001</v>
      </c>
      <c r="H17" s="22">
        <v>199377.2</v>
      </c>
      <c r="I17" s="22">
        <v>158088.70000000001</v>
      </c>
      <c r="J17" s="23">
        <f t="shared" si="1"/>
        <v>0.5187021648498974</v>
      </c>
      <c r="K17" s="23">
        <f t="shared" si="2"/>
        <v>0.59926166892803201</v>
      </c>
      <c r="L17" s="24">
        <f t="shared" si="3"/>
        <v>0.6631383171724502</v>
      </c>
      <c r="M17" s="5"/>
      <c r="N17" t="s">
        <v>102</v>
      </c>
      <c r="O17" s="6">
        <v>1805196</v>
      </c>
      <c r="P17" s="66">
        <v>0.63937498937442272</v>
      </c>
    </row>
    <row r="18" spans="1:16" x14ac:dyDescent="0.25">
      <c r="A18" s="18"/>
      <c r="B18" s="38">
        <v>12</v>
      </c>
      <c r="C18" s="20" t="s">
        <v>93</v>
      </c>
      <c r="D18" s="21">
        <v>3061452</v>
      </c>
      <c r="E18" s="22">
        <v>4833820</v>
      </c>
      <c r="F18" s="22">
        <f t="shared" si="0"/>
        <v>3199919.1</v>
      </c>
      <c r="G18" s="22">
        <v>2654084.7000000002</v>
      </c>
      <c r="H18" s="22">
        <v>347009.8</v>
      </c>
      <c r="I18" s="22">
        <v>198824.6</v>
      </c>
      <c r="J18" s="23">
        <f t="shared" si="1"/>
        <v>0.54906568717908411</v>
      </c>
      <c r="K18" s="23">
        <f t="shared" si="2"/>
        <v>0.62085358991439488</v>
      </c>
      <c r="L18" s="24">
        <f t="shared" si="3"/>
        <v>0.66198557248718404</v>
      </c>
      <c r="M18" s="5"/>
      <c r="N18" t="s">
        <v>90</v>
      </c>
      <c r="O18" s="6">
        <v>2377985.5</v>
      </c>
      <c r="P18" s="66">
        <v>0.62907023223097225</v>
      </c>
    </row>
    <row r="19" spans="1:16" x14ac:dyDescent="0.25">
      <c r="A19" s="18"/>
      <c r="B19" s="38">
        <v>13</v>
      </c>
      <c r="C19" s="20" t="s">
        <v>94</v>
      </c>
      <c r="D19" s="21">
        <v>2694177</v>
      </c>
      <c r="E19" s="22">
        <v>6257837</v>
      </c>
      <c r="F19" s="22">
        <f t="shared" si="0"/>
        <v>4413009.3999999994</v>
      </c>
      <c r="G19" s="22">
        <v>3441580.4</v>
      </c>
      <c r="H19" s="22">
        <v>569706.4</v>
      </c>
      <c r="I19" s="22">
        <v>401722.6</v>
      </c>
      <c r="J19" s="23">
        <f t="shared" si="1"/>
        <v>0.54996325407644842</v>
      </c>
      <c r="K19" s="23">
        <f t="shared" si="2"/>
        <v>0.64100212261840628</v>
      </c>
      <c r="L19" s="24">
        <f t="shared" si="3"/>
        <v>0.70519724307296583</v>
      </c>
      <c r="M19" s="5"/>
      <c r="N19" t="s">
        <v>89</v>
      </c>
      <c r="O19" s="6">
        <v>5953633.3999999994</v>
      </c>
      <c r="P19" s="66">
        <v>0.60666700225277459</v>
      </c>
    </row>
    <row r="20" spans="1:16" x14ac:dyDescent="0.25">
      <c r="A20" s="18"/>
      <c r="B20" s="38">
        <v>14</v>
      </c>
      <c r="C20" s="20" t="s">
        <v>95</v>
      </c>
      <c r="D20" s="21">
        <v>0</v>
      </c>
      <c r="E20" s="22">
        <v>219844</v>
      </c>
      <c r="F20" s="22">
        <f t="shared" si="0"/>
        <v>97890.5</v>
      </c>
      <c r="G20" s="22">
        <v>73272.7</v>
      </c>
      <c r="H20" s="22">
        <v>15549.8</v>
      </c>
      <c r="I20" s="22">
        <v>9068</v>
      </c>
      <c r="J20" s="23">
        <f t="shared" si="1"/>
        <v>0.33329406306289916</v>
      </c>
      <c r="K20" s="23">
        <f t="shared" si="2"/>
        <v>0.40402512690817127</v>
      </c>
      <c r="L20" s="24">
        <f t="shared" si="3"/>
        <v>0.44527255690398648</v>
      </c>
      <c r="M20" s="5"/>
      <c r="N20" t="s">
        <v>100</v>
      </c>
      <c r="O20" s="6">
        <v>64892.1</v>
      </c>
      <c r="P20" s="66">
        <v>0.52457984042424188</v>
      </c>
    </row>
    <row r="21" spans="1:16" x14ac:dyDescent="0.25">
      <c r="A21" s="18"/>
      <c r="B21" s="38">
        <v>15</v>
      </c>
      <c r="C21" s="20" t="s">
        <v>96</v>
      </c>
      <c r="D21" s="21">
        <v>106091137</v>
      </c>
      <c r="E21" s="22">
        <v>168598256</v>
      </c>
      <c r="F21" s="22">
        <f t="shared" si="0"/>
        <v>110978890.59999999</v>
      </c>
      <c r="G21" s="22">
        <v>89794810</v>
      </c>
      <c r="H21" s="22">
        <v>12115697.800000001</v>
      </c>
      <c r="I21" s="22">
        <v>9068382.8000000007</v>
      </c>
      <c r="J21" s="23">
        <f t="shared" si="1"/>
        <v>0.53259631582428701</v>
      </c>
      <c r="K21" s="23">
        <f t="shared" si="2"/>
        <v>0.60445766295471048</v>
      </c>
      <c r="L21" s="24">
        <f t="shared" si="3"/>
        <v>0.65824459417895753</v>
      </c>
      <c r="M21" s="5"/>
      <c r="N21" t="s">
        <v>86</v>
      </c>
      <c r="O21" s="6">
        <v>1940630.3</v>
      </c>
      <c r="P21" s="66">
        <v>0.51550030986381667</v>
      </c>
    </row>
    <row r="22" spans="1:16" x14ac:dyDescent="0.25">
      <c r="A22" s="18"/>
      <c r="B22" s="38">
        <v>16</v>
      </c>
      <c r="C22" s="20" t="s">
        <v>97</v>
      </c>
      <c r="D22" s="21">
        <v>420553</v>
      </c>
      <c r="E22" s="22">
        <v>2878642</v>
      </c>
      <c r="F22" s="22">
        <f t="shared" si="0"/>
        <v>2178877.5</v>
      </c>
      <c r="G22" s="22">
        <v>1650630.5</v>
      </c>
      <c r="H22" s="22">
        <v>275366.40000000002</v>
      </c>
      <c r="I22" s="22">
        <v>252880.6</v>
      </c>
      <c r="J22" s="23">
        <f t="shared" si="1"/>
        <v>0.57340596711921799</v>
      </c>
      <c r="K22" s="23">
        <f t="shared" si="2"/>
        <v>0.66906440606369255</v>
      </c>
      <c r="L22" s="24">
        <f t="shared" si="3"/>
        <v>0.75691159234111083</v>
      </c>
      <c r="M22" s="5"/>
      <c r="N22" t="s">
        <v>98</v>
      </c>
      <c r="O22" s="6">
        <v>22027.599999999999</v>
      </c>
      <c r="P22" s="66">
        <v>0.47486580291892122</v>
      </c>
    </row>
    <row r="23" spans="1:16" x14ac:dyDescent="0.25">
      <c r="A23" s="18"/>
      <c r="B23" s="38">
        <v>17</v>
      </c>
      <c r="C23" s="20" t="s">
        <v>98</v>
      </c>
      <c r="D23" s="21">
        <v>0</v>
      </c>
      <c r="E23" s="22">
        <v>46387</v>
      </c>
      <c r="F23" s="22">
        <f t="shared" si="0"/>
        <v>22027.599999999999</v>
      </c>
      <c r="G23" s="22">
        <v>15352.9</v>
      </c>
      <c r="H23" s="22">
        <v>3167.7</v>
      </c>
      <c r="I23" s="22">
        <v>3507</v>
      </c>
      <c r="J23" s="23">
        <f t="shared" si="1"/>
        <v>0.33097419535645761</v>
      </c>
      <c r="K23" s="23">
        <f t="shared" si="2"/>
        <v>0.39926272447021793</v>
      </c>
      <c r="L23" s="24">
        <f t="shared" si="3"/>
        <v>0.47486580291892122</v>
      </c>
      <c r="M23" s="5"/>
      <c r="N23" t="s">
        <v>88</v>
      </c>
      <c r="O23" s="6">
        <v>3576</v>
      </c>
      <c r="P23" s="66">
        <v>0.46201550387596901</v>
      </c>
    </row>
    <row r="24" spans="1:16" x14ac:dyDescent="0.25">
      <c r="A24" s="18"/>
      <c r="B24" s="38">
        <v>18</v>
      </c>
      <c r="C24" s="20" t="s">
        <v>99</v>
      </c>
      <c r="D24" s="21">
        <v>0</v>
      </c>
      <c r="E24" s="22">
        <v>83101</v>
      </c>
      <c r="F24" s="22">
        <f t="shared" si="0"/>
        <v>19218</v>
      </c>
      <c r="G24" s="22">
        <v>3969.8</v>
      </c>
      <c r="H24" s="22">
        <v>13262</v>
      </c>
      <c r="I24" s="22">
        <v>1986.2</v>
      </c>
      <c r="J24" s="23">
        <f t="shared" si="1"/>
        <v>4.7770784948436243E-2</v>
      </c>
      <c r="K24" s="23">
        <f t="shared" si="2"/>
        <v>0.20735971889628282</v>
      </c>
      <c r="L24" s="24">
        <f t="shared" si="3"/>
        <v>0.2312607549848979</v>
      </c>
      <c r="M24" s="5"/>
      <c r="N24" t="s">
        <v>95</v>
      </c>
      <c r="O24" s="6">
        <v>97890.5</v>
      </c>
      <c r="P24" s="66">
        <v>0.44527255690398648</v>
      </c>
    </row>
    <row r="25" spans="1:16" x14ac:dyDescent="0.25">
      <c r="A25" s="18"/>
      <c r="B25" s="38">
        <v>19</v>
      </c>
      <c r="C25" s="20" t="s">
        <v>100</v>
      </c>
      <c r="D25" s="21">
        <v>0</v>
      </c>
      <c r="E25" s="22">
        <v>123703</v>
      </c>
      <c r="F25" s="22">
        <f t="shared" si="0"/>
        <v>64892.1</v>
      </c>
      <c r="G25" s="22">
        <v>53911.4</v>
      </c>
      <c r="H25" s="22">
        <v>5478.2</v>
      </c>
      <c r="I25" s="22">
        <v>5502.5</v>
      </c>
      <c r="J25" s="23">
        <f t="shared" si="1"/>
        <v>0.43581319773974764</v>
      </c>
      <c r="K25" s="23">
        <f t="shared" si="2"/>
        <v>0.480098299960389</v>
      </c>
      <c r="L25" s="24">
        <f t="shared" si="3"/>
        <v>0.52457984042424188</v>
      </c>
      <c r="M25" s="5"/>
      <c r="N25" t="s">
        <v>105</v>
      </c>
      <c r="O25" s="6">
        <v>34185</v>
      </c>
      <c r="P25" s="66">
        <v>0.41370672023816729</v>
      </c>
    </row>
    <row r="26" spans="1:16" x14ac:dyDescent="0.25">
      <c r="A26" s="18"/>
      <c r="B26" s="38">
        <v>20</v>
      </c>
      <c r="C26" s="20" t="s">
        <v>101</v>
      </c>
      <c r="D26" s="21">
        <v>5526363</v>
      </c>
      <c r="E26" s="22">
        <v>9034391</v>
      </c>
      <c r="F26" s="22">
        <f t="shared" si="0"/>
        <v>6743942.2999999998</v>
      </c>
      <c r="G26" s="22">
        <v>5371767.2999999998</v>
      </c>
      <c r="H26" s="22">
        <v>807399.6</v>
      </c>
      <c r="I26" s="22">
        <v>564775.4</v>
      </c>
      <c r="J26" s="23">
        <f t="shared" si="1"/>
        <v>0.59459096910904119</v>
      </c>
      <c r="K26" s="23">
        <f t="shared" si="2"/>
        <v>0.68396053480527896</v>
      </c>
      <c r="L26" s="24">
        <f t="shared" si="3"/>
        <v>0.74647447736100858</v>
      </c>
      <c r="M26" s="5"/>
      <c r="N26" t="s">
        <v>91</v>
      </c>
      <c r="O26" s="6">
        <v>356064.70000000007</v>
      </c>
      <c r="P26" s="66">
        <v>0.27913726197289102</v>
      </c>
    </row>
    <row r="27" spans="1:16" x14ac:dyDescent="0.25">
      <c r="A27" s="18"/>
      <c r="B27" s="38">
        <v>21</v>
      </c>
      <c r="C27" s="20" t="s">
        <v>102</v>
      </c>
      <c r="D27" s="21">
        <v>2274703</v>
      </c>
      <c r="E27" s="22">
        <v>2823376</v>
      </c>
      <c r="F27" s="22">
        <f t="shared" si="0"/>
        <v>1805196</v>
      </c>
      <c r="G27" s="22">
        <v>1436678.8</v>
      </c>
      <c r="H27" s="22">
        <v>211699.7</v>
      </c>
      <c r="I27" s="22">
        <v>156817.5</v>
      </c>
      <c r="J27" s="23">
        <f t="shared" si="1"/>
        <v>0.50885138925881646</v>
      </c>
      <c r="K27" s="23">
        <f t="shared" si="2"/>
        <v>0.5838324403125903</v>
      </c>
      <c r="L27" s="24">
        <f t="shared" si="3"/>
        <v>0.63937498937442272</v>
      </c>
      <c r="M27" s="5"/>
      <c r="N27" t="s">
        <v>99</v>
      </c>
      <c r="O27" s="6">
        <v>19218</v>
      </c>
      <c r="P27" s="66">
        <v>0.2312607549848979</v>
      </c>
    </row>
    <row r="28" spans="1:16" x14ac:dyDescent="0.25">
      <c r="A28" s="18"/>
      <c r="B28" s="38">
        <v>22</v>
      </c>
      <c r="C28" s="20" t="s">
        <v>103</v>
      </c>
      <c r="D28" s="21">
        <v>2209611</v>
      </c>
      <c r="E28" s="22">
        <v>3177957</v>
      </c>
      <c r="F28" s="22">
        <f t="shared" si="0"/>
        <v>2141462.5</v>
      </c>
      <c r="G28" s="22">
        <v>1691012.8</v>
      </c>
      <c r="H28" s="22">
        <v>235604.1</v>
      </c>
      <c r="I28" s="22">
        <v>214845.6</v>
      </c>
      <c r="J28" s="23">
        <f t="shared" si="1"/>
        <v>0.5321068850207854</v>
      </c>
      <c r="K28" s="23">
        <f t="shared" si="2"/>
        <v>0.60624385414906501</v>
      </c>
      <c r="L28" s="24">
        <f t="shared" si="3"/>
        <v>0.67384879656962005</v>
      </c>
      <c r="M28" s="5"/>
      <c r="N28" t="s">
        <v>104</v>
      </c>
      <c r="O28" s="6">
        <v>9185.7999999999993</v>
      </c>
      <c r="P28" s="66">
        <v>0.20277704194260485</v>
      </c>
    </row>
    <row r="29" spans="1:16" x14ac:dyDescent="0.25">
      <c r="A29" s="18"/>
      <c r="B29" s="38">
        <v>23</v>
      </c>
      <c r="C29" s="20" t="s">
        <v>104</v>
      </c>
      <c r="D29" s="21">
        <v>0</v>
      </c>
      <c r="E29" s="22">
        <v>45300</v>
      </c>
      <c r="F29" s="22">
        <f t="shared" si="0"/>
        <v>9185.7999999999993</v>
      </c>
      <c r="G29" s="22">
        <v>11681.8</v>
      </c>
      <c r="H29" s="22">
        <v>-2496</v>
      </c>
      <c r="I29" s="22">
        <v>0</v>
      </c>
      <c r="J29" s="23">
        <f t="shared" si="1"/>
        <v>0.25787637969094923</v>
      </c>
      <c r="K29" s="23">
        <f t="shared" si="2"/>
        <v>0.20277704194260485</v>
      </c>
      <c r="L29" s="24">
        <f t="shared" si="3"/>
        <v>0.20277704194260485</v>
      </c>
      <c r="M29" s="5"/>
      <c r="N29" t="s">
        <v>82</v>
      </c>
      <c r="O29" s="6">
        <v>249200.1</v>
      </c>
      <c r="P29" s="66">
        <v>0.17127613729852553</v>
      </c>
    </row>
    <row r="30" spans="1:16" x14ac:dyDescent="0.25">
      <c r="A30" s="18"/>
      <c r="B30" s="38">
        <v>24</v>
      </c>
      <c r="C30" s="20" t="s">
        <v>105</v>
      </c>
      <c r="D30" s="21">
        <v>0</v>
      </c>
      <c r="E30" s="22">
        <v>82631</v>
      </c>
      <c r="F30" s="22">
        <f t="shared" si="0"/>
        <v>34185</v>
      </c>
      <c r="G30" s="22">
        <v>11188.2</v>
      </c>
      <c r="H30" s="22">
        <v>19105</v>
      </c>
      <c r="I30" s="22">
        <v>3891.8</v>
      </c>
      <c r="J30" s="23">
        <f t="shared" si="1"/>
        <v>0.13539954738536386</v>
      </c>
      <c r="K30" s="23">
        <f t="shared" si="2"/>
        <v>0.36660817368784115</v>
      </c>
      <c r="L30" s="24">
        <f t="shared" si="3"/>
        <v>0.41370672023816729</v>
      </c>
      <c r="M30" s="5"/>
      <c r="N30" t="s">
        <v>87</v>
      </c>
      <c r="O30" s="6">
        <v>144106.5</v>
      </c>
      <c r="P30" s="66">
        <v>0.100352296578148</v>
      </c>
    </row>
    <row r="31" spans="1:16" ht="15.75" thickBot="1" x14ac:dyDescent="0.3">
      <c r="A31" s="25"/>
      <c r="B31" s="39">
        <v>25</v>
      </c>
      <c r="C31" s="27" t="s">
        <v>106</v>
      </c>
      <c r="D31" s="28">
        <v>1655978</v>
      </c>
      <c r="E31" s="29">
        <v>2993531</v>
      </c>
      <c r="F31" s="29">
        <f t="shared" si="0"/>
        <v>2100070.7000000002</v>
      </c>
      <c r="G31" s="29">
        <v>1735820.8</v>
      </c>
      <c r="H31" s="29">
        <v>209632.9</v>
      </c>
      <c r="I31" s="29">
        <v>154617</v>
      </c>
      <c r="J31" s="30">
        <f t="shared" si="1"/>
        <v>0.57985729895564808</v>
      </c>
      <c r="K31" s="30">
        <f t="shared" si="2"/>
        <v>0.64988593737629574</v>
      </c>
      <c r="L31" s="31">
        <f t="shared" si="3"/>
        <v>0.7015363128025065</v>
      </c>
      <c r="M31" s="5"/>
      <c r="N31" t="s">
        <v>84</v>
      </c>
      <c r="O31" s="6">
        <v>55621.5</v>
      </c>
      <c r="P31" s="66">
        <v>6.9017782581235171E-2</v>
      </c>
    </row>
    <row r="32" spans="1:16" x14ac:dyDescent="0.25">
      <c r="O32" s="6"/>
      <c r="P32" s="66"/>
    </row>
    <row r="33" spans="15:16" x14ac:dyDescent="0.25">
      <c r="O33" s="6"/>
      <c r="P33" s="66"/>
    </row>
    <row r="34" spans="15:16" x14ac:dyDescent="0.25">
      <c r="O34" s="6"/>
      <c r="P34" s="66"/>
    </row>
    <row r="35" spans="15:16" x14ac:dyDescent="0.25">
      <c r="O35" s="6"/>
      <c r="P35" s="66"/>
    </row>
    <row r="36" spans="15:16" x14ac:dyDescent="0.25">
      <c r="O36" s="6"/>
      <c r="P36" s="66"/>
    </row>
    <row r="37" spans="15:16" x14ac:dyDescent="0.25">
      <c r="O37" s="6"/>
      <c r="P37" s="66"/>
    </row>
    <row r="38" spans="15:16" x14ac:dyDescent="0.25">
      <c r="O38" s="6"/>
      <c r="P38" s="66"/>
    </row>
    <row r="39" spans="15:16" x14ac:dyDescent="0.25">
      <c r="O39" s="6"/>
      <c r="P39" s="66"/>
    </row>
    <row r="40" spans="15:16" x14ac:dyDescent="0.25">
      <c r="O40" s="6"/>
      <c r="P40" s="66"/>
    </row>
    <row r="41" spans="15:16" x14ac:dyDescent="0.25">
      <c r="O41" s="6"/>
      <c r="P41" s="66"/>
    </row>
    <row r="42" spans="15:16" x14ac:dyDescent="0.25">
      <c r="O42" s="6"/>
      <c r="P42" s="66"/>
    </row>
    <row r="43" spans="15:16" x14ac:dyDescent="0.25">
      <c r="O43" s="6"/>
      <c r="P43" s="66"/>
    </row>
    <row r="44" spans="15:16" x14ac:dyDescent="0.25">
      <c r="O44" s="6"/>
      <c r="P44" s="66"/>
    </row>
    <row r="45" spans="15:16" x14ac:dyDescent="0.25">
      <c r="O45" s="6"/>
      <c r="P45" s="66"/>
    </row>
    <row r="46" spans="15:16" x14ac:dyDescent="0.25">
      <c r="O46" s="6"/>
      <c r="P46" s="66"/>
    </row>
    <row r="47" spans="15:16" x14ac:dyDescent="0.25">
      <c r="O47" s="6"/>
      <c r="P47" s="66"/>
    </row>
    <row r="48" spans="15:16" x14ac:dyDescent="0.25">
      <c r="O48" s="6"/>
      <c r="P48" s="66"/>
    </row>
    <row r="49" spans="15:16" x14ac:dyDescent="0.25">
      <c r="O49" s="6"/>
      <c r="P49" s="66"/>
    </row>
    <row r="50" spans="15:16" x14ac:dyDescent="0.25">
      <c r="O50" s="6"/>
      <c r="P50" s="66"/>
    </row>
    <row r="51" spans="15:16" x14ac:dyDescent="0.25">
      <c r="O51" s="6"/>
      <c r="P51" s="66"/>
    </row>
    <row r="52" spans="15:16" x14ac:dyDescent="0.25">
      <c r="O52" s="6"/>
      <c r="P52" s="66"/>
    </row>
    <row r="53" spans="15:16" x14ac:dyDescent="0.25">
      <c r="O53" s="6"/>
      <c r="P53" s="66"/>
    </row>
    <row r="54" spans="15:16" x14ac:dyDescent="0.25">
      <c r="O54" s="6"/>
      <c r="P54" s="66"/>
    </row>
    <row r="55" spans="15:16" x14ac:dyDescent="0.25">
      <c r="O55" s="6"/>
      <c r="P55" s="66"/>
    </row>
    <row r="56" spans="15:16" x14ac:dyDescent="0.25">
      <c r="O56" s="6"/>
      <c r="P56" s="66"/>
    </row>
    <row r="57" spans="15:16" x14ac:dyDescent="0.25">
      <c r="O57" s="6"/>
      <c r="P57" s="66"/>
    </row>
    <row r="58" spans="15:16" x14ac:dyDescent="0.25">
      <c r="O58" s="6"/>
      <c r="P58" s="66"/>
    </row>
    <row r="59" spans="15:16" x14ac:dyDescent="0.25">
      <c r="O59" s="6"/>
      <c r="P59" s="66"/>
    </row>
    <row r="60" spans="15:16" x14ac:dyDescent="0.25">
      <c r="O60" s="6"/>
      <c r="P60" s="66"/>
    </row>
    <row r="61" spans="15:16" x14ac:dyDescent="0.25">
      <c r="O61" s="6"/>
      <c r="P61" s="66"/>
    </row>
    <row r="62" spans="15:16" x14ac:dyDescent="0.25">
      <c r="O62" s="6"/>
      <c r="P62" s="66"/>
    </row>
    <row r="63" spans="15:16" x14ac:dyDescent="0.25">
      <c r="O63" s="6"/>
      <c r="P63" s="66"/>
    </row>
    <row r="64" spans="15:16" x14ac:dyDescent="0.25">
      <c r="O64" s="6"/>
      <c r="P64" s="66"/>
    </row>
    <row r="65" spans="15:16" x14ac:dyDescent="0.25">
      <c r="O65" s="6"/>
      <c r="P65" s="66"/>
    </row>
    <row r="66" spans="15:16" x14ac:dyDescent="0.25">
      <c r="O66" s="6"/>
      <c r="P66" s="66"/>
    </row>
    <row r="67" spans="15:16" x14ac:dyDescent="0.25">
      <c r="O67" s="6"/>
      <c r="P67" s="66"/>
    </row>
    <row r="68" spans="15:16" x14ac:dyDescent="0.25">
      <c r="O68" s="6"/>
      <c r="P68" s="66"/>
    </row>
    <row r="69" spans="15:16" x14ac:dyDescent="0.25">
      <c r="O69" s="6"/>
      <c r="P69" s="66"/>
    </row>
    <row r="70" spans="15:16" x14ac:dyDescent="0.25">
      <c r="O70" s="6"/>
      <c r="P70" s="66"/>
    </row>
    <row r="71" spans="15:16" x14ac:dyDescent="0.25">
      <c r="O71" s="6"/>
      <c r="P71" s="66"/>
    </row>
    <row r="72" spans="15:16" x14ac:dyDescent="0.25">
      <c r="O72" s="6"/>
      <c r="P72" s="66"/>
    </row>
    <row r="73" spans="15:16" x14ac:dyDescent="0.25">
      <c r="O73" s="6"/>
      <c r="P73" s="66"/>
    </row>
    <row r="74" spans="15:16" x14ac:dyDescent="0.25">
      <c r="O74" s="6"/>
      <c r="P74" s="66"/>
    </row>
    <row r="75" spans="15:16" x14ac:dyDescent="0.25">
      <c r="O75" s="6"/>
      <c r="P75" s="66"/>
    </row>
    <row r="76" spans="15:16" x14ac:dyDescent="0.25">
      <c r="O76" s="6"/>
      <c r="P76" s="66"/>
    </row>
    <row r="77" spans="15:16" x14ac:dyDescent="0.25">
      <c r="O77" s="6"/>
      <c r="P77" s="66"/>
    </row>
    <row r="78" spans="15:16" x14ac:dyDescent="0.25">
      <c r="O78" s="6"/>
      <c r="P78" s="66"/>
    </row>
    <row r="79" spans="15:16" x14ac:dyDescent="0.25">
      <c r="O79" s="6"/>
      <c r="P79" s="66"/>
    </row>
    <row r="80" spans="15:16" x14ac:dyDescent="0.25">
      <c r="O80" s="6"/>
      <c r="P80" s="66"/>
    </row>
    <row r="81" spans="15:16" x14ac:dyDescent="0.25">
      <c r="O81" s="6"/>
      <c r="P81" s="66"/>
    </row>
    <row r="82" spans="15:16" x14ac:dyDescent="0.25">
      <c r="O82" s="6"/>
      <c r="P82" s="66"/>
    </row>
    <row r="83" spans="15:16" x14ac:dyDescent="0.25">
      <c r="O83" s="6"/>
      <c r="P83" s="66"/>
    </row>
    <row r="84" spans="15:16" x14ac:dyDescent="0.25">
      <c r="O84" s="6"/>
      <c r="P84" s="66"/>
    </row>
    <row r="85" spans="15:16" x14ac:dyDescent="0.25">
      <c r="O85" s="6"/>
      <c r="P85" s="66"/>
    </row>
    <row r="86" spans="15:16" x14ac:dyDescent="0.25">
      <c r="O86" s="6"/>
      <c r="P86" s="66"/>
    </row>
    <row r="87" spans="15:16" x14ac:dyDescent="0.25">
      <c r="O87" s="6"/>
      <c r="P87" s="66"/>
    </row>
    <row r="88" spans="15:16" x14ac:dyDescent="0.25">
      <c r="O88" s="6"/>
      <c r="P88" s="66"/>
    </row>
    <row r="89" spans="15:16" x14ac:dyDescent="0.25">
      <c r="O89" s="6"/>
      <c r="P89" s="66"/>
    </row>
    <row r="90" spans="15:16" x14ac:dyDescent="0.25">
      <c r="O90" s="6"/>
      <c r="P90" s="66"/>
    </row>
    <row r="91" spans="15:16" x14ac:dyDescent="0.25">
      <c r="O91" s="6"/>
      <c r="P91" s="66"/>
    </row>
    <row r="92" spans="15:16" x14ac:dyDescent="0.25">
      <c r="O92" s="6"/>
      <c r="P92" s="66"/>
    </row>
    <row r="93" spans="15:16" x14ac:dyDescent="0.25">
      <c r="O93" s="6"/>
      <c r="P93" s="66"/>
    </row>
    <row r="94" spans="15:16" x14ac:dyDescent="0.25">
      <c r="O94" s="6"/>
      <c r="P94" s="66"/>
    </row>
    <row r="95" spans="15:16" x14ac:dyDescent="0.25">
      <c r="O95" s="6"/>
      <c r="P95" s="66"/>
    </row>
    <row r="96" spans="15:16" x14ac:dyDescent="0.25">
      <c r="O96" s="6"/>
      <c r="P96" s="66"/>
    </row>
    <row r="97" spans="15:16" x14ac:dyDescent="0.25">
      <c r="O97" s="6"/>
      <c r="P97" s="66"/>
    </row>
    <row r="98" spans="15:16" x14ac:dyDescent="0.25">
      <c r="O98" s="6"/>
      <c r="P98" s="66"/>
    </row>
    <row r="99" spans="15:16" x14ac:dyDescent="0.25">
      <c r="O99" s="6"/>
      <c r="P99" s="66"/>
    </row>
    <row r="100" spans="15:16" x14ac:dyDescent="0.25">
      <c r="O100" s="6"/>
      <c r="P100" s="66"/>
    </row>
  </sheetData>
  <sortState ref="N6:P100">
    <sortCondition descending="1" ref="P5:P100"/>
  </sortState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  <drawing r:id="rId1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5"/>
  <dimension ref="A1:M17"/>
  <sheetViews>
    <sheetView workbookViewId="0">
      <selection activeCell="A17" sqref="A17:D17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79</v>
      </c>
      <c r="B1" s="33" t="s">
        <v>72</v>
      </c>
      <c r="C1" s="33" t="s">
        <v>65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1136</v>
      </c>
    </row>
    <row r="3" spans="1:13" ht="15.75" thickBot="1" x14ac:dyDescent="0.3">
      <c r="A3" s="76" t="s">
        <v>81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3"/>
      <c r="C6" s="13"/>
      <c r="D6" s="14">
        <v>137619631</v>
      </c>
      <c r="E6" s="15">
        <v>235734995</v>
      </c>
      <c r="F6" s="15">
        <v>153185342.09999999</v>
      </c>
      <c r="G6" s="15">
        <v>123257628.3</v>
      </c>
      <c r="H6" s="15">
        <v>17315698</v>
      </c>
      <c r="I6" s="15">
        <v>12612015.800000001</v>
      </c>
      <c r="J6" s="16">
        <v>0.52286521269360109</v>
      </c>
      <c r="K6" s="16">
        <v>0.59631929616559476</v>
      </c>
      <c r="L6" s="17">
        <v>0.64982011728890754</v>
      </c>
      <c r="M6" s="5"/>
    </row>
    <row r="7" spans="1:13" x14ac:dyDescent="0.25">
      <c r="A7" s="40" t="s">
        <v>139</v>
      </c>
      <c r="B7" s="42"/>
      <c r="C7" s="42"/>
      <c r="D7" s="43">
        <f ca="1">SUM(D8:OFFSET(D6,MATCH("PROYECTOS",$A$8:$A$50,0),0))</f>
        <v>137619631</v>
      </c>
      <c r="E7" s="44">
        <f ca="1">SUM(E8:OFFSET(E6,MATCH("PROYECTOS",$A$8:$A$50,0),0))</f>
        <v>230858566</v>
      </c>
      <c r="F7" s="44">
        <f ca="1">SUM(F8:OFFSET(F6,MATCH("PROYECTOS",$A$8:$A$50,0),0))</f>
        <v>150691451.10000002</v>
      </c>
      <c r="G7" s="44">
        <f ca="1">SUM(G8:OFFSET(G6,MATCH("PROYECTOS",$A$8:$A$50,0),0))</f>
        <v>121214247.40000001</v>
      </c>
      <c r="H7" s="44">
        <f ca="1">SUM(H8:OFFSET(H6,MATCH("PROYECTOS",$A$8:$A$50,0),0))</f>
        <v>17008601.100000001</v>
      </c>
      <c r="I7" s="44">
        <f ca="1">SUM(I8:OFFSET(I6,MATCH("PROYECTOS",$A$8:$A$50,0),0))</f>
        <v>12468602.6</v>
      </c>
      <c r="J7" s="45">
        <f ca="1">IFERROR(G7/E7,0)</f>
        <v>0.5250584784451966</v>
      </c>
      <c r="K7" s="45">
        <f ca="1">IFERROR(SUM(G7,H7)/E7,0)</f>
        <v>0.59873389536691479</v>
      </c>
      <c r="L7" s="46">
        <f ca="1">IFERROR(SUM(G7,H7,I7)/E7,0)</f>
        <v>0.65274359843333685</v>
      </c>
      <c r="M7" s="5"/>
    </row>
    <row r="8" spans="1:13" ht="25.5" x14ac:dyDescent="0.25">
      <c r="A8" s="18"/>
      <c r="B8" s="20">
        <v>3000216</v>
      </c>
      <c r="C8" s="20" t="s">
        <v>1138</v>
      </c>
      <c r="D8" s="21">
        <v>32363111</v>
      </c>
      <c r="E8" s="22">
        <v>38745227</v>
      </c>
      <c r="F8" s="22">
        <f t="shared" ref="F8:F10" si="0">SUM(G8,H8,I8)</f>
        <v>25854549.300000001</v>
      </c>
      <c r="G8" s="22">
        <v>20714633.5</v>
      </c>
      <c r="H8" s="22">
        <v>2994778.5</v>
      </c>
      <c r="I8" s="22">
        <v>2145137.2999999998</v>
      </c>
      <c r="J8" s="23">
        <f t="shared" ref="J8:J11" si="1">IFERROR(G8/E8,0)</f>
        <v>0.53463704058308914</v>
      </c>
      <c r="K8" s="23">
        <f t="shared" ref="K8:K11" si="2">IFERROR(SUM(G8,H8)/E8,0)</f>
        <v>0.61193116767647282</v>
      </c>
      <c r="L8" s="24">
        <f t="shared" ref="L8:L11" si="3">IFERROR(SUM(G8,H8,I8)/E8,0)</f>
        <v>0.66729636917600199</v>
      </c>
      <c r="M8" s="5"/>
    </row>
    <row r="9" spans="1:13" ht="25.5" x14ac:dyDescent="0.25">
      <c r="A9" s="18"/>
      <c r="B9" s="20">
        <v>3000217</v>
      </c>
      <c r="C9" s="20" t="s">
        <v>1139</v>
      </c>
      <c r="D9" s="21">
        <v>94697186</v>
      </c>
      <c r="E9" s="22">
        <v>164990856</v>
      </c>
      <c r="F9" s="22">
        <f t="shared" si="0"/>
        <v>111832923.40000001</v>
      </c>
      <c r="G9" s="22">
        <v>89500441.900000006</v>
      </c>
      <c r="H9" s="22">
        <v>12748266.800000001</v>
      </c>
      <c r="I9" s="22">
        <v>9584214.6999999993</v>
      </c>
      <c r="J9" s="23">
        <f t="shared" si="1"/>
        <v>0.54245698258575015</v>
      </c>
      <c r="K9" s="23">
        <f t="shared" si="2"/>
        <v>0.61972348758527562</v>
      </c>
      <c r="L9" s="24">
        <f t="shared" si="3"/>
        <v>0.677812856489453</v>
      </c>
      <c r="M9" s="5"/>
    </row>
    <row r="10" spans="1:13" x14ac:dyDescent="0.25">
      <c r="A10" s="18"/>
      <c r="B10" s="20">
        <v>9000000</v>
      </c>
      <c r="C10" s="20" t="s">
        <v>160</v>
      </c>
      <c r="D10" s="21">
        <v>10559334</v>
      </c>
      <c r="E10" s="22">
        <v>27122483</v>
      </c>
      <c r="F10" s="22">
        <f t="shared" si="0"/>
        <v>13003978.4</v>
      </c>
      <c r="G10" s="22">
        <v>10999172</v>
      </c>
      <c r="H10" s="22">
        <v>1265555.8</v>
      </c>
      <c r="I10" s="22">
        <v>739250.6</v>
      </c>
      <c r="J10" s="23">
        <f t="shared" si="1"/>
        <v>0.4055370594204078</v>
      </c>
      <c r="K10" s="23">
        <f t="shared" si="2"/>
        <v>0.45219782421838001</v>
      </c>
      <c r="L10" s="24">
        <f t="shared" si="3"/>
        <v>0.47945383171592365</v>
      </c>
      <c r="M10" s="5"/>
    </row>
    <row r="11" spans="1:13" ht="15.75" thickBot="1" x14ac:dyDescent="0.3">
      <c r="A11" s="47" t="s">
        <v>161</v>
      </c>
      <c r="B11" s="49"/>
      <c r="C11" s="49"/>
      <c r="D11" s="50">
        <f ca="1">OFFSET(D11,-MATCH("PROYECTOS",$A$8:$A$50,0)-1,0)-(OFFSET(D11,-MATCH("PROYECTOS",$A$8:$A$50,0),0))</f>
        <v>0</v>
      </c>
      <c r="E11" s="51">
        <f t="shared" ref="E11:I11" ca="1" si="4">OFFSET(E11,-MATCH("PROYECTOS",$A$8:$A$50,0)-1,0)-(OFFSET(E11,-MATCH("PROYECTOS",$A$8:$A$50,0),0))</f>
        <v>4876429</v>
      </c>
      <c r="F11" s="51">
        <f t="shared" ca="1" si="4"/>
        <v>2493890.9999999702</v>
      </c>
      <c r="G11" s="51">
        <f t="shared" ca="1" si="4"/>
        <v>2043380.8999999911</v>
      </c>
      <c r="H11" s="51">
        <f t="shared" ca="1" si="4"/>
        <v>307096.89999999851</v>
      </c>
      <c r="I11" s="51">
        <f t="shared" ca="1" si="4"/>
        <v>143413.20000000112</v>
      </c>
      <c r="J11" s="52">
        <f t="shared" ca="1" si="1"/>
        <v>0.41903222624588427</v>
      </c>
      <c r="K11" s="52">
        <f t="shared" ca="1" si="2"/>
        <v>0.4820080021671575</v>
      </c>
      <c r="L11" s="53">
        <f t="shared" ca="1" si="3"/>
        <v>0.51141747372923729</v>
      </c>
      <c r="M11" s="5"/>
    </row>
    <row r="12" spans="1:13" ht="15.75" thickBot="1" x14ac:dyDescent="0.3"/>
    <row r="13" spans="1:13" ht="15.75" thickBot="1" x14ac:dyDescent="0.3">
      <c r="A13" s="82" t="s">
        <v>209</v>
      </c>
      <c r="B13" s="83"/>
      <c r="C13" s="83"/>
      <c r="D13" s="84"/>
    </row>
    <row r="14" spans="1:13" ht="15.75" thickBot="1" x14ac:dyDescent="0.3">
      <c r="A14" s="2" t="s">
        <v>1148</v>
      </c>
    </row>
    <row r="15" spans="1:13" ht="45" customHeight="1" x14ac:dyDescent="0.25">
      <c r="A15" s="76" t="s">
        <v>211</v>
      </c>
      <c r="B15" s="77"/>
      <c r="C15" s="77"/>
      <c r="D15" s="87" t="s">
        <v>212</v>
      </c>
    </row>
    <row r="16" spans="1:13" ht="15.75" thickBot="1" x14ac:dyDescent="0.3">
      <c r="A16" s="79"/>
      <c r="B16" s="80"/>
      <c r="C16" s="80"/>
      <c r="D16" s="98"/>
    </row>
    <row r="17" spans="1:4" ht="15.75" thickBot="1" x14ac:dyDescent="0.3">
      <c r="A17" s="67"/>
      <c r="B17" s="68">
        <v>9000000</v>
      </c>
      <c r="C17" s="68" t="s">
        <v>160</v>
      </c>
      <c r="D17" s="69">
        <v>0.47945383171592365</v>
      </c>
    </row>
  </sheetData>
  <mergeCells count="10">
    <mergeCell ref="A13:D13"/>
    <mergeCell ref="A15:C16"/>
    <mergeCell ref="D15:D16"/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6"/>
  <dimension ref="A1:S12"/>
  <sheetViews>
    <sheetView workbookViewId="0">
      <selection activeCell="A11" sqref="A11:S11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4" width="7.7109375" customWidth="1"/>
    <col min="5" max="5" width="31.42578125" customWidth="1"/>
    <col min="6" max="6" width="4.28515625" style="4" customWidth="1"/>
    <col min="7" max="7" width="11.42578125" customWidth="1"/>
    <col min="8" max="10" width="13.5703125" customWidth="1"/>
    <col min="11" max="13" width="0" hidden="1" customWidth="1"/>
    <col min="17" max="18" width="14" hidden="1" customWidth="1"/>
    <col min="19" max="19" width="0" hidden="1" customWidth="1"/>
  </cols>
  <sheetData>
    <row r="1" spans="1:19" ht="15.75" x14ac:dyDescent="0.25">
      <c r="A1" s="32">
        <v>79</v>
      </c>
      <c r="B1" s="33" t="s">
        <v>72</v>
      </c>
      <c r="C1" s="33" t="s">
        <v>65</v>
      </c>
      <c r="D1" s="33"/>
      <c r="E1" s="33"/>
      <c r="F1" s="36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15.75" thickBot="1" x14ac:dyDescent="0.3">
      <c r="A2" s="2" t="s">
        <v>1140</v>
      </c>
    </row>
    <row r="3" spans="1:19" ht="15.75" thickBot="1" x14ac:dyDescent="0.3">
      <c r="A3" s="76" t="s">
        <v>163</v>
      </c>
      <c r="B3" s="77"/>
      <c r="C3" s="77"/>
      <c r="D3" s="77"/>
      <c r="E3" s="77"/>
      <c r="F3" s="77"/>
      <c r="G3" s="77"/>
      <c r="H3" s="76" t="s">
        <v>1</v>
      </c>
      <c r="I3" s="77"/>
      <c r="J3" s="77"/>
      <c r="K3" s="77"/>
      <c r="L3" s="77"/>
      <c r="M3" s="77"/>
      <c r="N3" s="77"/>
      <c r="O3" s="77"/>
      <c r="P3" s="78"/>
      <c r="Q3" s="77" t="s">
        <v>167</v>
      </c>
      <c r="R3" s="77"/>
      <c r="S3" s="78"/>
    </row>
    <row r="4" spans="1:19" ht="45" customHeight="1" x14ac:dyDescent="0.25">
      <c r="A4" s="96" t="s">
        <v>164</v>
      </c>
      <c r="B4" s="92"/>
      <c r="C4" s="92"/>
      <c r="D4" s="92" t="s">
        <v>165</v>
      </c>
      <c r="E4" s="92"/>
      <c r="F4" s="92" t="s">
        <v>166</v>
      </c>
      <c r="G4" s="93"/>
      <c r="H4" s="74" t="s">
        <v>2</v>
      </c>
      <c r="I4" s="72" t="s">
        <v>3</v>
      </c>
      <c r="J4" s="72" t="s">
        <v>76</v>
      </c>
      <c r="K4" s="72" t="s">
        <v>5</v>
      </c>
      <c r="L4" s="72"/>
      <c r="M4" s="72"/>
      <c r="N4" s="72" t="s">
        <v>9</v>
      </c>
      <c r="O4" s="72"/>
      <c r="P4" s="81"/>
      <c r="Q4" s="90" t="s">
        <v>168</v>
      </c>
      <c r="R4" s="72" t="s">
        <v>169</v>
      </c>
      <c r="S4" s="81" t="s">
        <v>170</v>
      </c>
    </row>
    <row r="5" spans="1:19" ht="15.75" thickBot="1" x14ac:dyDescent="0.3">
      <c r="A5" s="97"/>
      <c r="B5" s="94"/>
      <c r="C5" s="94"/>
      <c r="D5" s="94"/>
      <c r="E5" s="94"/>
      <c r="F5" s="94"/>
      <c r="G5" s="95"/>
      <c r="H5" s="75"/>
      <c r="I5" s="73"/>
      <c r="J5" s="73"/>
      <c r="K5" s="9" t="s">
        <v>6</v>
      </c>
      <c r="L5" s="9" t="s">
        <v>7</v>
      </c>
      <c r="M5" s="9" t="s">
        <v>77</v>
      </c>
      <c r="N5" s="9" t="s">
        <v>10</v>
      </c>
      <c r="O5" s="9" t="s">
        <v>7</v>
      </c>
      <c r="P5" s="10" t="s">
        <v>77</v>
      </c>
      <c r="Q5" s="91"/>
      <c r="R5" s="73"/>
      <c r="S5" s="89"/>
    </row>
    <row r="6" spans="1:19" x14ac:dyDescent="0.25">
      <c r="A6" s="11" t="s">
        <v>11</v>
      </c>
      <c r="B6" s="13"/>
      <c r="C6" s="13"/>
      <c r="D6" s="54"/>
      <c r="E6" s="13"/>
      <c r="F6" s="55"/>
      <c r="G6" s="13"/>
      <c r="H6" s="14">
        <v>137619631</v>
      </c>
      <c r="I6" s="15">
        <v>235734995</v>
      </c>
      <c r="J6" s="15">
        <v>153185342.09999999</v>
      </c>
      <c r="K6" s="15">
        <v>123257628.3</v>
      </c>
      <c r="L6" s="15">
        <v>17315698</v>
      </c>
      <c r="M6" s="15">
        <v>12612015.800000001</v>
      </c>
      <c r="N6" s="16">
        <v>0.52286521269360109</v>
      </c>
      <c r="O6" s="16">
        <v>0.59631929616559476</v>
      </c>
      <c r="P6" s="17">
        <v>0.64982011728890754</v>
      </c>
      <c r="Q6" s="56"/>
      <c r="R6" s="15"/>
      <c r="S6" s="17"/>
    </row>
    <row r="7" spans="1:19" x14ac:dyDescent="0.25">
      <c r="A7" s="40" t="s">
        <v>171</v>
      </c>
      <c r="B7" s="42"/>
      <c r="C7" s="42"/>
      <c r="D7" s="57"/>
      <c r="E7" s="42"/>
      <c r="F7" s="58"/>
      <c r="G7" s="42"/>
      <c r="H7" s="43">
        <f ca="1">SUM(H8:OFFSET(H6,MATCH("PROYECTOS",$A$8:$A$50,0),0))</f>
        <v>137619631</v>
      </c>
      <c r="I7" s="44">
        <f ca="1">SUM(I8:OFFSET(I6,MATCH("PROYECTOS",$A$8:$A$50,0),0))</f>
        <v>230858566</v>
      </c>
      <c r="J7" s="44">
        <f ca="1">SUM(J8:OFFSET(J6,MATCH("PROYECTOS",$A$8:$A$50,0),0))</f>
        <v>150691451.09999999</v>
      </c>
      <c r="K7" s="44">
        <f ca="1">SUM(K8:OFFSET(K6,MATCH("PROYECTOS",$A$8:$A$50,0),0))</f>
        <v>121214247.39999999</v>
      </c>
      <c r="L7" s="44">
        <f ca="1">SUM(L8:OFFSET(L6,MATCH("PROYECTOS",$A$8:$A$50,0),0))</f>
        <v>17008601.199999999</v>
      </c>
      <c r="M7" s="44">
        <f ca="1">SUM(M8:OFFSET(M6,MATCH("PROYECTOS",$A$8:$A$50,0),0))</f>
        <v>12468602.5</v>
      </c>
      <c r="N7" s="45">
        <f ca="1">IFERROR(K7/I7,0)</f>
        <v>0.5250584784451966</v>
      </c>
      <c r="O7" s="45">
        <f ca="1">IFERROR(SUM(K7,L7)/I7,0)</f>
        <v>0.59873389580008041</v>
      </c>
      <c r="P7" s="46">
        <f ca="1">IFERROR(SUM(K7,L7,M7)/I7,0)</f>
        <v>0.65274359843333685</v>
      </c>
      <c r="Q7" s="59"/>
      <c r="R7" s="44"/>
      <c r="S7" s="46"/>
    </row>
    <row r="8" spans="1:19" ht="25.5" x14ac:dyDescent="0.25">
      <c r="A8" s="18"/>
      <c r="B8" s="20">
        <v>5001693</v>
      </c>
      <c r="C8" s="20" t="s">
        <v>1141</v>
      </c>
      <c r="D8" s="63">
        <v>3000216</v>
      </c>
      <c r="E8" s="20" t="s">
        <v>1138</v>
      </c>
      <c r="F8" s="64">
        <v>231</v>
      </c>
      <c r="G8" s="20" t="s">
        <v>1144</v>
      </c>
      <c r="H8" s="21">
        <v>8386045</v>
      </c>
      <c r="I8" s="22">
        <v>26499837</v>
      </c>
      <c r="J8" s="22">
        <f t="shared" ref="J8:J11" si="0">SUM(K8,L8,M8)</f>
        <v>17709538.399999999</v>
      </c>
      <c r="K8" s="22">
        <v>13947258.199999999</v>
      </c>
      <c r="L8" s="22">
        <v>2247222.2000000002</v>
      </c>
      <c r="M8" s="22">
        <v>1515058</v>
      </c>
      <c r="N8" s="23">
        <f t="shared" ref="N8:N12" si="1">IFERROR(K8/I8,0)</f>
        <v>0.52631486752163792</v>
      </c>
      <c r="O8" s="23">
        <f t="shared" ref="O8:O12" si="2">IFERROR(SUM(K8,L8)/I8,0)</f>
        <v>0.61111622686584821</v>
      </c>
      <c r="P8" s="24">
        <f t="shared" ref="P8:P12" si="3">IFERROR(SUM(K8,L8,M8)/I8,0)</f>
        <v>0.6682885785297471</v>
      </c>
      <c r="Q8" s="65">
        <v>0</v>
      </c>
      <c r="R8" s="22">
        <v>0</v>
      </c>
      <c r="S8" s="24">
        <f>IFERROR(R8/Q8,0)</f>
        <v>0</v>
      </c>
    </row>
    <row r="9" spans="1:19" ht="25.5" x14ac:dyDescent="0.25">
      <c r="A9" s="18"/>
      <c r="B9" s="20">
        <v>5001695</v>
      </c>
      <c r="C9" s="20" t="s">
        <v>1142</v>
      </c>
      <c r="D9" s="63">
        <v>3000217</v>
      </c>
      <c r="E9" s="20" t="s">
        <v>1139</v>
      </c>
      <c r="F9" s="64">
        <v>232</v>
      </c>
      <c r="G9" s="20" t="s">
        <v>1145</v>
      </c>
      <c r="H9" s="21">
        <v>65504054</v>
      </c>
      <c r="I9" s="22">
        <v>110857821</v>
      </c>
      <c r="J9" s="22">
        <f t="shared" si="0"/>
        <v>71605058.299999997</v>
      </c>
      <c r="K9" s="22">
        <v>56364257.899999999</v>
      </c>
      <c r="L9" s="22">
        <v>8819649.0999999996</v>
      </c>
      <c r="M9" s="22">
        <v>6421151.2999999998</v>
      </c>
      <c r="N9" s="23">
        <f t="shared" si="1"/>
        <v>0.50843736049980626</v>
      </c>
      <c r="O9" s="23">
        <f t="shared" si="2"/>
        <v>0.58799556415600118</v>
      </c>
      <c r="P9" s="24">
        <f t="shared" si="3"/>
        <v>0.64591796640130605</v>
      </c>
      <c r="Q9" s="65">
        <v>0</v>
      </c>
      <c r="R9" s="22">
        <v>0</v>
      </c>
      <c r="S9" s="24">
        <f t="shared" ref="S9:S11" si="4">IFERROR(R9/Q9,0)</f>
        <v>0</v>
      </c>
    </row>
    <row r="10" spans="1:19" ht="25.5" x14ac:dyDescent="0.25">
      <c r="A10" s="18"/>
      <c r="B10" s="20">
        <v>5001755</v>
      </c>
      <c r="C10" s="20" t="s">
        <v>1143</v>
      </c>
      <c r="D10" s="63">
        <v>3000217</v>
      </c>
      <c r="E10" s="20" t="s">
        <v>1139</v>
      </c>
      <c r="F10" s="64">
        <v>516</v>
      </c>
      <c r="G10" s="20" t="s">
        <v>1146</v>
      </c>
      <c r="H10" s="21">
        <v>29193132</v>
      </c>
      <c r="I10" s="22">
        <v>54133035</v>
      </c>
      <c r="J10" s="22">
        <f t="shared" si="0"/>
        <v>40227865.100000001</v>
      </c>
      <c r="K10" s="22">
        <v>33136184</v>
      </c>
      <c r="L10" s="22">
        <v>3928617.7</v>
      </c>
      <c r="M10" s="22">
        <v>3163063.4</v>
      </c>
      <c r="N10" s="23">
        <f t="shared" si="1"/>
        <v>0.61212499908789519</v>
      </c>
      <c r="O10" s="23">
        <f t="shared" si="2"/>
        <v>0.68469838611487432</v>
      </c>
      <c r="P10" s="24">
        <f t="shared" si="3"/>
        <v>0.7431296822725717</v>
      </c>
      <c r="Q10" s="65">
        <v>0</v>
      </c>
      <c r="R10" s="22">
        <v>0</v>
      </c>
      <c r="S10" s="24">
        <f t="shared" si="4"/>
        <v>0</v>
      </c>
    </row>
    <row r="11" spans="1:19" x14ac:dyDescent="0.25">
      <c r="A11" s="18"/>
      <c r="B11" s="20">
        <v>9000000</v>
      </c>
      <c r="C11" s="20" t="s">
        <v>192</v>
      </c>
      <c r="D11" s="63">
        <v>9000000</v>
      </c>
      <c r="E11" s="20" t="s">
        <v>193</v>
      </c>
      <c r="F11" s="64"/>
      <c r="G11" s="20" t="s">
        <v>205</v>
      </c>
      <c r="H11" s="21">
        <v>34536400</v>
      </c>
      <c r="I11" s="22">
        <v>39367873</v>
      </c>
      <c r="J11" s="22">
        <f t="shared" si="0"/>
        <v>21148989.300000001</v>
      </c>
      <c r="K11" s="22">
        <v>17766547.300000001</v>
      </c>
      <c r="L11" s="22">
        <v>2013112.2</v>
      </c>
      <c r="M11" s="22">
        <v>1369329.8</v>
      </c>
      <c r="N11" s="23">
        <f t="shared" si="1"/>
        <v>0.45129558561622063</v>
      </c>
      <c r="O11" s="23">
        <f t="shared" si="2"/>
        <v>0.50243150042675666</v>
      </c>
      <c r="P11" s="24">
        <f t="shared" si="3"/>
        <v>0.53721442608799319</v>
      </c>
      <c r="Q11" s="65">
        <v>0</v>
      </c>
      <c r="R11" s="22">
        <v>0</v>
      </c>
      <c r="S11" s="24">
        <f t="shared" si="4"/>
        <v>0</v>
      </c>
    </row>
    <row r="12" spans="1:19" ht="15.75" thickBot="1" x14ac:dyDescent="0.3">
      <c r="A12" s="47" t="s">
        <v>161</v>
      </c>
      <c r="B12" s="49"/>
      <c r="C12" s="49"/>
      <c r="D12" s="60"/>
      <c r="E12" s="49"/>
      <c r="F12" s="61"/>
      <c r="G12" s="49"/>
      <c r="H12" s="50">
        <f ca="1">OFFSET(H12,-MATCH("PROYECTOS",$A$8:$A$50,0)-1,0)-(OFFSET(H12,-MATCH("PROYECTOS",$A$8:$A$50,0),0))</f>
        <v>0</v>
      </c>
      <c r="I12" s="51">
        <f t="shared" ref="I12:M12" ca="1" si="5">OFFSET(I12,-MATCH("PROYECTOS",$A$8:$A$50,0)-1,0)-(OFFSET(I12,-MATCH("PROYECTOS",$A$8:$A$50,0),0))</f>
        <v>4876429</v>
      </c>
      <c r="J12" s="51">
        <f t="shared" ca="1" si="5"/>
        <v>2493891</v>
      </c>
      <c r="K12" s="51">
        <f t="shared" ca="1" si="5"/>
        <v>2043380.900000006</v>
      </c>
      <c r="L12" s="51">
        <f t="shared" ca="1" si="5"/>
        <v>307096.80000000075</v>
      </c>
      <c r="M12" s="51">
        <f t="shared" ca="1" si="5"/>
        <v>143413.30000000075</v>
      </c>
      <c r="N12" s="52">
        <f t="shared" ca="1" si="1"/>
        <v>0.41903222624588732</v>
      </c>
      <c r="O12" s="52">
        <f t="shared" ca="1" si="2"/>
        <v>0.48200798166035158</v>
      </c>
      <c r="P12" s="53">
        <f t="shared" ca="1" si="3"/>
        <v>0.51141747372924073</v>
      </c>
      <c r="Q12" s="62"/>
      <c r="R12" s="51"/>
      <c r="S12" s="53"/>
    </row>
  </sheetData>
  <mergeCells count="14">
    <mergeCell ref="F4:G5"/>
    <mergeCell ref="D4:E5"/>
    <mergeCell ref="A4:C5"/>
    <mergeCell ref="A3:G3"/>
    <mergeCell ref="H3:P3"/>
    <mergeCell ref="J4:J5"/>
    <mergeCell ref="I4:I5"/>
    <mergeCell ref="H4:H5"/>
    <mergeCell ref="Q3:S3"/>
    <mergeCell ref="K4:M4"/>
    <mergeCell ref="N4:P4"/>
    <mergeCell ref="S4:S5"/>
    <mergeCell ref="R4:R5"/>
    <mergeCell ref="Q4:Q5"/>
  </mergeCells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7"/>
  <dimension ref="A1:M11"/>
  <sheetViews>
    <sheetView workbookViewId="0">
      <selection activeCell="A8" sqref="A8:L8"/>
    </sheetView>
  </sheetViews>
  <sheetFormatPr baseColWidth="10" defaultColWidth="11.7109375" defaultRowHeight="15" x14ac:dyDescent="0.25"/>
  <cols>
    <col min="1" max="1" width="4.28515625" customWidth="1"/>
    <col min="2" max="2" width="4.28515625" style="4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80</v>
      </c>
      <c r="B1" s="36" t="s">
        <v>72</v>
      </c>
      <c r="C1" s="33" t="s">
        <v>66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1149</v>
      </c>
    </row>
    <row r="3" spans="1:13" ht="15.75" thickBot="1" x14ac:dyDescent="0.3">
      <c r="A3" s="76" t="s">
        <v>75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2"/>
      <c r="C6" s="13"/>
      <c r="D6" s="14">
        <v>37162170</v>
      </c>
      <c r="E6" s="15">
        <v>37653876</v>
      </c>
      <c r="F6" s="15">
        <v>21610585</v>
      </c>
      <c r="G6" s="15">
        <v>17480118</v>
      </c>
      <c r="H6" s="15">
        <v>3387307.4</v>
      </c>
      <c r="I6" s="15">
        <v>743159.6</v>
      </c>
      <c r="J6" s="16">
        <v>0.46423157074188059</v>
      </c>
      <c r="K6" s="16">
        <v>0.55419063365481946</v>
      </c>
      <c r="L6" s="17">
        <v>0.57392723660108724</v>
      </c>
      <c r="M6" s="5"/>
    </row>
    <row r="7" spans="1:13" x14ac:dyDescent="0.25">
      <c r="A7" s="40" t="s">
        <v>107</v>
      </c>
      <c r="B7" s="41"/>
      <c r="C7" s="42"/>
      <c r="D7" s="43">
        <f ca="1">SUM(D8:OFFSET(D6,MATCH("GOBIERNOS REGIONALES",$A$8:$A$50,0),0))</f>
        <v>37162170</v>
      </c>
      <c r="E7" s="44">
        <f ca="1">SUM(E8:OFFSET(E6,MATCH("GOBIERNOS REGIONALES",$A$8:$A$50,0),0))</f>
        <v>37174503</v>
      </c>
      <c r="F7" s="44">
        <f ca="1">SUM(F8:OFFSET(F6,MATCH("GOBIERNOS REGIONALES",$A$8:$A$50,0),0))</f>
        <v>21590585</v>
      </c>
      <c r="G7" s="44">
        <f ca="1">SUM(G8:OFFSET(G6,MATCH("GOBIERNOS REGIONALES",$A$8:$A$50,0),0))</f>
        <v>17470118</v>
      </c>
      <c r="H7" s="44">
        <f ca="1">SUM(H8:OFFSET(H6,MATCH("GOBIERNOS REGIONALES",$A$8:$A$50,0),0))</f>
        <v>3377307.4</v>
      </c>
      <c r="I7" s="44">
        <f ca="1">SUM(I8:OFFSET(I6,MATCH("GOBIERNOS REGIONALES",$A$8:$A$50,0),0))</f>
        <v>743159.6</v>
      </c>
      <c r="J7" s="45">
        <f ca="1">IFERROR(G7/E7,0)</f>
        <v>0.46994893247126934</v>
      </c>
      <c r="K7" s="45">
        <f ca="1">IFERROR(SUM(G7,H7)/E7,0)</f>
        <v>0.56079903475777471</v>
      </c>
      <c r="L7" s="46">
        <f ca="1">IFERROR(SUM(G7,H7,I7)/E7,0)</f>
        <v>0.58079014533160001</v>
      </c>
      <c r="M7" s="5"/>
    </row>
    <row r="8" spans="1:13" ht="25.5" x14ac:dyDescent="0.25">
      <c r="A8" s="18"/>
      <c r="B8" s="19">
        <v>39</v>
      </c>
      <c r="C8" s="20" t="s">
        <v>717</v>
      </c>
      <c r="D8" s="21">
        <v>37162170</v>
      </c>
      <c r="E8" s="22">
        <v>37174503</v>
      </c>
      <c r="F8" s="22">
        <f t="shared" ref="F8:F10" si="0">SUM(G8,H8,I8)</f>
        <v>21590585</v>
      </c>
      <c r="G8" s="22">
        <v>17470118</v>
      </c>
      <c r="H8" s="22">
        <v>3377307.4</v>
      </c>
      <c r="I8" s="22">
        <v>743159.6</v>
      </c>
      <c r="J8" s="23">
        <f t="shared" ref="J8:J10" si="1">IFERROR(G8/E8,0)</f>
        <v>0.46994893247126934</v>
      </c>
      <c r="K8" s="23">
        <f t="shared" ref="K8:K10" si="2">IFERROR(SUM(G8,H8)/E8,0)</f>
        <v>0.56079903475777471</v>
      </c>
      <c r="L8" s="24">
        <f t="shared" ref="L8:L10" si="3">IFERROR(SUM(G8,H8,I8)/E8,0)</f>
        <v>0.58079014533160001</v>
      </c>
      <c r="M8" s="5"/>
    </row>
    <row r="9" spans="1:13" x14ac:dyDescent="0.25">
      <c r="A9" s="40" t="s">
        <v>112</v>
      </c>
      <c r="B9" s="41"/>
      <c r="C9" s="42"/>
      <c r="D9" s="43">
        <f ca="1">SUM(D10:OFFSET(D8,(MATCH("GOBIERNOS LOCALES",$A$8:$A$50,0)-MATCH("GOBIERNOS REGIONALES",$A$8:$A$50,0)),0))</f>
        <v>0</v>
      </c>
      <c r="E9" s="44">
        <f ca="1">SUM(E10:OFFSET(E8,(MATCH("GOBIERNOS LOCALES",$A$8:$A$50,0)-MATCH("GOBIERNOS REGIONALES",$A$8:$A$50,0)),0))</f>
        <v>0</v>
      </c>
      <c r="F9" s="44">
        <f ca="1">SUM(F10:OFFSET(F8,(MATCH("GOBIERNOS LOCALES",$A$8:$A$50,0)-MATCH("GOBIERNOS REGIONALES",$A$8:$A$50,0)),0))</f>
        <v>0</v>
      </c>
      <c r="G9" s="44">
        <f ca="1">SUM(G10:OFFSET(G8,(MATCH("GOBIERNOS LOCALES",$A$8:$A$50,0)-MATCH("GOBIERNOS REGIONALES",$A$8:$A$50,0)),0))</f>
        <v>0</v>
      </c>
      <c r="H9" s="44">
        <f ca="1">SUM(H10:OFFSET(H8,(MATCH("GOBIERNOS LOCALES",$A$8:$A$50,0)-MATCH("GOBIERNOS REGIONALES",$A$8:$A$50,0)),0))</f>
        <v>0</v>
      </c>
      <c r="I9" s="44">
        <f ca="1">SUM(I10:OFFSET(I8,(MATCH("GOBIERNOS LOCALES",$A$8:$A$50,0)-MATCH("GOBIERNOS REGIONALES",$A$8:$A$50,0)),0))</f>
        <v>0</v>
      </c>
      <c r="J9" s="45">
        <f ca="1">IFERROR(G9/E9,0)</f>
        <v>0</v>
      </c>
      <c r="K9" s="45">
        <f ca="1">IFERROR(SUM(G9,H9)/E9,0)</f>
        <v>0</v>
      </c>
      <c r="L9" s="46">
        <f ca="1">IFERROR(SUM(G9,H9,I9)/E9,0)</f>
        <v>0</v>
      </c>
      <c r="M9" s="5"/>
    </row>
    <row r="10" spans="1:13" ht="15.75" thickBot="1" x14ac:dyDescent="0.3">
      <c r="A10" s="47" t="s">
        <v>138</v>
      </c>
      <c r="B10" s="48"/>
      <c r="C10" s="49"/>
      <c r="D10" s="50">
        <v>0</v>
      </c>
      <c r="E10" s="51">
        <v>479373</v>
      </c>
      <c r="F10" s="51">
        <f t="shared" si="0"/>
        <v>20000</v>
      </c>
      <c r="G10" s="51">
        <v>10000</v>
      </c>
      <c r="H10" s="51">
        <v>10000</v>
      </c>
      <c r="I10" s="51">
        <v>0</v>
      </c>
      <c r="J10" s="52">
        <f t="shared" si="1"/>
        <v>2.0860582469183705E-2</v>
      </c>
      <c r="K10" s="52">
        <f t="shared" si="2"/>
        <v>4.172116493836741E-2</v>
      </c>
      <c r="L10" s="53">
        <f t="shared" si="3"/>
        <v>4.172116493836741E-2</v>
      </c>
      <c r="M10" s="5"/>
    </row>
    <row r="11" spans="1:13" x14ac:dyDescent="0.25">
      <c r="D11" s="6"/>
      <c r="E11" s="6"/>
      <c r="F11" s="6"/>
      <c r="G11" s="6"/>
      <c r="H11" s="6"/>
      <c r="I11" s="6"/>
      <c r="J11" s="5"/>
      <c r="K11" s="5"/>
      <c r="L11" s="5"/>
      <c r="M11" s="5"/>
    </row>
  </sheetData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8"/>
  <dimension ref="A1:P100"/>
  <sheetViews>
    <sheetView workbookViewId="0">
      <selection activeCell="N2" sqref="N2"/>
    </sheetView>
  </sheetViews>
  <sheetFormatPr baseColWidth="10" defaultColWidth="11.7109375" defaultRowHeight="15" x14ac:dyDescent="0.25"/>
  <cols>
    <col min="1" max="1" width="4.28515625" customWidth="1"/>
    <col min="2" max="2" width="4.28515625" style="35" customWidth="1"/>
    <col min="3" max="3" width="31.42578125" customWidth="1"/>
    <col min="4" max="6" width="13.5703125" customWidth="1"/>
    <col min="7" max="9" width="0" hidden="1" customWidth="1"/>
  </cols>
  <sheetData>
    <row r="1" spans="1:16" ht="15.75" x14ac:dyDescent="0.25">
      <c r="A1" s="32">
        <v>80</v>
      </c>
      <c r="B1" s="34" t="s">
        <v>72</v>
      </c>
      <c r="C1" s="33" t="s">
        <v>66</v>
      </c>
      <c r="D1" s="33"/>
      <c r="E1" s="33"/>
      <c r="F1" s="33"/>
      <c r="G1" s="33"/>
      <c r="H1" s="33"/>
      <c r="I1" s="33"/>
      <c r="J1" s="33"/>
      <c r="K1" s="33"/>
      <c r="L1" s="33"/>
    </row>
    <row r="2" spans="1:16" ht="15.75" thickBot="1" x14ac:dyDescent="0.3">
      <c r="A2" s="2" t="s">
        <v>1150</v>
      </c>
      <c r="N2" s="1" t="s">
        <v>1157</v>
      </c>
    </row>
    <row r="3" spans="1:16" ht="15.75" thickBot="1" x14ac:dyDescent="0.3">
      <c r="A3" s="76" t="s">
        <v>79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6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6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  <c r="O5" s="6"/>
      <c r="P5" s="66"/>
    </row>
    <row r="6" spans="1:16" x14ac:dyDescent="0.25">
      <c r="A6" s="11" t="s">
        <v>11</v>
      </c>
      <c r="B6" s="37"/>
      <c r="C6" s="13"/>
      <c r="D6" s="14">
        <f ca="1">SUM(D7:OFFSET(D7,50,0))</f>
        <v>37162170</v>
      </c>
      <c r="E6" s="15">
        <f ca="1">SUM(E7:OFFSET(E7,50,0))</f>
        <v>37653876</v>
      </c>
      <c r="F6" s="15">
        <f ca="1">SUM(F7:OFFSET(F7,50,0))</f>
        <v>21610585</v>
      </c>
      <c r="G6" s="15">
        <f ca="1">SUM(G7:OFFSET(G7,50,0))</f>
        <v>17480118</v>
      </c>
      <c r="H6" s="15">
        <f ca="1">SUM(H7:OFFSET(H7,50,0))</f>
        <v>3387307.4</v>
      </c>
      <c r="I6" s="15">
        <f ca="1">SUM(I7:OFFSET(I7,50,0))</f>
        <v>743159.6</v>
      </c>
      <c r="J6" s="16">
        <f ca="1">IFERROR(G6/E6,0)</f>
        <v>0.46423157074188059</v>
      </c>
      <c r="K6" s="16">
        <f ca="1">IFERROR(SUM(G6,H6)/E6,0)</f>
        <v>0.55419063365481946</v>
      </c>
      <c r="L6" s="17">
        <f ca="1">IFERROR(SUM(G6,H6,I6)/E6,0)</f>
        <v>0.57392723660108724</v>
      </c>
      <c r="M6" s="5"/>
      <c r="O6" s="6" t="s">
        <v>206</v>
      </c>
      <c r="P6" s="66" t="s">
        <v>207</v>
      </c>
    </row>
    <row r="7" spans="1:16" x14ac:dyDescent="0.25">
      <c r="A7" s="18"/>
      <c r="B7" s="38">
        <v>15</v>
      </c>
      <c r="C7" s="20" t="s">
        <v>96</v>
      </c>
      <c r="D7" s="21">
        <v>37162170</v>
      </c>
      <c r="E7" s="22">
        <v>37174503</v>
      </c>
      <c r="F7" s="22">
        <f t="shared" ref="F7:F8" si="0">SUM(G7,H7,I7)</f>
        <v>21590585</v>
      </c>
      <c r="G7" s="22">
        <v>17470118</v>
      </c>
      <c r="H7" s="22">
        <v>3377307.4</v>
      </c>
      <c r="I7" s="22">
        <v>743159.6</v>
      </c>
      <c r="J7" s="23">
        <f t="shared" ref="J7:J8" si="1">IFERROR(G7/E7,0)</f>
        <v>0.46994893247126934</v>
      </c>
      <c r="K7" s="23">
        <f t="shared" ref="K7:K8" si="2">IFERROR(SUM(G7,H7)/E7,0)</f>
        <v>0.56079903475777471</v>
      </c>
      <c r="L7" s="24">
        <f t="shared" ref="L7:L8" si="3">IFERROR(SUM(G7,H7,I7)/E7,0)</f>
        <v>0.58079014533160001</v>
      </c>
      <c r="M7" s="5"/>
      <c r="N7" t="s">
        <v>96</v>
      </c>
      <c r="O7" s="6">
        <v>21590585</v>
      </c>
      <c r="P7" s="66">
        <v>0.58079014533160001</v>
      </c>
    </row>
    <row r="8" spans="1:16" ht="15.75" thickBot="1" x14ac:dyDescent="0.3">
      <c r="A8" s="25"/>
      <c r="B8" s="39">
        <v>25</v>
      </c>
      <c r="C8" s="27" t="s">
        <v>106</v>
      </c>
      <c r="D8" s="28">
        <v>0</v>
      </c>
      <c r="E8" s="29">
        <v>479373</v>
      </c>
      <c r="F8" s="29">
        <f t="shared" si="0"/>
        <v>20000</v>
      </c>
      <c r="G8" s="29">
        <v>10000</v>
      </c>
      <c r="H8" s="29">
        <v>10000</v>
      </c>
      <c r="I8" s="29">
        <v>0</v>
      </c>
      <c r="J8" s="30">
        <f t="shared" si="1"/>
        <v>2.0860582469183705E-2</v>
      </c>
      <c r="K8" s="30">
        <f t="shared" si="2"/>
        <v>4.172116493836741E-2</v>
      </c>
      <c r="L8" s="31">
        <f t="shared" si="3"/>
        <v>4.172116493836741E-2</v>
      </c>
      <c r="M8" s="5"/>
      <c r="N8" t="s">
        <v>106</v>
      </c>
      <c r="O8" s="6">
        <v>20000</v>
      </c>
      <c r="P8" s="66">
        <v>4.172116493836741E-2</v>
      </c>
    </row>
    <row r="9" spans="1:16" x14ac:dyDescent="0.25">
      <c r="O9" s="6"/>
      <c r="P9" s="66"/>
    </row>
    <row r="10" spans="1:16" x14ac:dyDescent="0.25">
      <c r="O10" s="6"/>
      <c r="P10" s="66"/>
    </row>
    <row r="11" spans="1:16" x14ac:dyDescent="0.25">
      <c r="O11" s="6"/>
      <c r="P11" s="66"/>
    </row>
    <row r="12" spans="1:16" x14ac:dyDescent="0.25">
      <c r="O12" s="6"/>
      <c r="P12" s="66"/>
    </row>
    <row r="13" spans="1:16" x14ac:dyDescent="0.25">
      <c r="O13" s="6"/>
      <c r="P13" s="66"/>
    </row>
    <row r="14" spans="1:16" x14ac:dyDescent="0.25">
      <c r="O14" s="6"/>
      <c r="P14" s="66"/>
    </row>
    <row r="15" spans="1:16" x14ac:dyDescent="0.25">
      <c r="O15" s="6"/>
      <c r="P15" s="66"/>
    </row>
    <row r="16" spans="1:16" x14ac:dyDescent="0.25">
      <c r="O16" s="6"/>
      <c r="P16" s="66"/>
    </row>
    <row r="17" spans="15:16" x14ac:dyDescent="0.25">
      <c r="O17" s="6"/>
      <c r="P17" s="66"/>
    </row>
    <row r="18" spans="15:16" x14ac:dyDescent="0.25">
      <c r="O18" s="6"/>
      <c r="P18" s="66"/>
    </row>
    <row r="19" spans="15:16" x14ac:dyDescent="0.25">
      <c r="O19" s="6"/>
      <c r="P19" s="66"/>
    </row>
    <row r="20" spans="15:16" x14ac:dyDescent="0.25">
      <c r="O20" s="6"/>
      <c r="P20" s="66"/>
    </row>
    <row r="21" spans="15:16" x14ac:dyDescent="0.25">
      <c r="O21" s="6"/>
      <c r="P21" s="66"/>
    </row>
    <row r="22" spans="15:16" x14ac:dyDescent="0.25">
      <c r="O22" s="6"/>
      <c r="P22" s="66"/>
    </row>
    <row r="23" spans="15:16" x14ac:dyDescent="0.25">
      <c r="O23" s="6"/>
      <c r="P23" s="66"/>
    </row>
    <row r="24" spans="15:16" x14ac:dyDescent="0.25">
      <c r="O24" s="6"/>
      <c r="P24" s="66"/>
    </row>
    <row r="25" spans="15:16" x14ac:dyDescent="0.25">
      <c r="O25" s="6"/>
      <c r="P25" s="66"/>
    </row>
    <row r="26" spans="15:16" x14ac:dyDescent="0.25">
      <c r="O26" s="6"/>
      <c r="P26" s="66"/>
    </row>
    <row r="27" spans="15:16" x14ac:dyDescent="0.25">
      <c r="O27" s="6"/>
      <c r="P27" s="66"/>
    </row>
    <row r="28" spans="15:16" x14ac:dyDescent="0.25">
      <c r="O28" s="6"/>
      <c r="P28" s="66"/>
    </row>
    <row r="29" spans="15:16" x14ac:dyDescent="0.25">
      <c r="O29" s="6"/>
      <c r="P29" s="66"/>
    </row>
    <row r="30" spans="15:16" x14ac:dyDescent="0.25">
      <c r="O30" s="6"/>
      <c r="P30" s="66"/>
    </row>
    <row r="31" spans="15:16" x14ac:dyDescent="0.25">
      <c r="O31" s="6"/>
      <c r="P31" s="66"/>
    </row>
    <row r="32" spans="15:16" x14ac:dyDescent="0.25">
      <c r="O32" s="6"/>
      <c r="P32" s="66"/>
    </row>
    <row r="33" spans="15:16" x14ac:dyDescent="0.25">
      <c r="O33" s="6"/>
      <c r="P33" s="66"/>
    </row>
    <row r="34" spans="15:16" x14ac:dyDescent="0.25">
      <c r="O34" s="6"/>
      <c r="P34" s="66"/>
    </row>
    <row r="35" spans="15:16" x14ac:dyDescent="0.25">
      <c r="O35" s="6"/>
      <c r="P35" s="66"/>
    </row>
    <row r="36" spans="15:16" x14ac:dyDescent="0.25">
      <c r="O36" s="6"/>
      <c r="P36" s="66"/>
    </row>
    <row r="37" spans="15:16" x14ac:dyDescent="0.25">
      <c r="O37" s="6"/>
      <c r="P37" s="66"/>
    </row>
    <row r="38" spans="15:16" x14ac:dyDescent="0.25">
      <c r="O38" s="6"/>
      <c r="P38" s="66"/>
    </row>
    <row r="39" spans="15:16" x14ac:dyDescent="0.25">
      <c r="O39" s="6"/>
      <c r="P39" s="66"/>
    </row>
    <row r="40" spans="15:16" x14ac:dyDescent="0.25">
      <c r="O40" s="6"/>
      <c r="P40" s="66"/>
    </row>
    <row r="41" spans="15:16" x14ac:dyDescent="0.25">
      <c r="O41" s="6"/>
      <c r="P41" s="66"/>
    </row>
    <row r="42" spans="15:16" x14ac:dyDescent="0.25">
      <c r="O42" s="6"/>
      <c r="P42" s="66"/>
    </row>
    <row r="43" spans="15:16" x14ac:dyDescent="0.25">
      <c r="O43" s="6"/>
      <c r="P43" s="66"/>
    </row>
    <row r="44" spans="15:16" x14ac:dyDescent="0.25">
      <c r="O44" s="6"/>
      <c r="P44" s="66"/>
    </row>
    <row r="45" spans="15:16" x14ac:dyDescent="0.25">
      <c r="O45" s="6"/>
      <c r="P45" s="66"/>
    </row>
    <row r="46" spans="15:16" x14ac:dyDescent="0.25">
      <c r="O46" s="6"/>
      <c r="P46" s="66"/>
    </row>
    <row r="47" spans="15:16" x14ac:dyDescent="0.25">
      <c r="O47" s="6"/>
      <c r="P47" s="66"/>
    </row>
    <row r="48" spans="15:16" x14ac:dyDescent="0.25">
      <c r="O48" s="6"/>
      <c r="P48" s="66"/>
    </row>
    <row r="49" spans="15:16" x14ac:dyDescent="0.25">
      <c r="O49" s="6"/>
      <c r="P49" s="66"/>
    </row>
    <row r="50" spans="15:16" x14ac:dyDescent="0.25">
      <c r="O50" s="6"/>
      <c r="P50" s="66"/>
    </row>
    <row r="51" spans="15:16" x14ac:dyDescent="0.25">
      <c r="O51" s="6"/>
      <c r="P51" s="66"/>
    </row>
    <row r="52" spans="15:16" x14ac:dyDescent="0.25">
      <c r="O52" s="6"/>
      <c r="P52" s="66"/>
    </row>
    <row r="53" spans="15:16" x14ac:dyDescent="0.25">
      <c r="O53" s="6"/>
      <c r="P53" s="66"/>
    </row>
    <row r="54" spans="15:16" x14ac:dyDescent="0.25">
      <c r="O54" s="6"/>
      <c r="P54" s="66"/>
    </row>
    <row r="55" spans="15:16" x14ac:dyDescent="0.25">
      <c r="O55" s="6"/>
      <c r="P55" s="66"/>
    </row>
    <row r="56" spans="15:16" x14ac:dyDescent="0.25">
      <c r="O56" s="6"/>
      <c r="P56" s="66"/>
    </row>
    <row r="57" spans="15:16" x14ac:dyDescent="0.25">
      <c r="O57" s="6"/>
      <c r="P57" s="66"/>
    </row>
    <row r="58" spans="15:16" x14ac:dyDescent="0.25">
      <c r="O58" s="6"/>
      <c r="P58" s="66"/>
    </row>
    <row r="59" spans="15:16" x14ac:dyDescent="0.25">
      <c r="O59" s="6"/>
      <c r="P59" s="66"/>
    </row>
    <row r="60" spans="15:16" x14ac:dyDescent="0.25">
      <c r="O60" s="6"/>
      <c r="P60" s="66"/>
    </row>
    <row r="61" spans="15:16" x14ac:dyDescent="0.25">
      <c r="O61" s="6"/>
      <c r="P61" s="66"/>
    </row>
    <row r="62" spans="15:16" x14ac:dyDescent="0.25">
      <c r="O62" s="6"/>
      <c r="P62" s="66"/>
    </row>
    <row r="63" spans="15:16" x14ac:dyDescent="0.25">
      <c r="O63" s="6"/>
      <c r="P63" s="66"/>
    </row>
    <row r="64" spans="15:16" x14ac:dyDescent="0.25">
      <c r="O64" s="6"/>
      <c r="P64" s="66"/>
    </row>
    <row r="65" spans="15:16" x14ac:dyDescent="0.25">
      <c r="O65" s="6"/>
      <c r="P65" s="66"/>
    </row>
    <row r="66" spans="15:16" x14ac:dyDescent="0.25">
      <c r="O66" s="6"/>
      <c r="P66" s="66"/>
    </row>
    <row r="67" spans="15:16" x14ac:dyDescent="0.25">
      <c r="O67" s="6"/>
      <c r="P67" s="66"/>
    </row>
    <row r="68" spans="15:16" x14ac:dyDescent="0.25">
      <c r="O68" s="6"/>
      <c r="P68" s="66"/>
    </row>
    <row r="69" spans="15:16" x14ac:dyDescent="0.25">
      <c r="O69" s="6"/>
      <c r="P69" s="66"/>
    </row>
    <row r="70" spans="15:16" x14ac:dyDescent="0.25">
      <c r="O70" s="6"/>
      <c r="P70" s="66"/>
    </row>
    <row r="71" spans="15:16" x14ac:dyDescent="0.25">
      <c r="O71" s="6"/>
      <c r="P71" s="66"/>
    </row>
    <row r="72" spans="15:16" x14ac:dyDescent="0.25">
      <c r="O72" s="6"/>
      <c r="P72" s="66"/>
    </row>
    <row r="73" spans="15:16" x14ac:dyDescent="0.25">
      <c r="O73" s="6"/>
      <c r="P73" s="66"/>
    </row>
    <row r="74" spans="15:16" x14ac:dyDescent="0.25">
      <c r="O74" s="6"/>
      <c r="P74" s="66"/>
    </row>
    <row r="75" spans="15:16" x14ac:dyDescent="0.25">
      <c r="O75" s="6"/>
      <c r="P75" s="66"/>
    </row>
    <row r="76" spans="15:16" x14ac:dyDescent="0.25">
      <c r="O76" s="6"/>
      <c r="P76" s="66"/>
    </row>
    <row r="77" spans="15:16" x14ac:dyDescent="0.25">
      <c r="O77" s="6"/>
      <c r="P77" s="66"/>
    </row>
    <row r="78" spans="15:16" x14ac:dyDescent="0.25">
      <c r="O78" s="6"/>
      <c r="P78" s="66"/>
    </row>
    <row r="79" spans="15:16" x14ac:dyDescent="0.25">
      <c r="O79" s="6"/>
      <c r="P79" s="66"/>
    </row>
    <row r="80" spans="15:16" x14ac:dyDescent="0.25">
      <c r="O80" s="6"/>
      <c r="P80" s="66"/>
    </row>
    <row r="81" spans="15:16" x14ac:dyDescent="0.25">
      <c r="O81" s="6"/>
      <c r="P81" s="66"/>
    </row>
    <row r="82" spans="15:16" x14ac:dyDescent="0.25">
      <c r="O82" s="6"/>
      <c r="P82" s="66"/>
    </row>
    <row r="83" spans="15:16" x14ac:dyDescent="0.25">
      <c r="O83" s="6"/>
      <c r="P83" s="66"/>
    </row>
    <row r="84" spans="15:16" x14ac:dyDescent="0.25">
      <c r="O84" s="6"/>
      <c r="P84" s="66"/>
    </row>
    <row r="85" spans="15:16" x14ac:dyDescent="0.25">
      <c r="O85" s="6"/>
      <c r="P85" s="66"/>
    </row>
    <row r="86" spans="15:16" x14ac:dyDescent="0.25">
      <c r="O86" s="6"/>
      <c r="P86" s="66"/>
    </row>
    <row r="87" spans="15:16" x14ac:dyDescent="0.25">
      <c r="O87" s="6"/>
      <c r="P87" s="66"/>
    </row>
    <row r="88" spans="15:16" x14ac:dyDescent="0.25">
      <c r="O88" s="6"/>
      <c r="P88" s="66"/>
    </row>
    <row r="89" spans="15:16" x14ac:dyDescent="0.25">
      <c r="O89" s="6"/>
      <c r="P89" s="66"/>
    </row>
    <row r="90" spans="15:16" x14ac:dyDescent="0.25">
      <c r="O90" s="6"/>
      <c r="P90" s="66"/>
    </row>
    <row r="91" spans="15:16" x14ac:dyDescent="0.25">
      <c r="O91" s="6"/>
      <c r="P91" s="66"/>
    </row>
    <row r="92" spans="15:16" x14ac:dyDescent="0.25">
      <c r="O92" s="6"/>
      <c r="P92" s="66"/>
    </row>
    <row r="93" spans="15:16" x14ac:dyDescent="0.25">
      <c r="O93" s="6"/>
      <c r="P93" s="66"/>
    </row>
    <row r="94" spans="15:16" x14ac:dyDescent="0.25">
      <c r="O94" s="6"/>
      <c r="P94" s="66"/>
    </row>
    <row r="95" spans="15:16" x14ac:dyDescent="0.25">
      <c r="O95" s="6"/>
      <c r="P95" s="66"/>
    </row>
    <row r="96" spans="15:16" x14ac:dyDescent="0.25">
      <c r="O96" s="6"/>
      <c r="P96" s="66"/>
    </row>
    <row r="97" spans="15:16" x14ac:dyDescent="0.25">
      <c r="O97" s="6"/>
      <c r="P97" s="66"/>
    </row>
    <row r="98" spans="15:16" x14ac:dyDescent="0.25">
      <c r="O98" s="6"/>
      <c r="P98" s="66"/>
    </row>
    <row r="99" spans="15:16" x14ac:dyDescent="0.25">
      <c r="O99" s="6"/>
      <c r="P99" s="66"/>
    </row>
    <row r="100" spans="15:16" x14ac:dyDescent="0.25">
      <c r="O100" s="6"/>
      <c r="P100" s="66"/>
    </row>
  </sheetData>
  <sortState ref="N6:P100">
    <sortCondition descending="1" ref="P5:P100"/>
  </sortState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  <drawing r:id="rId1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9"/>
  <dimension ref="A1:M17"/>
  <sheetViews>
    <sheetView workbookViewId="0">
      <selection activeCell="A17" sqref="A17:D17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80</v>
      </c>
      <c r="B1" s="33" t="s">
        <v>72</v>
      </c>
      <c r="C1" s="33" t="s">
        <v>66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1151</v>
      </c>
    </row>
    <row r="3" spans="1:13" ht="15.75" thickBot="1" x14ac:dyDescent="0.3">
      <c r="A3" s="76" t="s">
        <v>81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3"/>
      <c r="C6" s="13"/>
      <c r="D6" s="14">
        <v>37162170</v>
      </c>
      <c r="E6" s="15">
        <v>37653876</v>
      </c>
      <c r="F6" s="15">
        <v>21610585</v>
      </c>
      <c r="G6" s="15">
        <v>17480118</v>
      </c>
      <c r="H6" s="15">
        <v>3387307.4</v>
      </c>
      <c r="I6" s="15">
        <v>743159.6</v>
      </c>
      <c r="J6" s="16">
        <v>0.46423157074188059</v>
      </c>
      <c r="K6" s="16">
        <v>0.55419063365481946</v>
      </c>
      <c r="L6" s="17">
        <v>0.57392723660108724</v>
      </c>
      <c r="M6" s="5"/>
    </row>
    <row r="7" spans="1:13" x14ac:dyDescent="0.25">
      <c r="A7" s="40" t="s">
        <v>139</v>
      </c>
      <c r="B7" s="42"/>
      <c r="C7" s="42"/>
      <c r="D7" s="43">
        <f ca="1">SUM(D8:OFFSET(D6,MATCH("PROYECTOS",$A$8:$A$50,0),0))</f>
        <v>37162170</v>
      </c>
      <c r="E7" s="44">
        <f ca="1">SUM(E8:OFFSET(E6,MATCH("PROYECTOS",$A$8:$A$50,0),0))</f>
        <v>37174503</v>
      </c>
      <c r="F7" s="44">
        <f ca="1">SUM(F8:OFFSET(F6,MATCH("PROYECTOS",$A$8:$A$50,0),0))</f>
        <v>21590584.800000001</v>
      </c>
      <c r="G7" s="44">
        <f ca="1">SUM(G8:OFFSET(G6,MATCH("PROYECTOS",$A$8:$A$50,0),0))</f>
        <v>17470118</v>
      </c>
      <c r="H7" s="44">
        <f ca="1">SUM(H8:OFFSET(H6,MATCH("PROYECTOS",$A$8:$A$50,0),0))</f>
        <v>3377307.3</v>
      </c>
      <c r="I7" s="44">
        <f ca="1">SUM(I8:OFFSET(I6,MATCH("PROYECTOS",$A$8:$A$50,0),0))</f>
        <v>743159.5</v>
      </c>
      <c r="J7" s="45">
        <f ca="1">IFERROR(G7/E7,0)</f>
        <v>0.46994893247126934</v>
      </c>
      <c r="K7" s="45">
        <f ca="1">IFERROR(SUM(G7,H7)/E7,0)</f>
        <v>0.56079903206775894</v>
      </c>
      <c r="L7" s="46">
        <f ca="1">IFERROR(SUM(G7,H7,I7)/E7,0)</f>
        <v>0.58079013995156847</v>
      </c>
      <c r="M7" s="5"/>
    </row>
    <row r="8" spans="1:13" x14ac:dyDescent="0.25">
      <c r="A8" s="18"/>
      <c r="B8" s="20">
        <v>3000001</v>
      </c>
      <c r="C8" s="20" t="s">
        <v>366</v>
      </c>
      <c r="D8" s="21">
        <v>7981866</v>
      </c>
      <c r="E8" s="22">
        <v>8980685</v>
      </c>
      <c r="F8" s="22">
        <f t="shared" ref="F8:F10" si="0">SUM(G8,H8,I8)</f>
        <v>5649374.7000000002</v>
      </c>
      <c r="G8" s="22">
        <v>4958424.5</v>
      </c>
      <c r="H8" s="22">
        <v>653366.9</v>
      </c>
      <c r="I8" s="22">
        <v>37583.300000000003</v>
      </c>
      <c r="J8" s="23">
        <f t="shared" ref="J8:J11" si="1">IFERROR(G8/E8,0)</f>
        <v>0.55212096850073245</v>
      </c>
      <c r="K8" s="23">
        <f t="shared" ref="K8:K11" si="2">IFERROR(SUM(G8,H8)/E8,0)</f>
        <v>0.62487342557945191</v>
      </c>
      <c r="L8" s="24">
        <f t="shared" ref="L8:L11" si="3">IFERROR(SUM(G8,H8,I8)/E8,0)</f>
        <v>0.62905832906955317</v>
      </c>
      <c r="M8" s="5"/>
    </row>
    <row r="9" spans="1:13" ht="38.25" x14ac:dyDescent="0.25">
      <c r="A9" s="18"/>
      <c r="B9" s="20">
        <v>3000223</v>
      </c>
      <c r="C9" s="20" t="s">
        <v>1152</v>
      </c>
      <c r="D9" s="21">
        <v>25238650</v>
      </c>
      <c r="E9" s="22">
        <v>20974164</v>
      </c>
      <c r="F9" s="22">
        <f t="shared" si="0"/>
        <v>13499196.4</v>
      </c>
      <c r="G9" s="22">
        <v>11067941.4</v>
      </c>
      <c r="H9" s="22">
        <v>1783286.4</v>
      </c>
      <c r="I9" s="22">
        <v>647968.6</v>
      </c>
      <c r="J9" s="23">
        <f t="shared" si="1"/>
        <v>0.52769404301406242</v>
      </c>
      <c r="K9" s="23">
        <f t="shared" si="2"/>
        <v>0.61271704559952911</v>
      </c>
      <c r="L9" s="24">
        <f t="shared" si="3"/>
        <v>0.64361070124177533</v>
      </c>
      <c r="M9" s="5"/>
    </row>
    <row r="10" spans="1:13" x14ac:dyDescent="0.25">
      <c r="A10" s="18"/>
      <c r="B10" s="20">
        <v>9000000</v>
      </c>
      <c r="C10" s="20" t="s">
        <v>160</v>
      </c>
      <c r="D10" s="21">
        <v>3941654</v>
      </c>
      <c r="E10" s="22">
        <v>7219654</v>
      </c>
      <c r="F10" s="22">
        <f t="shared" si="0"/>
        <v>2442013.7000000002</v>
      </c>
      <c r="G10" s="22">
        <v>1443752.1</v>
      </c>
      <c r="H10" s="22">
        <v>940654</v>
      </c>
      <c r="I10" s="22">
        <v>57607.6</v>
      </c>
      <c r="J10" s="23">
        <f t="shared" si="1"/>
        <v>0.19997524812130887</v>
      </c>
      <c r="K10" s="23">
        <f t="shared" si="2"/>
        <v>0.33026597950538905</v>
      </c>
      <c r="L10" s="24">
        <f t="shared" si="3"/>
        <v>0.33824525385842591</v>
      </c>
      <c r="M10" s="5"/>
    </row>
    <row r="11" spans="1:13" ht="15.75" thickBot="1" x14ac:dyDescent="0.3">
      <c r="A11" s="47" t="s">
        <v>161</v>
      </c>
      <c r="B11" s="49"/>
      <c r="C11" s="49"/>
      <c r="D11" s="50">
        <f ca="1">OFFSET(D11,-MATCH("PROYECTOS",$A$8:$A$50,0)-1,0)-(OFFSET(D11,-MATCH("PROYECTOS",$A$8:$A$50,0),0))</f>
        <v>0</v>
      </c>
      <c r="E11" s="51">
        <f t="shared" ref="E11:I11" ca="1" si="4">OFFSET(E11,-MATCH("PROYECTOS",$A$8:$A$50,0)-1,0)-(OFFSET(E11,-MATCH("PROYECTOS",$A$8:$A$50,0),0))</f>
        <v>479373</v>
      </c>
      <c r="F11" s="51">
        <f t="shared" ca="1" si="4"/>
        <v>20000.199999999255</v>
      </c>
      <c r="G11" s="51">
        <f t="shared" ca="1" si="4"/>
        <v>10000</v>
      </c>
      <c r="H11" s="51">
        <f t="shared" ca="1" si="4"/>
        <v>10000.100000000093</v>
      </c>
      <c r="I11" s="51">
        <f t="shared" ca="1" si="4"/>
        <v>9.9999999976716936E-2</v>
      </c>
      <c r="J11" s="52">
        <f t="shared" ca="1" si="1"/>
        <v>2.0860582469183705E-2</v>
      </c>
      <c r="K11" s="52">
        <f t="shared" ca="1" si="2"/>
        <v>4.1721373544192294E-2</v>
      </c>
      <c r="L11" s="53">
        <f t="shared" ca="1" si="3"/>
        <v>4.1721582150016936E-2</v>
      </c>
      <c r="M11" s="5"/>
    </row>
    <row r="12" spans="1:13" ht="15.75" thickBot="1" x14ac:dyDescent="0.3"/>
    <row r="13" spans="1:13" ht="15.75" thickBot="1" x14ac:dyDescent="0.3">
      <c r="A13" s="82" t="s">
        <v>209</v>
      </c>
      <c r="B13" s="83"/>
      <c r="C13" s="83"/>
      <c r="D13" s="84"/>
    </row>
    <row r="14" spans="1:13" ht="15.75" thickBot="1" x14ac:dyDescent="0.3">
      <c r="A14" s="2" t="s">
        <v>1158</v>
      </c>
    </row>
    <row r="15" spans="1:13" ht="45" customHeight="1" x14ac:dyDescent="0.25">
      <c r="A15" s="76" t="s">
        <v>211</v>
      </c>
      <c r="B15" s="77"/>
      <c r="C15" s="77"/>
      <c r="D15" s="87" t="s">
        <v>212</v>
      </c>
    </row>
    <row r="16" spans="1:13" ht="15.75" thickBot="1" x14ac:dyDescent="0.3">
      <c r="A16" s="79"/>
      <c r="B16" s="80"/>
      <c r="C16" s="80"/>
      <c r="D16" s="98"/>
    </row>
    <row r="17" spans="1:4" ht="15.75" thickBot="1" x14ac:dyDescent="0.3">
      <c r="A17" s="67"/>
      <c r="B17" s="68">
        <v>9000000</v>
      </c>
      <c r="C17" s="68" t="s">
        <v>160</v>
      </c>
      <c r="D17" s="69">
        <v>0.33824525385842591</v>
      </c>
    </row>
  </sheetData>
  <mergeCells count="10">
    <mergeCell ref="A13:D13"/>
    <mergeCell ref="A15:C16"/>
    <mergeCell ref="D15:D16"/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0"/>
  <dimension ref="A1:S12"/>
  <sheetViews>
    <sheetView workbookViewId="0">
      <selection activeCell="A11" sqref="A11:S11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4" width="7.7109375" customWidth="1"/>
    <col min="5" max="5" width="31.42578125" customWidth="1"/>
    <col min="6" max="6" width="4.28515625" style="4" customWidth="1"/>
    <col min="7" max="7" width="11.42578125" customWidth="1"/>
    <col min="8" max="10" width="13.5703125" customWidth="1"/>
    <col min="11" max="13" width="0" hidden="1" customWidth="1"/>
    <col min="17" max="18" width="14" hidden="1" customWidth="1"/>
    <col min="19" max="19" width="0" hidden="1" customWidth="1"/>
  </cols>
  <sheetData>
    <row r="1" spans="1:19" ht="15.75" x14ac:dyDescent="0.25">
      <c r="A1" s="32">
        <v>80</v>
      </c>
      <c r="B1" s="33" t="s">
        <v>72</v>
      </c>
      <c r="C1" s="33" t="s">
        <v>66</v>
      </c>
      <c r="D1" s="33"/>
      <c r="E1" s="33"/>
      <c r="F1" s="36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15.75" thickBot="1" x14ac:dyDescent="0.3">
      <c r="A2" s="2" t="s">
        <v>1153</v>
      </c>
    </row>
    <row r="3" spans="1:19" ht="15.75" thickBot="1" x14ac:dyDescent="0.3">
      <c r="A3" s="76" t="s">
        <v>163</v>
      </c>
      <c r="B3" s="77"/>
      <c r="C3" s="77"/>
      <c r="D3" s="77"/>
      <c r="E3" s="77"/>
      <c r="F3" s="77"/>
      <c r="G3" s="77"/>
      <c r="H3" s="76" t="s">
        <v>1</v>
      </c>
      <c r="I3" s="77"/>
      <c r="J3" s="77"/>
      <c r="K3" s="77"/>
      <c r="L3" s="77"/>
      <c r="M3" s="77"/>
      <c r="N3" s="77"/>
      <c r="O3" s="77"/>
      <c r="P3" s="78"/>
      <c r="Q3" s="77" t="s">
        <v>167</v>
      </c>
      <c r="R3" s="77"/>
      <c r="S3" s="78"/>
    </row>
    <row r="4" spans="1:19" ht="45" customHeight="1" x14ac:dyDescent="0.25">
      <c r="A4" s="96" t="s">
        <v>164</v>
      </c>
      <c r="B4" s="92"/>
      <c r="C4" s="92"/>
      <c r="D4" s="92" t="s">
        <v>165</v>
      </c>
      <c r="E4" s="92"/>
      <c r="F4" s="92" t="s">
        <v>166</v>
      </c>
      <c r="G4" s="93"/>
      <c r="H4" s="74" t="s">
        <v>2</v>
      </c>
      <c r="I4" s="72" t="s">
        <v>3</v>
      </c>
      <c r="J4" s="72" t="s">
        <v>76</v>
      </c>
      <c r="K4" s="72" t="s">
        <v>5</v>
      </c>
      <c r="L4" s="72"/>
      <c r="M4" s="72"/>
      <c r="N4" s="72" t="s">
        <v>9</v>
      </c>
      <c r="O4" s="72"/>
      <c r="P4" s="81"/>
      <c r="Q4" s="90" t="s">
        <v>168</v>
      </c>
      <c r="R4" s="72" t="s">
        <v>169</v>
      </c>
      <c r="S4" s="81" t="s">
        <v>170</v>
      </c>
    </row>
    <row r="5" spans="1:19" ht="15.75" thickBot="1" x14ac:dyDescent="0.3">
      <c r="A5" s="97"/>
      <c r="B5" s="94"/>
      <c r="C5" s="94"/>
      <c r="D5" s="94"/>
      <c r="E5" s="94"/>
      <c r="F5" s="94"/>
      <c r="G5" s="95"/>
      <c r="H5" s="75"/>
      <c r="I5" s="73"/>
      <c r="J5" s="73"/>
      <c r="K5" s="9" t="s">
        <v>6</v>
      </c>
      <c r="L5" s="9" t="s">
        <v>7</v>
      </c>
      <c r="M5" s="9" t="s">
        <v>77</v>
      </c>
      <c r="N5" s="9" t="s">
        <v>10</v>
      </c>
      <c r="O5" s="9" t="s">
        <v>7</v>
      </c>
      <c r="P5" s="10" t="s">
        <v>77</v>
      </c>
      <c r="Q5" s="91"/>
      <c r="R5" s="73"/>
      <c r="S5" s="89"/>
    </row>
    <row r="6" spans="1:19" x14ac:dyDescent="0.25">
      <c r="A6" s="11" t="s">
        <v>11</v>
      </c>
      <c r="B6" s="13"/>
      <c r="C6" s="13"/>
      <c r="D6" s="54"/>
      <c r="E6" s="13"/>
      <c r="F6" s="55"/>
      <c r="G6" s="13"/>
      <c r="H6" s="14">
        <v>37162170</v>
      </c>
      <c r="I6" s="15">
        <v>37653876</v>
      </c>
      <c r="J6" s="15">
        <v>21610585</v>
      </c>
      <c r="K6" s="15">
        <v>17480118</v>
      </c>
      <c r="L6" s="15">
        <v>3387307.4</v>
      </c>
      <c r="M6" s="15">
        <v>743159.6</v>
      </c>
      <c r="N6" s="16">
        <v>0.46423157074188059</v>
      </c>
      <c r="O6" s="16">
        <v>0.55419063365481946</v>
      </c>
      <c r="P6" s="17">
        <v>0.57392723660108724</v>
      </c>
      <c r="Q6" s="56"/>
      <c r="R6" s="15"/>
      <c r="S6" s="17"/>
    </row>
    <row r="7" spans="1:19" x14ac:dyDescent="0.25">
      <c r="A7" s="40" t="s">
        <v>171</v>
      </c>
      <c r="B7" s="42"/>
      <c r="C7" s="42"/>
      <c r="D7" s="57"/>
      <c r="E7" s="42"/>
      <c r="F7" s="58"/>
      <c r="G7" s="42"/>
      <c r="H7" s="43">
        <f ca="1">SUM(H8:OFFSET(H6,MATCH("PROYECTOS",$A$8:$A$50,0),0))</f>
        <v>37162170</v>
      </c>
      <c r="I7" s="44">
        <f ca="1">SUM(I8:OFFSET(I6,MATCH("PROYECTOS",$A$8:$A$50,0),0))</f>
        <v>37174503</v>
      </c>
      <c r="J7" s="44">
        <f ca="1">SUM(J8:OFFSET(J6,MATCH("PROYECTOS",$A$8:$A$50,0),0))</f>
        <v>21590584.899999999</v>
      </c>
      <c r="K7" s="44">
        <f ca="1">SUM(K8:OFFSET(K6,MATCH("PROYECTOS",$A$8:$A$50,0),0))</f>
        <v>17470118</v>
      </c>
      <c r="L7" s="44">
        <f ca="1">SUM(L8:OFFSET(L6,MATCH("PROYECTOS",$A$8:$A$50,0),0))</f>
        <v>3377307.4000000004</v>
      </c>
      <c r="M7" s="44">
        <f ca="1">SUM(M8:OFFSET(M6,MATCH("PROYECTOS",$A$8:$A$50,0),0))</f>
        <v>743159.50000000012</v>
      </c>
      <c r="N7" s="45">
        <f ca="1">IFERROR(K7/I7,0)</f>
        <v>0.46994893247126934</v>
      </c>
      <c r="O7" s="45">
        <f ca="1">IFERROR(SUM(K7,L7)/I7,0)</f>
        <v>0.56079903475777471</v>
      </c>
      <c r="P7" s="46">
        <f ca="1">IFERROR(SUM(K7,L7,M7)/I7,0)</f>
        <v>0.58079014264158413</v>
      </c>
      <c r="Q7" s="59"/>
      <c r="R7" s="44"/>
      <c r="S7" s="46"/>
    </row>
    <row r="8" spans="1:19" x14ac:dyDescent="0.25">
      <c r="A8" s="18"/>
      <c r="B8" s="20">
        <v>5000276</v>
      </c>
      <c r="C8" s="20" t="s">
        <v>510</v>
      </c>
      <c r="D8" s="63">
        <v>3000001</v>
      </c>
      <c r="E8" s="20" t="s">
        <v>366</v>
      </c>
      <c r="F8" s="64">
        <v>60</v>
      </c>
      <c r="G8" s="20" t="s">
        <v>194</v>
      </c>
      <c r="H8" s="21">
        <v>7783746</v>
      </c>
      <c r="I8" s="22">
        <v>8822565</v>
      </c>
      <c r="J8" s="22">
        <f t="shared" ref="J8:J11" si="0">SUM(K8,L8,M8)</f>
        <v>5541585.7000000002</v>
      </c>
      <c r="K8" s="22">
        <v>4863235.5</v>
      </c>
      <c r="L8" s="22">
        <v>640766.9</v>
      </c>
      <c r="M8" s="22">
        <v>37583.300000000003</v>
      </c>
      <c r="N8" s="23">
        <f t="shared" ref="N8:N12" si="1">IFERROR(K8/I8,0)</f>
        <v>0.55122693910444409</v>
      </c>
      <c r="O8" s="23">
        <f t="shared" ref="O8:O12" si="2">IFERROR(SUM(K8,L8)/I8,0)</f>
        <v>0.62385512603194204</v>
      </c>
      <c r="P8" s="24">
        <f t="shared" ref="P8:P12" si="3">IFERROR(SUM(K8,L8,M8)/I8,0)</f>
        <v>0.62811503230636445</v>
      </c>
      <c r="Q8" s="65">
        <v>0</v>
      </c>
      <c r="R8" s="22">
        <v>0</v>
      </c>
      <c r="S8" s="24">
        <f>IFERROR(R8/Q8,0)</f>
        <v>0</v>
      </c>
    </row>
    <row r="9" spans="1:19" x14ac:dyDescent="0.25">
      <c r="A9" s="18"/>
      <c r="B9" s="20">
        <v>5001640</v>
      </c>
      <c r="C9" s="20" t="s">
        <v>1154</v>
      </c>
      <c r="D9" s="63">
        <v>3000001</v>
      </c>
      <c r="E9" s="20" t="s">
        <v>366</v>
      </c>
      <c r="F9" s="64">
        <v>47</v>
      </c>
      <c r="G9" s="20" t="s">
        <v>1156</v>
      </c>
      <c r="H9" s="21">
        <v>198120</v>
      </c>
      <c r="I9" s="22">
        <v>158120</v>
      </c>
      <c r="J9" s="22">
        <f t="shared" si="0"/>
        <v>107789</v>
      </c>
      <c r="K9" s="22">
        <v>95189</v>
      </c>
      <c r="L9" s="22">
        <v>12600</v>
      </c>
      <c r="M9" s="22">
        <v>0</v>
      </c>
      <c r="N9" s="23">
        <f t="shared" si="1"/>
        <v>0.60200480647609411</v>
      </c>
      <c r="O9" s="23">
        <f t="shared" si="2"/>
        <v>0.68169112066784721</v>
      </c>
      <c r="P9" s="24">
        <f t="shared" si="3"/>
        <v>0.68169112066784721</v>
      </c>
      <c r="Q9" s="65">
        <v>0</v>
      </c>
      <c r="R9" s="22">
        <v>0</v>
      </c>
      <c r="S9" s="24">
        <f t="shared" ref="S9:S11" si="4">IFERROR(R9/Q9,0)</f>
        <v>0</v>
      </c>
    </row>
    <row r="10" spans="1:19" ht="38.25" x14ac:dyDescent="0.25">
      <c r="A10" s="18"/>
      <c r="B10" s="20">
        <v>5001704</v>
      </c>
      <c r="C10" s="20" t="s">
        <v>1155</v>
      </c>
      <c r="D10" s="63">
        <v>3000223</v>
      </c>
      <c r="E10" s="20" t="s">
        <v>1152</v>
      </c>
      <c r="F10" s="64">
        <v>87</v>
      </c>
      <c r="G10" s="20" t="s">
        <v>296</v>
      </c>
      <c r="H10" s="21">
        <v>24764140</v>
      </c>
      <c r="I10" s="22">
        <v>20403384</v>
      </c>
      <c r="J10" s="22">
        <f t="shared" si="0"/>
        <v>13385230.1</v>
      </c>
      <c r="K10" s="22">
        <v>10964475</v>
      </c>
      <c r="L10" s="22">
        <v>1776054.7</v>
      </c>
      <c r="M10" s="22">
        <v>644700.4</v>
      </c>
      <c r="N10" s="23">
        <f t="shared" si="1"/>
        <v>0.53738512199740984</v>
      </c>
      <c r="O10" s="23">
        <f t="shared" si="2"/>
        <v>0.62443218732735706</v>
      </c>
      <c r="P10" s="24">
        <f t="shared" si="3"/>
        <v>0.65602990660764904</v>
      </c>
      <c r="Q10" s="65">
        <v>0</v>
      </c>
      <c r="R10" s="22">
        <v>0</v>
      </c>
      <c r="S10" s="24">
        <f t="shared" si="4"/>
        <v>0</v>
      </c>
    </row>
    <row r="11" spans="1:19" x14ac:dyDescent="0.25">
      <c r="A11" s="18"/>
      <c r="B11" s="20">
        <v>9000000</v>
      </c>
      <c r="C11" s="20" t="s">
        <v>192</v>
      </c>
      <c r="D11" s="63">
        <v>9000000</v>
      </c>
      <c r="E11" s="20" t="s">
        <v>193</v>
      </c>
      <c r="F11" s="64"/>
      <c r="G11" s="20" t="s">
        <v>205</v>
      </c>
      <c r="H11" s="21">
        <v>4416164</v>
      </c>
      <c r="I11" s="22">
        <v>7790434</v>
      </c>
      <c r="J11" s="22">
        <f t="shared" si="0"/>
        <v>2555980.0999999996</v>
      </c>
      <c r="K11" s="22">
        <v>1547218.5</v>
      </c>
      <c r="L11" s="22">
        <v>947885.8</v>
      </c>
      <c r="M11" s="22">
        <v>60875.8</v>
      </c>
      <c r="N11" s="23">
        <f t="shared" si="1"/>
        <v>0.19860491726134899</v>
      </c>
      <c r="O11" s="23">
        <f t="shared" si="2"/>
        <v>0.32027795884029053</v>
      </c>
      <c r="P11" s="24">
        <f t="shared" si="3"/>
        <v>0.32809213196594689</v>
      </c>
      <c r="Q11" s="65">
        <v>0</v>
      </c>
      <c r="R11" s="22">
        <v>0</v>
      </c>
      <c r="S11" s="24">
        <f t="shared" si="4"/>
        <v>0</v>
      </c>
    </row>
    <row r="12" spans="1:19" ht="15.75" thickBot="1" x14ac:dyDescent="0.3">
      <c r="A12" s="47" t="s">
        <v>161</v>
      </c>
      <c r="B12" s="49"/>
      <c r="C12" s="49"/>
      <c r="D12" s="60"/>
      <c r="E12" s="49"/>
      <c r="F12" s="61"/>
      <c r="G12" s="49"/>
      <c r="H12" s="50">
        <f ca="1">OFFSET(H12,-MATCH("PROYECTOS",$A$8:$A$50,0)-1,0)-(OFFSET(H12,-MATCH("PROYECTOS",$A$8:$A$50,0),0))</f>
        <v>0</v>
      </c>
      <c r="I12" s="51">
        <f t="shared" ref="I12:M12" ca="1" si="5">OFFSET(I12,-MATCH("PROYECTOS",$A$8:$A$50,0)-1,0)-(OFFSET(I12,-MATCH("PROYECTOS",$A$8:$A$50,0),0))</f>
        <v>479373</v>
      </c>
      <c r="J12" s="51">
        <f t="shared" ca="1" si="5"/>
        <v>20000.10000000149</v>
      </c>
      <c r="K12" s="51">
        <f t="shared" ca="1" si="5"/>
        <v>10000</v>
      </c>
      <c r="L12" s="51">
        <f t="shared" ca="1" si="5"/>
        <v>9999.9999999995343</v>
      </c>
      <c r="M12" s="51">
        <f t="shared" ca="1" si="5"/>
        <v>9.9999999860301614E-2</v>
      </c>
      <c r="N12" s="52">
        <f t="shared" ca="1" si="1"/>
        <v>2.0860582469183705E-2</v>
      </c>
      <c r="O12" s="52">
        <f t="shared" ca="1" si="2"/>
        <v>4.1721164938366438E-2</v>
      </c>
      <c r="P12" s="53">
        <f t="shared" ca="1" si="3"/>
        <v>4.1721373544190837E-2</v>
      </c>
      <c r="Q12" s="62"/>
      <c r="R12" s="51"/>
      <c r="S12" s="53"/>
    </row>
  </sheetData>
  <mergeCells count="14">
    <mergeCell ref="F4:G5"/>
    <mergeCell ref="D4:E5"/>
    <mergeCell ref="A4:C5"/>
    <mergeCell ref="A3:G3"/>
    <mergeCell ref="H3:P3"/>
    <mergeCell ref="J4:J5"/>
    <mergeCell ref="I4:I5"/>
    <mergeCell ref="H4:H5"/>
    <mergeCell ref="Q3:S3"/>
    <mergeCell ref="K4:M4"/>
    <mergeCell ref="N4:P4"/>
    <mergeCell ref="S4:S5"/>
    <mergeCell ref="R4:R5"/>
    <mergeCell ref="Q4:Q5"/>
  </mergeCells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1"/>
  <dimension ref="A1:M20"/>
  <sheetViews>
    <sheetView workbookViewId="0">
      <selection activeCell="A18" sqref="A18:L18"/>
    </sheetView>
  </sheetViews>
  <sheetFormatPr baseColWidth="10" defaultColWidth="11.7109375" defaultRowHeight="15" x14ac:dyDescent="0.25"/>
  <cols>
    <col min="1" max="1" width="4.28515625" customWidth="1"/>
    <col min="2" max="2" width="4.28515625" style="4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82</v>
      </c>
      <c r="B1" s="36" t="s">
        <v>72</v>
      </c>
      <c r="C1" s="33" t="s">
        <v>67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1159</v>
      </c>
    </row>
    <row r="3" spans="1:13" ht="15.75" thickBot="1" x14ac:dyDescent="0.3">
      <c r="A3" s="76" t="s">
        <v>75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2"/>
      <c r="C6" s="13"/>
      <c r="D6" s="14">
        <v>1334444522</v>
      </c>
      <c r="E6" s="15">
        <v>1260553517</v>
      </c>
      <c r="F6" s="15">
        <v>611107470.90000021</v>
      </c>
      <c r="G6" s="15">
        <v>530038902.70000005</v>
      </c>
      <c r="H6" s="15">
        <v>63142161.100000009</v>
      </c>
      <c r="I6" s="15">
        <v>17926407.099999998</v>
      </c>
      <c r="J6" s="16">
        <v>0.42048107878945379</v>
      </c>
      <c r="K6" s="16">
        <v>0.47057190020120349</v>
      </c>
      <c r="L6" s="17">
        <v>0.48479296012308859</v>
      </c>
      <c r="M6" s="5"/>
    </row>
    <row r="7" spans="1:13" x14ac:dyDescent="0.25">
      <c r="A7" s="40" t="s">
        <v>107</v>
      </c>
      <c r="B7" s="41"/>
      <c r="C7" s="42"/>
      <c r="D7" s="43">
        <f ca="1">SUM(D8:OFFSET(D6,MATCH("GOBIERNOS REGIONALES",$A$8:$A$50,0),0))</f>
        <v>728914762</v>
      </c>
      <c r="E7" s="44">
        <f ca="1">SUM(E8:OFFSET(E6,MATCH("GOBIERNOS REGIONALES",$A$8:$A$50,0),0))</f>
        <v>339368715</v>
      </c>
      <c r="F7" s="44">
        <f ca="1">SUM(F8:OFFSET(F6,MATCH("GOBIERNOS REGIONALES",$A$8:$A$50,0),0))</f>
        <v>244146195.69999999</v>
      </c>
      <c r="G7" s="44">
        <f ca="1">SUM(G8:OFFSET(G6,MATCH("GOBIERNOS REGIONALES",$A$8:$A$50,0),0))</f>
        <v>238357156.59999999</v>
      </c>
      <c r="H7" s="44">
        <f ca="1">SUM(H8:OFFSET(H6,MATCH("GOBIERNOS REGIONALES",$A$8:$A$50,0),0))</f>
        <v>3288097.9</v>
      </c>
      <c r="I7" s="44">
        <f ca="1">SUM(I8:OFFSET(I6,MATCH("GOBIERNOS REGIONALES",$A$8:$A$50,0),0))</f>
        <v>2500941.2000000002</v>
      </c>
      <c r="J7" s="45">
        <f ca="1">IFERROR(G7/E7,0)</f>
        <v>0.70235453671679782</v>
      </c>
      <c r="K7" s="45">
        <f ca="1">IFERROR(SUM(G7,H7)/E7,0)</f>
        <v>0.71204340240967701</v>
      </c>
      <c r="L7" s="46">
        <f ca="1">IFERROR(SUM(G7,H7,I7)/E7,0)</f>
        <v>0.71941279472387432</v>
      </c>
      <c r="M7" s="5"/>
    </row>
    <row r="8" spans="1:13" ht="25.5" x14ac:dyDescent="0.25">
      <c r="A8" s="18"/>
      <c r="B8" s="19">
        <v>37</v>
      </c>
      <c r="C8" s="20" t="s">
        <v>819</v>
      </c>
      <c r="D8" s="21">
        <v>728914762</v>
      </c>
      <c r="E8" s="22">
        <v>339368715</v>
      </c>
      <c r="F8" s="22">
        <f t="shared" ref="F8:F19" si="0">SUM(G8,H8,I8)</f>
        <v>244146195.69999999</v>
      </c>
      <c r="G8" s="22">
        <v>238357156.59999999</v>
      </c>
      <c r="H8" s="22">
        <v>3288097.9</v>
      </c>
      <c r="I8" s="22">
        <v>2500941.2000000002</v>
      </c>
      <c r="J8" s="23">
        <f t="shared" ref="J8:J19" si="1">IFERROR(G8/E8,0)</f>
        <v>0.70235453671679782</v>
      </c>
      <c r="K8" s="23">
        <f t="shared" ref="K8:K19" si="2">IFERROR(SUM(G8,H8)/E8,0)</f>
        <v>0.71204340240967701</v>
      </c>
      <c r="L8" s="24">
        <f t="shared" ref="L8:L19" si="3">IFERROR(SUM(G8,H8,I8)/E8,0)</f>
        <v>0.71941279472387432</v>
      </c>
      <c r="M8" s="5"/>
    </row>
    <row r="9" spans="1:13" x14ac:dyDescent="0.25">
      <c r="A9" s="40" t="s">
        <v>112</v>
      </c>
      <c r="B9" s="41"/>
      <c r="C9" s="42"/>
      <c r="D9" s="43">
        <f ca="1">SUM(D10:OFFSET(D8,(MATCH("GOBIERNOS LOCALES",$A$8:$A$50,0)-MATCH("GOBIERNOS REGIONALES",$A$8:$A$50,0)),0))</f>
        <v>20353024</v>
      </c>
      <c r="E9" s="44">
        <f ca="1">SUM(E10:OFFSET(E8,(MATCH("GOBIERNOS LOCALES",$A$8:$A$50,0)-MATCH("GOBIERNOS REGIONALES",$A$8:$A$50,0)),0))</f>
        <v>185925304</v>
      </c>
      <c r="F9" s="44">
        <f ca="1">SUM(F10:OFFSET(F8,(MATCH("GOBIERNOS LOCALES",$A$8:$A$50,0)-MATCH("GOBIERNOS REGIONALES",$A$8:$A$50,0)),0))</f>
        <v>105013685.09999999</v>
      </c>
      <c r="G9" s="44">
        <f ca="1">SUM(G10:OFFSET(G8,(MATCH("GOBIERNOS LOCALES",$A$8:$A$50,0)-MATCH("GOBIERNOS REGIONALES",$A$8:$A$50,0)),0))</f>
        <v>73111347.700000003</v>
      </c>
      <c r="H9" s="44">
        <f ca="1">SUM(H10:OFFSET(H8,(MATCH("GOBIERNOS LOCALES",$A$8:$A$50,0)-MATCH("GOBIERNOS REGIONALES",$A$8:$A$50,0)),0))</f>
        <v>33273598.799999997</v>
      </c>
      <c r="I9" s="44">
        <f ca="1">SUM(I10:OFFSET(I8,(MATCH("GOBIERNOS LOCALES",$A$8:$A$50,0)-MATCH("GOBIERNOS REGIONALES",$A$8:$A$50,0)),0))</f>
        <v>-1371261.4</v>
      </c>
      <c r="J9" s="45">
        <f t="shared" ca="1" si="1"/>
        <v>0.39322967948461712</v>
      </c>
      <c r="K9" s="45">
        <f t="shared" ca="1" si="2"/>
        <v>0.57219186528800836</v>
      </c>
      <c r="L9" s="46">
        <f t="shared" ca="1" si="3"/>
        <v>0.56481653029864076</v>
      </c>
      <c r="M9" s="5"/>
    </row>
    <row r="10" spans="1:13" x14ac:dyDescent="0.25">
      <c r="A10" s="18"/>
      <c r="B10" s="19">
        <v>443</v>
      </c>
      <c r="C10" s="20" t="s">
        <v>116</v>
      </c>
      <c r="D10" s="21">
        <v>2000000</v>
      </c>
      <c r="E10" s="22">
        <v>0</v>
      </c>
      <c r="F10" s="22">
        <f t="shared" si="0"/>
        <v>0</v>
      </c>
      <c r="G10" s="22">
        <v>0</v>
      </c>
      <c r="H10" s="22">
        <v>0</v>
      </c>
      <c r="I10" s="22">
        <v>0</v>
      </c>
      <c r="J10" s="23">
        <f t="shared" si="1"/>
        <v>0</v>
      </c>
      <c r="K10" s="23">
        <f t="shared" si="2"/>
        <v>0</v>
      </c>
      <c r="L10" s="24">
        <f t="shared" si="3"/>
        <v>0</v>
      </c>
      <c r="M10" s="5"/>
    </row>
    <row r="11" spans="1:13" x14ac:dyDescent="0.25">
      <c r="A11" s="18"/>
      <c r="B11" s="19">
        <v>444</v>
      </c>
      <c r="C11" s="20" t="s">
        <v>117</v>
      </c>
      <c r="D11" s="21">
        <v>0</v>
      </c>
      <c r="E11" s="22">
        <v>13153129</v>
      </c>
      <c r="F11" s="22">
        <f t="shared" si="0"/>
        <v>3707526.1999999997</v>
      </c>
      <c r="G11" s="22">
        <v>3151648.4</v>
      </c>
      <c r="H11" s="22">
        <v>522255.8</v>
      </c>
      <c r="I11" s="22">
        <v>33622</v>
      </c>
      <c r="J11" s="23">
        <f t="shared" si="1"/>
        <v>0.23961206493146991</v>
      </c>
      <c r="K11" s="23">
        <f t="shared" si="2"/>
        <v>0.27931788702140758</v>
      </c>
      <c r="L11" s="24">
        <f t="shared" si="3"/>
        <v>0.2818740848660421</v>
      </c>
      <c r="M11" s="5"/>
    </row>
    <row r="12" spans="1:13" x14ac:dyDescent="0.25">
      <c r="A12" s="18"/>
      <c r="B12" s="19">
        <v>445</v>
      </c>
      <c r="C12" s="20" t="s">
        <v>118</v>
      </c>
      <c r="D12" s="21">
        <v>14021110</v>
      </c>
      <c r="E12" s="22">
        <v>100086512</v>
      </c>
      <c r="F12" s="22">
        <f t="shared" si="0"/>
        <v>76034378</v>
      </c>
      <c r="G12" s="22">
        <v>65586556.799999997</v>
      </c>
      <c r="H12" s="22">
        <v>7408971.9000000004</v>
      </c>
      <c r="I12" s="22">
        <v>3038849.3</v>
      </c>
      <c r="J12" s="23">
        <f t="shared" si="1"/>
        <v>0.65529865602669812</v>
      </c>
      <c r="K12" s="23">
        <f t="shared" si="2"/>
        <v>0.72932433393222862</v>
      </c>
      <c r="L12" s="24">
        <f t="shared" si="3"/>
        <v>0.75968655996324463</v>
      </c>
      <c r="M12" s="5"/>
    </row>
    <row r="13" spans="1:13" x14ac:dyDescent="0.25">
      <c r="A13" s="18"/>
      <c r="B13" s="19">
        <v>447</v>
      </c>
      <c r="C13" s="20" t="s">
        <v>120</v>
      </c>
      <c r="D13" s="21">
        <v>0</v>
      </c>
      <c r="E13" s="22">
        <v>10700</v>
      </c>
      <c r="F13" s="22">
        <f t="shared" si="0"/>
        <v>10700</v>
      </c>
      <c r="G13" s="22">
        <v>0</v>
      </c>
      <c r="H13" s="22">
        <v>10700</v>
      </c>
      <c r="I13" s="22">
        <v>0</v>
      </c>
      <c r="J13" s="23">
        <f t="shared" si="1"/>
        <v>0</v>
      </c>
      <c r="K13" s="23">
        <f t="shared" si="2"/>
        <v>1</v>
      </c>
      <c r="L13" s="24">
        <f t="shared" si="3"/>
        <v>1</v>
      </c>
      <c r="M13" s="5"/>
    </row>
    <row r="14" spans="1:13" x14ac:dyDescent="0.25">
      <c r="A14" s="18"/>
      <c r="B14" s="19">
        <v>449</v>
      </c>
      <c r="C14" s="20" t="s">
        <v>122</v>
      </c>
      <c r="D14" s="21">
        <v>0</v>
      </c>
      <c r="E14" s="22">
        <v>4526476</v>
      </c>
      <c r="F14" s="22">
        <f t="shared" si="0"/>
        <v>0</v>
      </c>
      <c r="G14" s="22">
        <v>0</v>
      </c>
      <c r="H14" s="22">
        <v>0</v>
      </c>
      <c r="I14" s="22">
        <v>0</v>
      </c>
      <c r="J14" s="23">
        <f t="shared" si="1"/>
        <v>0</v>
      </c>
      <c r="K14" s="23">
        <f t="shared" si="2"/>
        <v>0</v>
      </c>
      <c r="L14" s="24">
        <f t="shared" si="3"/>
        <v>0</v>
      </c>
      <c r="M14" s="5"/>
    </row>
    <row r="15" spans="1:13" x14ac:dyDescent="0.25">
      <c r="A15" s="18"/>
      <c r="B15" s="19">
        <v>452</v>
      </c>
      <c r="C15" s="20" t="s">
        <v>125</v>
      </c>
      <c r="D15" s="21">
        <v>0</v>
      </c>
      <c r="E15" s="22">
        <v>2737788</v>
      </c>
      <c r="F15" s="22">
        <f t="shared" si="0"/>
        <v>1936468</v>
      </c>
      <c r="G15" s="22">
        <v>1892964.9</v>
      </c>
      <c r="H15" s="22">
        <v>0</v>
      </c>
      <c r="I15" s="22">
        <v>43503.1</v>
      </c>
      <c r="J15" s="23">
        <f t="shared" si="1"/>
        <v>0.69142128608935383</v>
      </c>
      <c r="K15" s="23">
        <f t="shared" si="2"/>
        <v>0.69142128608935383</v>
      </c>
      <c r="L15" s="24">
        <f t="shared" si="3"/>
        <v>0.70731115776678111</v>
      </c>
      <c r="M15" s="5"/>
    </row>
    <row r="16" spans="1:13" x14ac:dyDescent="0.25">
      <c r="A16" s="18"/>
      <c r="B16" s="19">
        <v>453</v>
      </c>
      <c r="C16" s="20" t="s">
        <v>126</v>
      </c>
      <c r="D16" s="21">
        <v>0</v>
      </c>
      <c r="E16" s="22">
        <v>35000000</v>
      </c>
      <c r="F16" s="22">
        <f t="shared" si="0"/>
        <v>20333441.099999998</v>
      </c>
      <c r="G16" s="22">
        <v>154966</v>
      </c>
      <c r="H16" s="22">
        <v>24673610.899999999</v>
      </c>
      <c r="I16" s="22">
        <v>-4495135.8</v>
      </c>
      <c r="J16" s="23">
        <f t="shared" si="1"/>
        <v>4.4276000000000003E-3</v>
      </c>
      <c r="K16" s="23">
        <f t="shared" si="2"/>
        <v>0.70938791142857138</v>
      </c>
      <c r="L16" s="24">
        <f t="shared" si="3"/>
        <v>0.58095545999999998</v>
      </c>
      <c r="M16" s="5"/>
    </row>
    <row r="17" spans="1:13" x14ac:dyDescent="0.25">
      <c r="A17" s="18"/>
      <c r="B17" s="19">
        <v>457</v>
      </c>
      <c r="C17" s="20" t="s">
        <v>130</v>
      </c>
      <c r="D17" s="21">
        <v>4331914</v>
      </c>
      <c r="E17" s="22">
        <v>3642254</v>
      </c>
      <c r="F17" s="22">
        <f t="shared" si="0"/>
        <v>2991171.8</v>
      </c>
      <c r="G17" s="22">
        <v>2325211.6</v>
      </c>
      <c r="H17" s="22">
        <v>658060.19999999995</v>
      </c>
      <c r="I17" s="22">
        <v>7900</v>
      </c>
      <c r="J17" s="23">
        <f t="shared" si="1"/>
        <v>0.63839907925147454</v>
      </c>
      <c r="K17" s="23">
        <f t="shared" si="2"/>
        <v>0.81907296965011223</v>
      </c>
      <c r="L17" s="24">
        <f t="shared" si="3"/>
        <v>0.82124195621722151</v>
      </c>
      <c r="M17" s="5"/>
    </row>
    <row r="18" spans="1:13" x14ac:dyDescent="0.25">
      <c r="A18" s="18"/>
      <c r="B18" s="19">
        <v>462</v>
      </c>
      <c r="C18" s="20" t="s">
        <v>135</v>
      </c>
      <c r="D18" s="21">
        <v>0</v>
      </c>
      <c r="E18" s="22">
        <v>26768445</v>
      </c>
      <c r="F18" s="22">
        <f t="shared" si="0"/>
        <v>0</v>
      </c>
      <c r="G18" s="22">
        <v>0</v>
      </c>
      <c r="H18" s="22">
        <v>0</v>
      </c>
      <c r="I18" s="22">
        <v>0</v>
      </c>
      <c r="J18" s="23">
        <f t="shared" si="1"/>
        <v>0</v>
      </c>
      <c r="K18" s="23">
        <f t="shared" si="2"/>
        <v>0</v>
      </c>
      <c r="L18" s="24">
        <f t="shared" si="3"/>
        <v>0</v>
      </c>
      <c r="M18" s="5"/>
    </row>
    <row r="19" spans="1:13" ht="15.75" thickBot="1" x14ac:dyDescent="0.3">
      <c r="A19" s="47" t="s">
        <v>138</v>
      </c>
      <c r="B19" s="48"/>
      <c r="C19" s="49"/>
      <c r="D19" s="50">
        <v>585176736</v>
      </c>
      <c r="E19" s="51">
        <v>735259498</v>
      </c>
      <c r="F19" s="51">
        <f t="shared" si="0"/>
        <v>261947589.80000001</v>
      </c>
      <c r="G19" s="51">
        <v>218570398.19999999</v>
      </c>
      <c r="H19" s="51">
        <v>26580464.300000001</v>
      </c>
      <c r="I19" s="51">
        <v>16796727.300000001</v>
      </c>
      <c r="J19" s="52">
        <f t="shared" si="1"/>
        <v>0.29726973781983024</v>
      </c>
      <c r="K19" s="52">
        <f t="shared" si="2"/>
        <v>0.33342087136152848</v>
      </c>
      <c r="L19" s="53">
        <f t="shared" si="3"/>
        <v>0.35626549607659747</v>
      </c>
      <c r="M19" s="5"/>
    </row>
    <row r="20" spans="1:13" x14ac:dyDescent="0.25">
      <c r="D20" s="6"/>
      <c r="E20" s="6"/>
      <c r="F20" s="6"/>
      <c r="G20" s="6"/>
      <c r="H20" s="6"/>
      <c r="I20" s="6"/>
      <c r="J20" s="5"/>
      <c r="K20" s="5"/>
      <c r="L20" s="5"/>
      <c r="M20" s="5"/>
    </row>
  </sheetData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2"/>
  <dimension ref="A1:P100"/>
  <sheetViews>
    <sheetView workbookViewId="0">
      <selection activeCell="N2" sqref="N2"/>
    </sheetView>
  </sheetViews>
  <sheetFormatPr baseColWidth="10" defaultColWidth="11.7109375" defaultRowHeight="15" x14ac:dyDescent="0.25"/>
  <cols>
    <col min="1" max="1" width="4.28515625" customWidth="1"/>
    <col min="2" max="2" width="4.28515625" style="35" customWidth="1"/>
    <col min="3" max="3" width="31.42578125" customWidth="1"/>
    <col min="4" max="6" width="13.5703125" customWidth="1"/>
    <col min="7" max="9" width="0" hidden="1" customWidth="1"/>
  </cols>
  <sheetData>
    <row r="1" spans="1:16" ht="15.75" x14ac:dyDescent="0.25">
      <c r="A1" s="32">
        <v>82</v>
      </c>
      <c r="B1" s="34" t="s">
        <v>72</v>
      </c>
      <c r="C1" s="33" t="s">
        <v>67</v>
      </c>
      <c r="D1" s="33"/>
      <c r="E1" s="33"/>
      <c r="F1" s="33"/>
      <c r="G1" s="33"/>
      <c r="H1" s="33"/>
      <c r="I1" s="33"/>
      <c r="J1" s="33"/>
      <c r="K1" s="33"/>
      <c r="L1" s="33"/>
    </row>
    <row r="2" spans="1:16" ht="15.75" thickBot="1" x14ac:dyDescent="0.3">
      <c r="A2" s="2" t="s">
        <v>1160</v>
      </c>
      <c r="N2" s="1" t="s">
        <v>1166</v>
      </c>
    </row>
    <row r="3" spans="1:16" ht="15.75" thickBot="1" x14ac:dyDescent="0.3">
      <c r="A3" s="76" t="s">
        <v>79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6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6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  <c r="O5" s="6"/>
      <c r="P5" s="66"/>
    </row>
    <row r="6" spans="1:16" x14ac:dyDescent="0.25">
      <c r="A6" s="11" t="s">
        <v>11</v>
      </c>
      <c r="B6" s="37"/>
      <c r="C6" s="13"/>
      <c r="D6" s="14">
        <f ca="1">SUM(D7:OFFSET(D7,50,0))</f>
        <v>1334444522</v>
      </c>
      <c r="E6" s="15">
        <f ca="1">SUM(E7:OFFSET(E7,50,0))</f>
        <v>1260553517</v>
      </c>
      <c r="F6" s="15">
        <f ca="1">SUM(F7:OFFSET(F7,50,0))</f>
        <v>611107470.90000021</v>
      </c>
      <c r="G6" s="15">
        <f ca="1">SUM(G7:OFFSET(G7,50,0))</f>
        <v>530038902.70000005</v>
      </c>
      <c r="H6" s="15">
        <f ca="1">SUM(H7:OFFSET(H7,50,0))</f>
        <v>63142161.100000009</v>
      </c>
      <c r="I6" s="15">
        <f ca="1">SUM(I7:OFFSET(I7,50,0))</f>
        <v>17926407.099999998</v>
      </c>
      <c r="J6" s="16">
        <f ca="1">IFERROR(G6/E6,0)</f>
        <v>0.42048107878945379</v>
      </c>
      <c r="K6" s="16">
        <f ca="1">IFERROR(SUM(G6,H6)/E6,0)</f>
        <v>0.47057190020120349</v>
      </c>
      <c r="L6" s="17">
        <f ca="1">IFERROR(SUM(G6,H6,I6)/E6,0)</f>
        <v>0.48479296012308859</v>
      </c>
      <c r="M6" s="5"/>
      <c r="O6" s="6" t="s">
        <v>206</v>
      </c>
      <c r="P6" s="66" t="s">
        <v>207</v>
      </c>
    </row>
    <row r="7" spans="1:16" x14ac:dyDescent="0.25">
      <c r="A7" s="18"/>
      <c r="B7" s="38">
        <v>1</v>
      </c>
      <c r="C7" s="20" t="s">
        <v>82</v>
      </c>
      <c r="D7" s="21">
        <v>23135848</v>
      </c>
      <c r="E7" s="22">
        <v>1224786</v>
      </c>
      <c r="F7" s="22">
        <f t="shared" ref="F7:F31" si="0">SUM(G7,H7,I7)</f>
        <v>481141.69999999995</v>
      </c>
      <c r="G7" s="22">
        <v>397012.1</v>
      </c>
      <c r="H7" s="22">
        <v>71235.600000000006</v>
      </c>
      <c r="I7" s="22">
        <v>12894</v>
      </c>
      <c r="J7" s="23">
        <f t="shared" ref="J7:J31" si="1">IFERROR(G7/E7,0)</f>
        <v>0.32414813689901745</v>
      </c>
      <c r="K7" s="23">
        <f t="shared" ref="K7:K31" si="2">IFERROR(SUM(G7,H7)/E7,0)</f>
        <v>0.38230980759087707</v>
      </c>
      <c r="L7" s="24">
        <f t="shared" ref="L7:L31" si="3">IFERROR(SUM(G7,H7,I7)/E7,0)</f>
        <v>0.39283736097571326</v>
      </c>
      <c r="M7" s="5"/>
      <c r="N7" t="s">
        <v>88</v>
      </c>
      <c r="O7" s="6">
        <v>32624.6</v>
      </c>
      <c r="P7" s="66">
        <v>0.81561499999999998</v>
      </c>
    </row>
    <row r="8" spans="1:16" x14ac:dyDescent="0.25">
      <c r="A8" s="18"/>
      <c r="B8" s="38">
        <v>2</v>
      </c>
      <c r="C8" s="20" t="s">
        <v>83</v>
      </c>
      <c r="D8" s="21">
        <v>79277120</v>
      </c>
      <c r="E8" s="22">
        <v>37948911</v>
      </c>
      <c r="F8" s="22">
        <f t="shared" si="0"/>
        <v>4845364.2</v>
      </c>
      <c r="G8" s="22">
        <v>4040979</v>
      </c>
      <c r="H8" s="22">
        <v>805059.5</v>
      </c>
      <c r="I8" s="22">
        <v>-674.3</v>
      </c>
      <c r="J8" s="23">
        <f t="shared" si="1"/>
        <v>0.10648471572741573</v>
      </c>
      <c r="K8" s="23">
        <f t="shared" si="2"/>
        <v>0.12769901355008581</v>
      </c>
      <c r="L8" s="24">
        <f t="shared" si="3"/>
        <v>0.12768124492426147</v>
      </c>
      <c r="M8" s="5"/>
      <c r="N8" t="s">
        <v>96</v>
      </c>
      <c r="O8" s="6">
        <v>129837155.90000001</v>
      </c>
      <c r="P8" s="66">
        <v>0.77208814009710602</v>
      </c>
    </row>
    <row r="9" spans="1:16" x14ac:dyDescent="0.25">
      <c r="A9" s="18"/>
      <c r="B9" s="38">
        <v>3</v>
      </c>
      <c r="C9" s="20" t="s">
        <v>84</v>
      </c>
      <c r="D9" s="21">
        <v>22842758</v>
      </c>
      <c r="E9" s="22">
        <v>5965586</v>
      </c>
      <c r="F9" s="22">
        <f t="shared" si="0"/>
        <v>4225324.5999999996</v>
      </c>
      <c r="G9" s="22">
        <v>4097353.2</v>
      </c>
      <c r="H9" s="22">
        <v>55314.9</v>
      </c>
      <c r="I9" s="22">
        <v>72656.5</v>
      </c>
      <c r="J9" s="23">
        <f t="shared" si="1"/>
        <v>0.68683163732783337</v>
      </c>
      <c r="K9" s="23">
        <f t="shared" si="2"/>
        <v>0.6961039703392089</v>
      </c>
      <c r="L9" s="24">
        <f t="shared" si="3"/>
        <v>0.70828324325556613</v>
      </c>
      <c r="M9" s="5"/>
      <c r="N9" t="s">
        <v>84</v>
      </c>
      <c r="O9" s="6">
        <v>4225324.5999999996</v>
      </c>
      <c r="P9" s="66">
        <v>0.70828324325556613</v>
      </c>
    </row>
    <row r="10" spans="1:16" x14ac:dyDescent="0.25">
      <c r="A10" s="18"/>
      <c r="B10" s="38">
        <v>4</v>
      </c>
      <c r="C10" s="20" t="s">
        <v>85</v>
      </c>
      <c r="D10" s="21">
        <v>87220159</v>
      </c>
      <c r="E10" s="22">
        <v>43483806</v>
      </c>
      <c r="F10" s="22">
        <f t="shared" si="0"/>
        <v>5355572.1999999993</v>
      </c>
      <c r="G10" s="22">
        <v>4587392.5999999996</v>
      </c>
      <c r="H10" s="22">
        <v>653327.1</v>
      </c>
      <c r="I10" s="22">
        <v>114852.5</v>
      </c>
      <c r="J10" s="23">
        <f t="shared" si="1"/>
        <v>0.10549657497782047</v>
      </c>
      <c r="K10" s="23">
        <f t="shared" si="2"/>
        <v>0.1205211820694812</v>
      </c>
      <c r="L10" s="24">
        <f t="shared" si="3"/>
        <v>0.12316245270710663</v>
      </c>
      <c r="M10" s="5"/>
      <c r="N10" t="s">
        <v>87</v>
      </c>
      <c r="O10" s="6">
        <v>92820503.099999994</v>
      </c>
      <c r="P10" s="66">
        <v>0.60893776650395437</v>
      </c>
    </row>
    <row r="11" spans="1:16" x14ac:dyDescent="0.25">
      <c r="A11" s="18"/>
      <c r="B11" s="38">
        <v>5</v>
      </c>
      <c r="C11" s="20" t="s">
        <v>86</v>
      </c>
      <c r="D11" s="21">
        <v>45176928</v>
      </c>
      <c r="E11" s="22">
        <v>26866001</v>
      </c>
      <c r="F11" s="22">
        <f t="shared" si="0"/>
        <v>5375608.3999999994</v>
      </c>
      <c r="G11" s="22">
        <v>4595478.8</v>
      </c>
      <c r="H11" s="22">
        <v>591461.1</v>
      </c>
      <c r="I11" s="22">
        <v>188668.5</v>
      </c>
      <c r="J11" s="23">
        <f t="shared" si="1"/>
        <v>0.17105183611062919</v>
      </c>
      <c r="K11" s="23">
        <f t="shared" si="2"/>
        <v>0.19306706271618168</v>
      </c>
      <c r="L11" s="24">
        <f t="shared" si="3"/>
        <v>0.20008963745665012</v>
      </c>
      <c r="M11" s="5"/>
      <c r="N11" t="s">
        <v>95</v>
      </c>
      <c r="O11" s="6">
        <v>84884652</v>
      </c>
      <c r="P11" s="66">
        <v>0.59957778277790963</v>
      </c>
    </row>
    <row r="12" spans="1:16" x14ac:dyDescent="0.25">
      <c r="A12" s="18"/>
      <c r="B12" s="38">
        <v>6</v>
      </c>
      <c r="C12" s="20" t="s">
        <v>87</v>
      </c>
      <c r="D12" s="21">
        <v>71417308</v>
      </c>
      <c r="E12" s="22">
        <v>152430196</v>
      </c>
      <c r="F12" s="22">
        <f t="shared" si="0"/>
        <v>92820503.099999994</v>
      </c>
      <c r="G12" s="22">
        <v>79374286.5</v>
      </c>
      <c r="H12" s="22">
        <v>8654435.5</v>
      </c>
      <c r="I12" s="22">
        <v>4791781.0999999996</v>
      </c>
      <c r="J12" s="23">
        <f t="shared" si="1"/>
        <v>0.52072547686024095</v>
      </c>
      <c r="K12" s="23">
        <f t="shared" si="2"/>
        <v>0.5775018619014306</v>
      </c>
      <c r="L12" s="24">
        <f t="shared" si="3"/>
        <v>0.60893776650395437</v>
      </c>
      <c r="M12" s="5"/>
      <c r="N12" t="s">
        <v>97</v>
      </c>
      <c r="O12" s="6">
        <v>35411797.700000003</v>
      </c>
      <c r="P12" s="66">
        <v>0.57405406536657344</v>
      </c>
    </row>
    <row r="13" spans="1:16" x14ac:dyDescent="0.25">
      <c r="A13" s="18"/>
      <c r="B13" s="38">
        <v>7</v>
      </c>
      <c r="C13" s="20" t="s">
        <v>88</v>
      </c>
      <c r="D13" s="21">
        <v>0</v>
      </c>
      <c r="E13" s="22">
        <v>40000</v>
      </c>
      <c r="F13" s="22">
        <f t="shared" si="0"/>
        <v>32624.6</v>
      </c>
      <c r="G13" s="22">
        <v>32624.6</v>
      </c>
      <c r="H13" s="22">
        <v>0</v>
      </c>
      <c r="I13" s="22">
        <v>0</v>
      </c>
      <c r="J13" s="23">
        <f t="shared" si="1"/>
        <v>0.81561499999999998</v>
      </c>
      <c r="K13" s="23">
        <f t="shared" si="2"/>
        <v>0.81561499999999998</v>
      </c>
      <c r="L13" s="24">
        <f t="shared" si="3"/>
        <v>0.81561499999999998</v>
      </c>
      <c r="M13" s="5"/>
      <c r="N13" t="s">
        <v>91</v>
      </c>
      <c r="O13" s="6">
        <v>6048266.7000000002</v>
      </c>
      <c r="P13" s="66">
        <v>0.50287918062244519</v>
      </c>
    </row>
    <row r="14" spans="1:16" x14ac:dyDescent="0.25">
      <c r="A14" s="18"/>
      <c r="B14" s="38">
        <v>8</v>
      </c>
      <c r="C14" s="20" t="s">
        <v>89</v>
      </c>
      <c r="D14" s="21">
        <v>145249101</v>
      </c>
      <c r="E14" s="22">
        <v>108793941</v>
      </c>
      <c r="F14" s="22">
        <f t="shared" si="0"/>
        <v>54113767.700000003</v>
      </c>
      <c r="G14" s="22">
        <v>49111755.5</v>
      </c>
      <c r="H14" s="22">
        <v>2500453.6</v>
      </c>
      <c r="I14" s="22">
        <v>2501558.6</v>
      </c>
      <c r="J14" s="23">
        <f t="shared" si="1"/>
        <v>0.45141995085921194</v>
      </c>
      <c r="K14" s="23">
        <f t="shared" si="2"/>
        <v>0.47440334108312154</v>
      </c>
      <c r="L14" s="24">
        <f t="shared" si="3"/>
        <v>0.49739688812265753</v>
      </c>
      <c r="M14" s="5"/>
      <c r="N14" t="s">
        <v>89</v>
      </c>
      <c r="O14" s="6">
        <v>54113767.700000003</v>
      </c>
      <c r="P14" s="66">
        <v>0.49739688812265753</v>
      </c>
    </row>
    <row r="15" spans="1:16" x14ac:dyDescent="0.25">
      <c r="A15" s="18"/>
      <c r="B15" s="38">
        <v>9</v>
      </c>
      <c r="C15" s="20" t="s">
        <v>90</v>
      </c>
      <c r="D15" s="21">
        <v>16421384</v>
      </c>
      <c r="E15" s="22">
        <v>6332716</v>
      </c>
      <c r="F15" s="22">
        <f t="shared" si="0"/>
        <v>2636638</v>
      </c>
      <c r="G15" s="22">
        <v>1976543.8</v>
      </c>
      <c r="H15" s="22">
        <v>354597</v>
      </c>
      <c r="I15" s="22">
        <v>305497.2</v>
      </c>
      <c r="J15" s="23">
        <f t="shared" si="1"/>
        <v>0.31211628628222077</v>
      </c>
      <c r="K15" s="23">
        <f t="shared" si="2"/>
        <v>0.36811074426833601</v>
      </c>
      <c r="L15" s="24">
        <f t="shared" si="3"/>
        <v>0.41635184650630158</v>
      </c>
      <c r="M15" s="5"/>
      <c r="N15" t="s">
        <v>102</v>
      </c>
      <c r="O15" s="6">
        <v>24983860.199999999</v>
      </c>
      <c r="P15" s="66">
        <v>0.48038778032319179</v>
      </c>
    </row>
    <row r="16" spans="1:16" x14ac:dyDescent="0.25">
      <c r="A16" s="18"/>
      <c r="B16" s="38">
        <v>10</v>
      </c>
      <c r="C16" s="20" t="s">
        <v>91</v>
      </c>
      <c r="D16" s="21">
        <v>9112628</v>
      </c>
      <c r="E16" s="22">
        <v>12027276</v>
      </c>
      <c r="F16" s="22">
        <f t="shared" si="0"/>
        <v>6048266.7000000002</v>
      </c>
      <c r="G16" s="22">
        <v>1015792</v>
      </c>
      <c r="H16" s="22">
        <v>3012278</v>
      </c>
      <c r="I16" s="22">
        <v>2020196.7</v>
      </c>
      <c r="J16" s="23">
        <f t="shared" si="1"/>
        <v>8.4457361750075413E-2</v>
      </c>
      <c r="K16" s="23">
        <f t="shared" si="2"/>
        <v>0.33491124673616868</v>
      </c>
      <c r="L16" s="24">
        <f t="shared" si="3"/>
        <v>0.50287918062244519</v>
      </c>
      <c r="M16" s="5"/>
      <c r="N16" t="s">
        <v>94</v>
      </c>
      <c r="O16" s="6">
        <v>54256668.299999997</v>
      </c>
      <c r="P16" s="66">
        <v>0.47706910259426866</v>
      </c>
    </row>
    <row r="17" spans="1:16" x14ac:dyDescent="0.25">
      <c r="A17" s="18"/>
      <c r="B17" s="38">
        <v>11</v>
      </c>
      <c r="C17" s="20" t="s">
        <v>92</v>
      </c>
      <c r="D17" s="21">
        <v>37022526</v>
      </c>
      <c r="E17" s="22">
        <v>58584510</v>
      </c>
      <c r="F17" s="22">
        <f t="shared" si="0"/>
        <v>26663242.300000001</v>
      </c>
      <c r="G17" s="22">
        <v>24766251.800000001</v>
      </c>
      <c r="H17" s="22">
        <v>829559.3</v>
      </c>
      <c r="I17" s="22">
        <v>1067431.2</v>
      </c>
      <c r="J17" s="23">
        <f t="shared" si="1"/>
        <v>0.42274402909574565</v>
      </c>
      <c r="K17" s="23">
        <f t="shared" si="2"/>
        <v>0.43690407413154092</v>
      </c>
      <c r="L17" s="24">
        <f t="shared" si="3"/>
        <v>0.45512443989033963</v>
      </c>
      <c r="M17" s="5"/>
      <c r="N17" t="s">
        <v>92</v>
      </c>
      <c r="O17" s="6">
        <v>26663242.300000001</v>
      </c>
      <c r="P17" s="66">
        <v>0.45512443989033963</v>
      </c>
    </row>
    <row r="18" spans="1:16" x14ac:dyDescent="0.25">
      <c r="A18" s="18"/>
      <c r="B18" s="38">
        <v>12</v>
      </c>
      <c r="C18" s="20" t="s">
        <v>93</v>
      </c>
      <c r="D18" s="21">
        <v>16665336</v>
      </c>
      <c r="E18" s="22">
        <v>25170662</v>
      </c>
      <c r="F18" s="22">
        <f t="shared" si="0"/>
        <v>7899642.9999999991</v>
      </c>
      <c r="G18" s="22">
        <v>6994354.5999999996</v>
      </c>
      <c r="H18" s="22">
        <v>520321.6</v>
      </c>
      <c r="I18" s="22">
        <v>384966.8</v>
      </c>
      <c r="J18" s="23">
        <f t="shared" si="1"/>
        <v>0.27787726043915728</v>
      </c>
      <c r="K18" s="23">
        <f t="shared" si="2"/>
        <v>0.29854900915994975</v>
      </c>
      <c r="L18" s="24">
        <f t="shared" si="3"/>
        <v>0.31384327515899263</v>
      </c>
      <c r="M18" s="5"/>
      <c r="N18" t="s">
        <v>101</v>
      </c>
      <c r="O18" s="6">
        <v>47860108.100000009</v>
      </c>
      <c r="P18" s="66">
        <v>0.45495977422258693</v>
      </c>
    </row>
    <row r="19" spans="1:16" x14ac:dyDescent="0.25">
      <c r="A19" s="18"/>
      <c r="B19" s="38">
        <v>13</v>
      </c>
      <c r="C19" s="20" t="s">
        <v>94</v>
      </c>
      <c r="D19" s="21">
        <v>100241981</v>
      </c>
      <c r="E19" s="22">
        <v>113729160</v>
      </c>
      <c r="F19" s="22">
        <f t="shared" si="0"/>
        <v>54256668.299999997</v>
      </c>
      <c r="G19" s="22">
        <v>45673481.100000001</v>
      </c>
      <c r="H19" s="22">
        <v>5994998.7999999998</v>
      </c>
      <c r="I19" s="22">
        <v>2588188.4</v>
      </c>
      <c r="J19" s="23">
        <f t="shared" si="1"/>
        <v>0.401598684981055</v>
      </c>
      <c r="K19" s="23">
        <f t="shared" si="2"/>
        <v>0.45431162860958435</v>
      </c>
      <c r="L19" s="24">
        <f t="shared" si="3"/>
        <v>0.47706910259426866</v>
      </c>
      <c r="M19" s="5"/>
      <c r="N19" t="s">
        <v>98</v>
      </c>
      <c r="O19" s="6">
        <v>239060.3</v>
      </c>
      <c r="P19" s="66">
        <v>0.42575525781972118</v>
      </c>
    </row>
    <row r="20" spans="1:16" x14ac:dyDescent="0.25">
      <c r="A20" s="18"/>
      <c r="B20" s="38">
        <v>14</v>
      </c>
      <c r="C20" s="20" t="s">
        <v>95</v>
      </c>
      <c r="D20" s="21">
        <v>93787078</v>
      </c>
      <c r="E20" s="22">
        <v>141574045</v>
      </c>
      <c r="F20" s="22">
        <f t="shared" si="0"/>
        <v>84884652</v>
      </c>
      <c r="G20" s="22">
        <v>80463936.599999994</v>
      </c>
      <c r="H20" s="22">
        <v>5033375.9000000004</v>
      </c>
      <c r="I20" s="22">
        <v>-612660.5</v>
      </c>
      <c r="J20" s="23">
        <f t="shared" si="1"/>
        <v>0.56835231768647987</v>
      </c>
      <c r="K20" s="23">
        <f t="shared" si="2"/>
        <v>0.60390527444490272</v>
      </c>
      <c r="L20" s="24">
        <f t="shared" si="3"/>
        <v>0.59957778277790963</v>
      </c>
      <c r="M20" s="5"/>
      <c r="N20" t="s">
        <v>90</v>
      </c>
      <c r="O20" s="6">
        <v>2636638</v>
      </c>
      <c r="P20" s="66">
        <v>0.41635184650630158</v>
      </c>
    </row>
    <row r="21" spans="1:16" x14ac:dyDescent="0.25">
      <c r="A21" s="18"/>
      <c r="B21" s="38">
        <v>15</v>
      </c>
      <c r="C21" s="20" t="s">
        <v>96</v>
      </c>
      <c r="D21" s="21">
        <v>117275910</v>
      </c>
      <c r="E21" s="22">
        <v>168163645</v>
      </c>
      <c r="F21" s="22">
        <f t="shared" si="0"/>
        <v>129837155.90000001</v>
      </c>
      <c r="G21" s="22">
        <v>123386270.7</v>
      </c>
      <c r="H21" s="22">
        <v>4561068</v>
      </c>
      <c r="I21" s="22">
        <v>1889817.2</v>
      </c>
      <c r="J21" s="23">
        <f t="shared" si="1"/>
        <v>0.73372738025510809</v>
      </c>
      <c r="K21" s="23">
        <f t="shared" si="2"/>
        <v>0.76085017484010886</v>
      </c>
      <c r="L21" s="24">
        <f t="shared" si="3"/>
        <v>0.77208814009710602</v>
      </c>
      <c r="M21" s="5"/>
      <c r="N21" t="s">
        <v>105</v>
      </c>
      <c r="O21" s="6">
        <v>3558765.6</v>
      </c>
      <c r="P21" s="66">
        <v>0.4088870954936617</v>
      </c>
    </row>
    <row r="22" spans="1:16" x14ac:dyDescent="0.25">
      <c r="A22" s="18"/>
      <c r="B22" s="38">
        <v>16</v>
      </c>
      <c r="C22" s="20" t="s">
        <v>97</v>
      </c>
      <c r="D22" s="21">
        <v>38710118</v>
      </c>
      <c r="E22" s="22">
        <v>61687217</v>
      </c>
      <c r="F22" s="22">
        <f t="shared" si="0"/>
        <v>35411797.700000003</v>
      </c>
      <c r="G22" s="22">
        <v>15035185.1</v>
      </c>
      <c r="H22" s="22">
        <v>24867938.899999999</v>
      </c>
      <c r="I22" s="22">
        <v>-4491326.3</v>
      </c>
      <c r="J22" s="23">
        <f t="shared" si="1"/>
        <v>0.24373258887655769</v>
      </c>
      <c r="K22" s="23">
        <f t="shared" si="2"/>
        <v>0.64686212055894821</v>
      </c>
      <c r="L22" s="24">
        <f t="shared" si="3"/>
        <v>0.57405406536657344</v>
      </c>
      <c r="M22" s="5"/>
      <c r="N22" t="s">
        <v>82</v>
      </c>
      <c r="O22" s="6">
        <v>481141.69999999995</v>
      </c>
      <c r="P22" s="66">
        <v>0.39283736097571326</v>
      </c>
    </row>
    <row r="23" spans="1:16" x14ac:dyDescent="0.25">
      <c r="A23" s="18"/>
      <c r="B23" s="38">
        <v>17</v>
      </c>
      <c r="C23" s="20" t="s">
        <v>98</v>
      </c>
      <c r="D23" s="21">
        <v>854985</v>
      </c>
      <c r="E23" s="22">
        <v>561497</v>
      </c>
      <c r="F23" s="22">
        <f t="shared" si="0"/>
        <v>239060.3</v>
      </c>
      <c r="G23" s="22">
        <v>239060.3</v>
      </c>
      <c r="H23" s="22">
        <v>0</v>
      </c>
      <c r="I23" s="22">
        <v>0</v>
      </c>
      <c r="J23" s="23">
        <f t="shared" si="1"/>
        <v>0.42575525781972118</v>
      </c>
      <c r="K23" s="23">
        <f t="shared" si="2"/>
        <v>0.42575525781972118</v>
      </c>
      <c r="L23" s="24">
        <f t="shared" si="3"/>
        <v>0.42575525781972118</v>
      </c>
      <c r="M23" s="5"/>
      <c r="N23" t="s">
        <v>93</v>
      </c>
      <c r="O23" s="6">
        <v>7899642.9999999991</v>
      </c>
      <c r="P23" s="66">
        <v>0.31384327515899263</v>
      </c>
    </row>
    <row r="24" spans="1:16" x14ac:dyDescent="0.25">
      <c r="A24" s="18"/>
      <c r="B24" s="38">
        <v>18</v>
      </c>
      <c r="C24" s="20" t="s">
        <v>99</v>
      </c>
      <c r="D24" s="21">
        <v>92230434</v>
      </c>
      <c r="E24" s="22">
        <v>16519086</v>
      </c>
      <c r="F24" s="22">
        <f t="shared" si="0"/>
        <v>392568.10000000003</v>
      </c>
      <c r="G24" s="22">
        <v>171321.7</v>
      </c>
      <c r="H24" s="22">
        <v>185156.7</v>
      </c>
      <c r="I24" s="22">
        <v>36089.699999999997</v>
      </c>
      <c r="J24" s="23">
        <f t="shared" si="1"/>
        <v>1.0371136756597793E-2</v>
      </c>
      <c r="K24" s="23">
        <f t="shared" si="2"/>
        <v>2.1579789583999989E-2</v>
      </c>
      <c r="L24" s="24">
        <f t="shared" si="3"/>
        <v>2.3764516995673977E-2</v>
      </c>
      <c r="M24" s="5"/>
      <c r="N24" t="s">
        <v>100</v>
      </c>
      <c r="O24" s="6">
        <v>3092528.0999999996</v>
      </c>
      <c r="P24" s="66">
        <v>0.26660124901873528</v>
      </c>
    </row>
    <row r="25" spans="1:16" x14ac:dyDescent="0.25">
      <c r="A25" s="18"/>
      <c r="B25" s="38">
        <v>19</v>
      </c>
      <c r="C25" s="20" t="s">
        <v>100</v>
      </c>
      <c r="D25" s="21">
        <v>14219649</v>
      </c>
      <c r="E25" s="22">
        <v>11599826</v>
      </c>
      <c r="F25" s="22">
        <f t="shared" si="0"/>
        <v>3092528.0999999996</v>
      </c>
      <c r="G25" s="22">
        <v>3054970.3</v>
      </c>
      <c r="H25" s="22">
        <v>37557.800000000003</v>
      </c>
      <c r="I25" s="22">
        <v>0</v>
      </c>
      <c r="J25" s="23">
        <f t="shared" si="1"/>
        <v>0.26336345907257575</v>
      </c>
      <c r="K25" s="23">
        <f t="shared" si="2"/>
        <v>0.26660124901873528</v>
      </c>
      <c r="L25" s="24">
        <f t="shared" si="3"/>
        <v>0.26660124901873528</v>
      </c>
      <c r="M25" s="5"/>
      <c r="N25" t="s">
        <v>106</v>
      </c>
      <c r="O25" s="6">
        <v>12874027.1</v>
      </c>
      <c r="P25" s="66">
        <v>0.24347374575021102</v>
      </c>
    </row>
    <row r="26" spans="1:16" x14ac:dyDescent="0.25">
      <c r="A26" s="18"/>
      <c r="B26" s="38">
        <v>20</v>
      </c>
      <c r="C26" s="20" t="s">
        <v>101</v>
      </c>
      <c r="D26" s="21">
        <v>156381543</v>
      </c>
      <c r="E26" s="22">
        <v>105196351</v>
      </c>
      <c r="F26" s="22">
        <f t="shared" si="0"/>
        <v>47860108.100000009</v>
      </c>
      <c r="G26" s="22">
        <v>42854222.700000003</v>
      </c>
      <c r="H26" s="22">
        <v>1667631.7</v>
      </c>
      <c r="I26" s="22">
        <v>3338253.7</v>
      </c>
      <c r="J26" s="23">
        <f t="shared" si="1"/>
        <v>0.40737366165866346</v>
      </c>
      <c r="K26" s="23">
        <f t="shared" si="2"/>
        <v>0.42322622388299386</v>
      </c>
      <c r="L26" s="24">
        <f t="shared" si="3"/>
        <v>0.45495977422258693</v>
      </c>
      <c r="M26" s="5"/>
      <c r="N26" t="s">
        <v>86</v>
      </c>
      <c r="O26" s="6">
        <v>5375608.3999999994</v>
      </c>
      <c r="P26" s="66">
        <v>0.20008963745665012</v>
      </c>
    </row>
    <row r="27" spans="1:16" x14ac:dyDescent="0.25">
      <c r="A27" s="18"/>
      <c r="B27" s="38">
        <v>21</v>
      </c>
      <c r="C27" s="20" t="s">
        <v>102</v>
      </c>
      <c r="D27" s="21">
        <v>61572841</v>
      </c>
      <c r="E27" s="22">
        <v>52007693</v>
      </c>
      <c r="F27" s="22">
        <f t="shared" si="0"/>
        <v>24983860.199999999</v>
      </c>
      <c r="G27" s="22">
        <v>22954769</v>
      </c>
      <c r="H27" s="22">
        <v>1193031.7</v>
      </c>
      <c r="I27" s="22">
        <v>836059.5</v>
      </c>
      <c r="J27" s="23">
        <f t="shared" si="1"/>
        <v>0.4413725677083965</v>
      </c>
      <c r="K27" s="23">
        <f t="shared" si="2"/>
        <v>0.46431209129003281</v>
      </c>
      <c r="L27" s="24">
        <f t="shared" si="3"/>
        <v>0.48038778032319179</v>
      </c>
      <c r="M27" s="5"/>
      <c r="N27" t="s">
        <v>83</v>
      </c>
      <c r="O27" s="6">
        <v>4845364.2</v>
      </c>
      <c r="P27" s="66">
        <v>0.12768124492426147</v>
      </c>
    </row>
    <row r="28" spans="1:16" x14ac:dyDescent="0.25">
      <c r="A28" s="18"/>
      <c r="B28" s="38">
        <v>22</v>
      </c>
      <c r="C28" s="20" t="s">
        <v>103</v>
      </c>
      <c r="D28" s="21">
        <v>55950910</v>
      </c>
      <c r="E28" s="22">
        <v>47014245</v>
      </c>
      <c r="F28" s="22">
        <f t="shared" si="0"/>
        <v>3107182.7</v>
      </c>
      <c r="G28" s="22">
        <v>1428890.7</v>
      </c>
      <c r="H28" s="22">
        <v>120813.2</v>
      </c>
      <c r="I28" s="22">
        <v>1557478.8</v>
      </c>
      <c r="J28" s="23">
        <f t="shared" si="1"/>
        <v>3.0392718207003004E-2</v>
      </c>
      <c r="K28" s="23">
        <f t="shared" si="2"/>
        <v>3.2962432981748405E-2</v>
      </c>
      <c r="L28" s="24">
        <f t="shared" si="3"/>
        <v>6.6090239245573335E-2</v>
      </c>
      <c r="M28" s="5"/>
      <c r="N28" t="s">
        <v>85</v>
      </c>
      <c r="O28" s="6">
        <v>5355572.1999999993</v>
      </c>
      <c r="P28" s="66">
        <v>0.12316245270710663</v>
      </c>
    </row>
    <row r="29" spans="1:16" x14ac:dyDescent="0.25">
      <c r="A29" s="18"/>
      <c r="B29" s="38">
        <v>23</v>
      </c>
      <c r="C29" s="20" t="s">
        <v>104</v>
      </c>
      <c r="D29" s="21">
        <v>8279565</v>
      </c>
      <c r="E29" s="22">
        <v>2052371</v>
      </c>
      <c r="F29" s="22">
        <f t="shared" si="0"/>
        <v>111400.29999999999</v>
      </c>
      <c r="G29" s="22">
        <v>15581</v>
      </c>
      <c r="H29" s="22">
        <v>28270.1</v>
      </c>
      <c r="I29" s="22">
        <v>67549.2</v>
      </c>
      <c r="J29" s="23">
        <f t="shared" si="1"/>
        <v>7.5917073472583658E-3</v>
      </c>
      <c r="K29" s="23">
        <f t="shared" si="2"/>
        <v>2.1366068805298847E-2</v>
      </c>
      <c r="L29" s="24">
        <f t="shared" si="3"/>
        <v>5.4278831653731215E-2</v>
      </c>
      <c r="M29" s="5"/>
      <c r="N29" t="s">
        <v>103</v>
      </c>
      <c r="O29" s="6">
        <v>3107182.7</v>
      </c>
      <c r="P29" s="66">
        <v>6.6090239245573335E-2</v>
      </c>
    </row>
    <row r="30" spans="1:16" x14ac:dyDescent="0.25">
      <c r="A30" s="18"/>
      <c r="B30" s="38">
        <v>24</v>
      </c>
      <c r="C30" s="20" t="s">
        <v>105</v>
      </c>
      <c r="D30" s="21">
        <v>11709079</v>
      </c>
      <c r="E30" s="22">
        <v>8703541</v>
      </c>
      <c r="F30" s="22">
        <f t="shared" si="0"/>
        <v>3558765.6</v>
      </c>
      <c r="G30" s="22">
        <v>2913265.2</v>
      </c>
      <c r="H30" s="22">
        <v>255634.5</v>
      </c>
      <c r="I30" s="22">
        <v>389865.9</v>
      </c>
      <c r="J30" s="23">
        <f t="shared" si="1"/>
        <v>0.33472183333197375</v>
      </c>
      <c r="K30" s="23">
        <f t="shared" si="2"/>
        <v>0.36409315472863291</v>
      </c>
      <c r="L30" s="24">
        <f t="shared" si="3"/>
        <v>0.4088870954936617</v>
      </c>
      <c r="M30" s="5"/>
      <c r="N30" t="s">
        <v>104</v>
      </c>
      <c r="O30" s="6">
        <v>111400.29999999999</v>
      </c>
      <c r="P30" s="66">
        <v>5.4278831653731215E-2</v>
      </c>
    </row>
    <row r="31" spans="1:16" ht="15.75" thickBot="1" x14ac:dyDescent="0.3">
      <c r="A31" s="25"/>
      <c r="B31" s="39">
        <v>25</v>
      </c>
      <c r="C31" s="27" t="s">
        <v>106</v>
      </c>
      <c r="D31" s="28">
        <v>29689333</v>
      </c>
      <c r="E31" s="29">
        <v>52876449</v>
      </c>
      <c r="F31" s="29">
        <f t="shared" si="0"/>
        <v>12874027.1</v>
      </c>
      <c r="G31" s="29">
        <v>10858123.800000001</v>
      </c>
      <c r="H31" s="29">
        <v>1148640.6000000001</v>
      </c>
      <c r="I31" s="29">
        <v>867262.7</v>
      </c>
      <c r="J31" s="30">
        <f t="shared" si="1"/>
        <v>0.20534895979871873</v>
      </c>
      <c r="K31" s="30">
        <f t="shared" si="2"/>
        <v>0.22707206378401093</v>
      </c>
      <c r="L31" s="31">
        <f t="shared" si="3"/>
        <v>0.24347374575021102</v>
      </c>
      <c r="M31" s="5"/>
      <c r="N31" t="s">
        <v>99</v>
      </c>
      <c r="O31" s="6">
        <v>392568.10000000003</v>
      </c>
      <c r="P31" s="66">
        <v>2.3764516995673977E-2</v>
      </c>
    </row>
    <row r="32" spans="1:16" x14ac:dyDescent="0.25">
      <c r="O32" s="6"/>
      <c r="P32" s="66"/>
    </row>
    <row r="33" spans="15:16" x14ac:dyDescent="0.25">
      <c r="O33" s="6"/>
      <c r="P33" s="66"/>
    </row>
    <row r="34" spans="15:16" x14ac:dyDescent="0.25">
      <c r="O34" s="6"/>
      <c r="P34" s="66"/>
    </row>
    <row r="35" spans="15:16" x14ac:dyDescent="0.25">
      <c r="O35" s="6"/>
      <c r="P35" s="66"/>
    </row>
    <row r="36" spans="15:16" x14ac:dyDescent="0.25">
      <c r="O36" s="6"/>
      <c r="P36" s="66"/>
    </row>
    <row r="37" spans="15:16" x14ac:dyDescent="0.25">
      <c r="O37" s="6"/>
      <c r="P37" s="66"/>
    </row>
    <row r="38" spans="15:16" x14ac:dyDescent="0.25">
      <c r="O38" s="6"/>
      <c r="P38" s="66"/>
    </row>
    <row r="39" spans="15:16" x14ac:dyDescent="0.25">
      <c r="O39" s="6"/>
      <c r="P39" s="66"/>
    </row>
    <row r="40" spans="15:16" x14ac:dyDescent="0.25">
      <c r="O40" s="6"/>
      <c r="P40" s="66"/>
    </row>
    <row r="41" spans="15:16" x14ac:dyDescent="0.25">
      <c r="O41" s="6"/>
      <c r="P41" s="66"/>
    </row>
    <row r="42" spans="15:16" x14ac:dyDescent="0.25">
      <c r="O42" s="6"/>
      <c r="P42" s="66"/>
    </row>
    <row r="43" spans="15:16" x14ac:dyDescent="0.25">
      <c r="O43" s="6"/>
      <c r="P43" s="66"/>
    </row>
    <row r="44" spans="15:16" x14ac:dyDescent="0.25">
      <c r="O44" s="6"/>
      <c r="P44" s="66"/>
    </row>
    <row r="45" spans="15:16" x14ac:dyDescent="0.25">
      <c r="O45" s="6"/>
      <c r="P45" s="66"/>
    </row>
    <row r="46" spans="15:16" x14ac:dyDescent="0.25">
      <c r="O46" s="6"/>
      <c r="P46" s="66"/>
    </row>
    <row r="47" spans="15:16" x14ac:dyDescent="0.25">
      <c r="O47" s="6"/>
      <c r="P47" s="66"/>
    </row>
    <row r="48" spans="15:16" x14ac:dyDescent="0.25">
      <c r="O48" s="6"/>
      <c r="P48" s="66"/>
    </row>
    <row r="49" spans="15:16" x14ac:dyDescent="0.25">
      <c r="O49" s="6"/>
      <c r="P49" s="66"/>
    </row>
    <row r="50" spans="15:16" x14ac:dyDescent="0.25">
      <c r="O50" s="6"/>
      <c r="P50" s="66"/>
    </row>
    <row r="51" spans="15:16" x14ac:dyDescent="0.25">
      <c r="O51" s="6"/>
      <c r="P51" s="66"/>
    </row>
    <row r="52" spans="15:16" x14ac:dyDescent="0.25">
      <c r="O52" s="6"/>
      <c r="P52" s="66"/>
    </row>
    <row r="53" spans="15:16" x14ac:dyDescent="0.25">
      <c r="O53" s="6"/>
      <c r="P53" s="66"/>
    </row>
    <row r="54" spans="15:16" x14ac:dyDescent="0.25">
      <c r="O54" s="6"/>
      <c r="P54" s="66"/>
    </row>
    <row r="55" spans="15:16" x14ac:dyDescent="0.25">
      <c r="O55" s="6"/>
      <c r="P55" s="66"/>
    </row>
    <row r="56" spans="15:16" x14ac:dyDescent="0.25">
      <c r="O56" s="6"/>
      <c r="P56" s="66"/>
    </row>
    <row r="57" spans="15:16" x14ac:dyDescent="0.25">
      <c r="O57" s="6"/>
      <c r="P57" s="66"/>
    </row>
    <row r="58" spans="15:16" x14ac:dyDescent="0.25">
      <c r="O58" s="6"/>
      <c r="P58" s="66"/>
    </row>
    <row r="59" spans="15:16" x14ac:dyDescent="0.25">
      <c r="O59" s="6"/>
      <c r="P59" s="66"/>
    </row>
    <row r="60" spans="15:16" x14ac:dyDescent="0.25">
      <c r="O60" s="6"/>
      <c r="P60" s="66"/>
    </row>
    <row r="61" spans="15:16" x14ac:dyDescent="0.25">
      <c r="O61" s="6"/>
      <c r="P61" s="66"/>
    </row>
    <row r="62" spans="15:16" x14ac:dyDescent="0.25">
      <c r="O62" s="6"/>
      <c r="P62" s="66"/>
    </row>
    <row r="63" spans="15:16" x14ac:dyDescent="0.25">
      <c r="O63" s="6"/>
      <c r="P63" s="66"/>
    </row>
    <row r="64" spans="15:16" x14ac:dyDescent="0.25">
      <c r="O64" s="6"/>
      <c r="P64" s="66"/>
    </row>
    <row r="65" spans="15:16" x14ac:dyDescent="0.25">
      <c r="O65" s="6"/>
      <c r="P65" s="66"/>
    </row>
    <row r="66" spans="15:16" x14ac:dyDescent="0.25">
      <c r="O66" s="6"/>
      <c r="P66" s="66"/>
    </row>
    <row r="67" spans="15:16" x14ac:dyDescent="0.25">
      <c r="O67" s="6"/>
      <c r="P67" s="66"/>
    </row>
    <row r="68" spans="15:16" x14ac:dyDescent="0.25">
      <c r="O68" s="6"/>
      <c r="P68" s="66"/>
    </row>
    <row r="69" spans="15:16" x14ac:dyDescent="0.25">
      <c r="O69" s="6"/>
      <c r="P69" s="66"/>
    </row>
    <row r="70" spans="15:16" x14ac:dyDescent="0.25">
      <c r="O70" s="6"/>
      <c r="P70" s="66"/>
    </row>
    <row r="71" spans="15:16" x14ac:dyDescent="0.25">
      <c r="O71" s="6"/>
      <c r="P71" s="66"/>
    </row>
    <row r="72" spans="15:16" x14ac:dyDescent="0.25">
      <c r="O72" s="6"/>
      <c r="P72" s="66"/>
    </row>
    <row r="73" spans="15:16" x14ac:dyDescent="0.25">
      <c r="O73" s="6"/>
      <c r="P73" s="66"/>
    </row>
    <row r="74" spans="15:16" x14ac:dyDescent="0.25">
      <c r="O74" s="6"/>
      <c r="P74" s="66"/>
    </row>
    <row r="75" spans="15:16" x14ac:dyDescent="0.25">
      <c r="O75" s="6"/>
      <c r="P75" s="66"/>
    </row>
    <row r="76" spans="15:16" x14ac:dyDescent="0.25">
      <c r="O76" s="6"/>
      <c r="P76" s="66"/>
    </row>
    <row r="77" spans="15:16" x14ac:dyDescent="0.25">
      <c r="O77" s="6"/>
      <c r="P77" s="66"/>
    </row>
    <row r="78" spans="15:16" x14ac:dyDescent="0.25">
      <c r="O78" s="6"/>
      <c r="P78" s="66"/>
    </row>
    <row r="79" spans="15:16" x14ac:dyDescent="0.25">
      <c r="O79" s="6"/>
      <c r="P79" s="66"/>
    </row>
    <row r="80" spans="15:16" x14ac:dyDescent="0.25">
      <c r="O80" s="6"/>
      <c r="P80" s="66"/>
    </row>
    <row r="81" spans="15:16" x14ac:dyDescent="0.25">
      <c r="O81" s="6"/>
      <c r="P81" s="66"/>
    </row>
    <row r="82" spans="15:16" x14ac:dyDescent="0.25">
      <c r="O82" s="6"/>
      <c r="P82" s="66"/>
    </row>
    <row r="83" spans="15:16" x14ac:dyDescent="0.25">
      <c r="O83" s="6"/>
      <c r="P83" s="66"/>
    </row>
    <row r="84" spans="15:16" x14ac:dyDescent="0.25">
      <c r="O84" s="6"/>
      <c r="P84" s="66"/>
    </row>
    <row r="85" spans="15:16" x14ac:dyDescent="0.25">
      <c r="O85" s="6"/>
      <c r="P85" s="66"/>
    </row>
    <row r="86" spans="15:16" x14ac:dyDescent="0.25">
      <c r="O86" s="6"/>
      <c r="P86" s="66"/>
    </row>
    <row r="87" spans="15:16" x14ac:dyDescent="0.25">
      <c r="O87" s="6"/>
      <c r="P87" s="66"/>
    </row>
    <row r="88" spans="15:16" x14ac:dyDescent="0.25">
      <c r="O88" s="6"/>
      <c r="P88" s="66"/>
    </row>
    <row r="89" spans="15:16" x14ac:dyDescent="0.25">
      <c r="O89" s="6"/>
      <c r="P89" s="66"/>
    </row>
    <row r="90" spans="15:16" x14ac:dyDescent="0.25">
      <c r="O90" s="6"/>
      <c r="P90" s="66"/>
    </row>
    <row r="91" spans="15:16" x14ac:dyDescent="0.25">
      <c r="O91" s="6"/>
      <c r="P91" s="66"/>
    </row>
    <row r="92" spans="15:16" x14ac:dyDescent="0.25">
      <c r="O92" s="6"/>
      <c r="P92" s="66"/>
    </row>
    <row r="93" spans="15:16" x14ac:dyDescent="0.25">
      <c r="O93" s="6"/>
      <c r="P93" s="66"/>
    </row>
    <row r="94" spans="15:16" x14ac:dyDescent="0.25">
      <c r="O94" s="6"/>
      <c r="P94" s="66"/>
    </row>
    <row r="95" spans="15:16" x14ac:dyDescent="0.25">
      <c r="O95" s="6"/>
      <c r="P95" s="66"/>
    </row>
    <row r="96" spans="15:16" x14ac:dyDescent="0.25">
      <c r="O96" s="6"/>
      <c r="P96" s="66"/>
    </row>
    <row r="97" spans="15:16" x14ac:dyDescent="0.25">
      <c r="O97" s="6"/>
      <c r="P97" s="66"/>
    </row>
    <row r="98" spans="15:16" x14ac:dyDescent="0.25">
      <c r="O98" s="6"/>
      <c r="P98" s="66"/>
    </row>
    <row r="99" spans="15:16" x14ac:dyDescent="0.25">
      <c r="O99" s="6"/>
      <c r="P99" s="66"/>
    </row>
    <row r="100" spans="15:16" x14ac:dyDescent="0.25">
      <c r="O100" s="6"/>
      <c r="P100" s="66"/>
    </row>
  </sheetData>
  <sortState ref="N6:P100">
    <sortCondition descending="1" ref="P5:P100"/>
  </sortState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  <drawing r:id="rId1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3"/>
  <dimension ref="A1:M17"/>
  <sheetViews>
    <sheetView workbookViewId="0">
      <selection activeCell="A17" sqref="A17:D17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82</v>
      </c>
      <c r="B1" s="33" t="s">
        <v>72</v>
      </c>
      <c r="C1" s="33" t="s">
        <v>67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1161</v>
      </c>
    </row>
    <row r="3" spans="1:13" ht="15.75" thickBot="1" x14ac:dyDescent="0.3">
      <c r="A3" s="76" t="s">
        <v>81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3"/>
      <c r="C6" s="13"/>
      <c r="D6" s="14">
        <v>1334444522</v>
      </c>
      <c r="E6" s="15">
        <v>1260553517</v>
      </c>
      <c r="F6" s="15">
        <v>611107470.90000021</v>
      </c>
      <c r="G6" s="15">
        <v>530038902.70000005</v>
      </c>
      <c r="H6" s="15">
        <v>63142161.100000009</v>
      </c>
      <c r="I6" s="15">
        <v>17926407.099999998</v>
      </c>
      <c r="J6" s="16">
        <v>0.42048107878945379</v>
      </c>
      <c r="K6" s="16">
        <v>0.47057190020120349</v>
      </c>
      <c r="L6" s="17">
        <v>0.48479296012308859</v>
      </c>
      <c r="M6" s="5"/>
    </row>
    <row r="7" spans="1:13" x14ac:dyDescent="0.25">
      <c r="A7" s="40" t="s">
        <v>139</v>
      </c>
      <c r="B7" s="42"/>
      <c r="C7" s="42"/>
      <c r="D7" s="43">
        <f ca="1">SUM(D8:OFFSET(D6,MATCH("PROYECTOS",$A$8:$A$50,0),0))</f>
        <v>583863618</v>
      </c>
      <c r="E7" s="44">
        <f ca="1">SUM(E8:OFFSET(E6,MATCH("PROYECTOS",$A$8:$A$50,0),0))</f>
        <v>301242712</v>
      </c>
      <c r="F7" s="44">
        <f ca="1">SUM(F8:OFFSET(F6,MATCH("PROYECTOS",$A$8:$A$50,0),0))</f>
        <v>226521186.19999999</v>
      </c>
      <c r="G7" s="44">
        <f ca="1">SUM(G8:OFFSET(G6,MATCH("PROYECTOS",$A$8:$A$50,0),0))</f>
        <v>221602020.90000001</v>
      </c>
      <c r="H7" s="44">
        <f ca="1">SUM(H8:OFFSET(H6,MATCH("PROYECTOS",$A$8:$A$50,0),0))</f>
        <v>2203358.2000000002</v>
      </c>
      <c r="I7" s="44">
        <f ca="1">SUM(I8:OFFSET(I6,MATCH("PROYECTOS",$A$8:$A$50,0),0))</f>
        <v>2715807.1</v>
      </c>
      <c r="J7" s="45">
        <f ca="1">IFERROR(G7/E7,0)</f>
        <v>0.73562616479166476</v>
      </c>
      <c r="K7" s="45">
        <f ca="1">IFERROR(SUM(G7,H7)/E7,0)</f>
        <v>0.74294039385756161</v>
      </c>
      <c r="L7" s="46">
        <f ca="1">IFERROR(SUM(G7,H7,I7)/E7,0)</f>
        <v>0.75195573926449044</v>
      </c>
      <c r="M7" s="5"/>
    </row>
    <row r="8" spans="1:13" x14ac:dyDescent="0.25">
      <c r="A8" s="18"/>
      <c r="B8" s="20">
        <v>3000001</v>
      </c>
      <c r="C8" s="20" t="s">
        <v>366</v>
      </c>
      <c r="D8" s="21">
        <v>581642222</v>
      </c>
      <c r="E8" s="22">
        <v>300078772</v>
      </c>
      <c r="F8" s="22">
        <f t="shared" ref="F8:F10" si="0">SUM(G8,H8,I8)</f>
        <v>226345065.29999998</v>
      </c>
      <c r="G8" s="22">
        <v>221432802.5</v>
      </c>
      <c r="H8" s="22">
        <v>2202993.2000000002</v>
      </c>
      <c r="I8" s="22">
        <v>2709269.6</v>
      </c>
      <c r="J8" s="23">
        <f t="shared" ref="J8:J11" si="1">IFERROR(G8/E8,0)</f>
        <v>0.73791558471187024</v>
      </c>
      <c r="K8" s="23">
        <f t="shared" ref="K8:K11" si="2">IFERROR(SUM(G8,H8)/E8,0)</f>
        <v>0.74525696772712724</v>
      </c>
      <c r="L8" s="24">
        <f t="shared" ref="L8:L11" si="3">IFERROR(SUM(G8,H8,I8)/E8,0)</f>
        <v>0.75428549574309767</v>
      </c>
      <c r="M8" s="5"/>
    </row>
    <row r="9" spans="1:13" ht="25.5" x14ac:dyDescent="0.25">
      <c r="A9" s="18"/>
      <c r="B9" s="20">
        <v>3000231</v>
      </c>
      <c r="C9" s="20" t="s">
        <v>1162</v>
      </c>
      <c r="D9" s="21">
        <v>1791396</v>
      </c>
      <c r="E9" s="22">
        <v>952896</v>
      </c>
      <c r="F9" s="22">
        <f t="shared" si="0"/>
        <v>0</v>
      </c>
      <c r="G9" s="22">
        <v>0</v>
      </c>
      <c r="H9" s="22">
        <v>0</v>
      </c>
      <c r="I9" s="22">
        <v>0</v>
      </c>
      <c r="J9" s="23">
        <f t="shared" si="1"/>
        <v>0</v>
      </c>
      <c r="K9" s="23">
        <f t="shared" si="2"/>
        <v>0</v>
      </c>
      <c r="L9" s="24">
        <f t="shared" si="3"/>
        <v>0</v>
      </c>
      <c r="M9" s="5"/>
    </row>
    <row r="10" spans="1:13" x14ac:dyDescent="0.25">
      <c r="A10" s="18"/>
      <c r="B10" s="20">
        <v>9000000</v>
      </c>
      <c r="C10" s="20" t="s">
        <v>160</v>
      </c>
      <c r="D10" s="21">
        <v>430000</v>
      </c>
      <c r="E10" s="22">
        <v>211044</v>
      </c>
      <c r="F10" s="22">
        <f t="shared" si="0"/>
        <v>176120.9</v>
      </c>
      <c r="G10" s="22">
        <v>169218.4</v>
      </c>
      <c r="H10" s="22">
        <v>365</v>
      </c>
      <c r="I10" s="22">
        <v>6537.5</v>
      </c>
      <c r="J10" s="23">
        <f t="shared" si="1"/>
        <v>0.80181573510737092</v>
      </c>
      <c r="K10" s="23">
        <f t="shared" si="2"/>
        <v>0.80354523227383856</v>
      </c>
      <c r="L10" s="24">
        <f t="shared" si="3"/>
        <v>0.83452218494721475</v>
      </c>
      <c r="M10" s="5"/>
    </row>
    <row r="11" spans="1:13" ht="15.75" thickBot="1" x14ac:dyDescent="0.3">
      <c r="A11" s="47" t="s">
        <v>161</v>
      </c>
      <c r="B11" s="49"/>
      <c r="C11" s="49"/>
      <c r="D11" s="50">
        <f ca="1">OFFSET(D11,-MATCH("PROYECTOS",$A$8:$A$50,0)-1,0)-(OFFSET(D11,-MATCH("PROYECTOS",$A$8:$A$50,0),0))</f>
        <v>750580904</v>
      </c>
      <c r="E11" s="51">
        <f t="shared" ref="E11:I11" ca="1" si="4">OFFSET(E11,-MATCH("PROYECTOS",$A$8:$A$50,0)-1,0)-(OFFSET(E11,-MATCH("PROYECTOS",$A$8:$A$50,0),0))</f>
        <v>959310805</v>
      </c>
      <c r="F11" s="51">
        <f t="shared" ca="1" si="4"/>
        <v>384586284.70000023</v>
      </c>
      <c r="G11" s="51">
        <f t="shared" ca="1" si="4"/>
        <v>308436881.80000007</v>
      </c>
      <c r="H11" s="51">
        <f t="shared" ca="1" si="4"/>
        <v>60938802.900000006</v>
      </c>
      <c r="I11" s="51">
        <f t="shared" ca="1" si="4"/>
        <v>15210599.999999998</v>
      </c>
      <c r="J11" s="52">
        <f t="shared" ca="1" si="1"/>
        <v>0.32151924088877543</v>
      </c>
      <c r="K11" s="52">
        <f t="shared" ca="1" si="2"/>
        <v>0.38504276484199512</v>
      </c>
      <c r="L11" s="53">
        <f t="shared" ca="1" si="3"/>
        <v>0.40089852287236571</v>
      </c>
      <c r="M11" s="5"/>
    </row>
    <row r="12" spans="1:13" ht="15.75" thickBot="1" x14ac:dyDescent="0.3"/>
    <row r="13" spans="1:13" ht="15.75" thickBot="1" x14ac:dyDescent="0.3">
      <c r="A13" s="82" t="s">
        <v>209</v>
      </c>
      <c r="B13" s="83"/>
      <c r="C13" s="83"/>
      <c r="D13" s="84"/>
    </row>
    <row r="14" spans="1:13" ht="15.75" thickBot="1" x14ac:dyDescent="0.3">
      <c r="A14" s="2" t="s">
        <v>1167</v>
      </c>
    </row>
    <row r="15" spans="1:13" ht="45" customHeight="1" x14ac:dyDescent="0.25">
      <c r="A15" s="76" t="s">
        <v>211</v>
      </c>
      <c r="B15" s="77"/>
      <c r="C15" s="77"/>
      <c r="D15" s="87" t="s">
        <v>212</v>
      </c>
    </row>
    <row r="16" spans="1:13" ht="15.75" thickBot="1" x14ac:dyDescent="0.3">
      <c r="A16" s="79"/>
      <c r="B16" s="80"/>
      <c r="C16" s="80"/>
      <c r="D16" s="98"/>
    </row>
    <row r="17" spans="1:4" ht="26.25" thickBot="1" x14ac:dyDescent="0.3">
      <c r="A17" s="67"/>
      <c r="B17" s="68">
        <v>3000231</v>
      </c>
      <c r="C17" s="68" t="s">
        <v>1162</v>
      </c>
      <c r="D17" s="69">
        <v>0</v>
      </c>
    </row>
  </sheetData>
  <mergeCells count="10">
    <mergeCell ref="A13:D13"/>
    <mergeCell ref="A15:C16"/>
    <mergeCell ref="D15:D16"/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4"/>
  <dimension ref="A1:S12"/>
  <sheetViews>
    <sheetView workbookViewId="0">
      <selection activeCell="A11" sqref="A11:S11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4" width="7.7109375" customWidth="1"/>
    <col min="5" max="5" width="31.42578125" customWidth="1"/>
    <col min="6" max="6" width="4.28515625" style="4" customWidth="1"/>
    <col min="7" max="7" width="11.42578125" customWidth="1"/>
    <col min="8" max="10" width="13.5703125" customWidth="1"/>
    <col min="11" max="13" width="0" hidden="1" customWidth="1"/>
    <col min="17" max="18" width="14" hidden="1" customWidth="1"/>
    <col min="19" max="19" width="0" hidden="1" customWidth="1"/>
  </cols>
  <sheetData>
    <row r="1" spans="1:19" ht="15.75" x14ac:dyDescent="0.25">
      <c r="A1" s="32">
        <v>82</v>
      </c>
      <c r="B1" s="33" t="s">
        <v>72</v>
      </c>
      <c r="C1" s="33" t="s">
        <v>67</v>
      </c>
      <c r="D1" s="33"/>
      <c r="E1" s="33"/>
      <c r="F1" s="36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15.75" thickBot="1" x14ac:dyDescent="0.3">
      <c r="A2" s="2" t="s">
        <v>1163</v>
      </c>
    </row>
    <row r="3" spans="1:19" ht="15.75" thickBot="1" x14ac:dyDescent="0.3">
      <c r="A3" s="76" t="s">
        <v>163</v>
      </c>
      <c r="B3" s="77"/>
      <c r="C3" s="77"/>
      <c r="D3" s="77"/>
      <c r="E3" s="77"/>
      <c r="F3" s="77"/>
      <c r="G3" s="77"/>
      <c r="H3" s="76" t="s">
        <v>1</v>
      </c>
      <c r="I3" s="77"/>
      <c r="J3" s="77"/>
      <c r="K3" s="77"/>
      <c r="L3" s="77"/>
      <c r="M3" s="77"/>
      <c r="N3" s="77"/>
      <c r="O3" s="77"/>
      <c r="P3" s="78"/>
      <c r="Q3" s="77" t="s">
        <v>167</v>
      </c>
      <c r="R3" s="77"/>
      <c r="S3" s="78"/>
    </row>
    <row r="4" spans="1:19" ht="45" customHeight="1" x14ac:dyDescent="0.25">
      <c r="A4" s="96" t="s">
        <v>164</v>
      </c>
      <c r="B4" s="92"/>
      <c r="C4" s="92"/>
      <c r="D4" s="92" t="s">
        <v>165</v>
      </c>
      <c r="E4" s="92"/>
      <c r="F4" s="92" t="s">
        <v>166</v>
      </c>
      <c r="G4" s="93"/>
      <c r="H4" s="74" t="s">
        <v>2</v>
      </c>
      <c r="I4" s="72" t="s">
        <v>3</v>
      </c>
      <c r="J4" s="72" t="s">
        <v>76</v>
      </c>
      <c r="K4" s="72" t="s">
        <v>5</v>
      </c>
      <c r="L4" s="72"/>
      <c r="M4" s="72"/>
      <c r="N4" s="72" t="s">
        <v>9</v>
      </c>
      <c r="O4" s="72"/>
      <c r="P4" s="81"/>
      <c r="Q4" s="90" t="s">
        <v>168</v>
      </c>
      <c r="R4" s="72" t="s">
        <v>169</v>
      </c>
      <c r="S4" s="81" t="s">
        <v>170</v>
      </c>
    </row>
    <row r="5" spans="1:19" ht="15.75" thickBot="1" x14ac:dyDescent="0.3">
      <c r="A5" s="97"/>
      <c r="B5" s="94"/>
      <c r="C5" s="94"/>
      <c r="D5" s="94"/>
      <c r="E5" s="94"/>
      <c r="F5" s="94"/>
      <c r="G5" s="95"/>
      <c r="H5" s="75"/>
      <c r="I5" s="73"/>
      <c r="J5" s="73"/>
      <c r="K5" s="9" t="s">
        <v>6</v>
      </c>
      <c r="L5" s="9" t="s">
        <v>7</v>
      </c>
      <c r="M5" s="9" t="s">
        <v>77</v>
      </c>
      <c r="N5" s="9" t="s">
        <v>10</v>
      </c>
      <c r="O5" s="9" t="s">
        <v>7</v>
      </c>
      <c r="P5" s="10" t="s">
        <v>77</v>
      </c>
      <c r="Q5" s="91"/>
      <c r="R5" s="73"/>
      <c r="S5" s="89"/>
    </row>
    <row r="6" spans="1:19" x14ac:dyDescent="0.25">
      <c r="A6" s="11" t="s">
        <v>11</v>
      </c>
      <c r="B6" s="13"/>
      <c r="C6" s="13"/>
      <c r="D6" s="54"/>
      <c r="E6" s="13"/>
      <c r="F6" s="55"/>
      <c r="G6" s="13"/>
      <c r="H6" s="14">
        <v>1334444522</v>
      </c>
      <c r="I6" s="15">
        <v>1260553517</v>
      </c>
      <c r="J6" s="15">
        <v>611107470.90000021</v>
      </c>
      <c r="K6" s="15">
        <v>530038902.70000005</v>
      </c>
      <c r="L6" s="15">
        <v>63142161.100000009</v>
      </c>
      <c r="M6" s="15">
        <v>17926407.099999998</v>
      </c>
      <c r="N6" s="16">
        <v>0.42048107878945379</v>
      </c>
      <c r="O6" s="16">
        <v>0.47057190020120349</v>
      </c>
      <c r="P6" s="17">
        <v>0.48479296012308859</v>
      </c>
      <c r="Q6" s="56"/>
      <c r="R6" s="15"/>
      <c r="S6" s="17"/>
    </row>
    <row r="7" spans="1:19" x14ac:dyDescent="0.25">
      <c r="A7" s="40" t="s">
        <v>171</v>
      </c>
      <c r="B7" s="42"/>
      <c r="C7" s="42"/>
      <c r="D7" s="57"/>
      <c r="E7" s="42"/>
      <c r="F7" s="58"/>
      <c r="G7" s="42"/>
      <c r="H7" s="43">
        <f ca="1">SUM(H8:OFFSET(H6,MATCH("PROYECTOS",$A$8:$A$50,0),0))</f>
        <v>583863618</v>
      </c>
      <c r="I7" s="44">
        <f ca="1">SUM(I8:OFFSET(I6,MATCH("PROYECTOS",$A$8:$A$50,0),0))</f>
        <v>301242712</v>
      </c>
      <c r="J7" s="44">
        <f ca="1">SUM(J8:OFFSET(J6,MATCH("PROYECTOS",$A$8:$A$50,0),0))</f>
        <v>226521186.30000001</v>
      </c>
      <c r="K7" s="44">
        <f ca="1">SUM(K8:OFFSET(K6,MATCH("PROYECTOS",$A$8:$A$50,0),0))</f>
        <v>221602020.90000001</v>
      </c>
      <c r="L7" s="44">
        <f ca="1">SUM(L8:OFFSET(L6,MATCH("PROYECTOS",$A$8:$A$50,0),0))</f>
        <v>2203358.2000000002</v>
      </c>
      <c r="M7" s="44">
        <f ca="1">SUM(M8:OFFSET(M6,MATCH("PROYECTOS",$A$8:$A$50,0),0))</f>
        <v>2715807.2</v>
      </c>
      <c r="N7" s="45">
        <f ca="1">IFERROR(K7/I7,0)</f>
        <v>0.73562616479166476</v>
      </c>
      <c r="O7" s="45">
        <f ca="1">IFERROR(SUM(K7,L7)/I7,0)</f>
        <v>0.74294039385756161</v>
      </c>
      <c r="P7" s="46">
        <f ca="1">IFERROR(SUM(K7,L7,M7)/I7,0)</f>
        <v>0.75195573959644868</v>
      </c>
      <c r="Q7" s="59"/>
      <c r="R7" s="44"/>
      <c r="S7" s="46"/>
    </row>
    <row r="8" spans="1:19" x14ac:dyDescent="0.25">
      <c r="A8" s="18"/>
      <c r="B8" s="20">
        <v>5000276</v>
      </c>
      <c r="C8" s="20" t="s">
        <v>510</v>
      </c>
      <c r="D8" s="63">
        <v>3000001</v>
      </c>
      <c r="E8" s="20" t="s">
        <v>366</v>
      </c>
      <c r="F8" s="64">
        <v>1</v>
      </c>
      <c r="G8" s="20" t="s">
        <v>413</v>
      </c>
      <c r="H8" s="21">
        <v>9812892</v>
      </c>
      <c r="I8" s="22">
        <v>18785313</v>
      </c>
      <c r="J8" s="22">
        <f t="shared" ref="J8:J11" si="0">SUM(K8,L8,M8)</f>
        <v>11529511.1</v>
      </c>
      <c r="K8" s="22">
        <v>9144727</v>
      </c>
      <c r="L8" s="22">
        <v>1411626.2</v>
      </c>
      <c r="M8" s="22">
        <v>973157.9</v>
      </c>
      <c r="N8" s="23">
        <f t="shared" ref="N8:N12" si="1">IFERROR(K8/I8,0)</f>
        <v>0.48680195001275733</v>
      </c>
      <c r="O8" s="23">
        <f t="shared" ref="O8:O12" si="2">IFERROR(SUM(K8,L8)/I8,0)</f>
        <v>0.56194715520577165</v>
      </c>
      <c r="P8" s="24">
        <f t="shared" ref="P8:P12" si="3">IFERROR(SUM(K8,L8,M8)/I8,0)</f>
        <v>0.6137513439355522</v>
      </c>
      <c r="Q8" s="65">
        <v>0</v>
      </c>
      <c r="R8" s="22">
        <v>0</v>
      </c>
      <c r="S8" s="24">
        <f>IFERROR(R8/Q8,0)</f>
        <v>0</v>
      </c>
    </row>
    <row r="9" spans="1:19" ht="25.5" x14ac:dyDescent="0.25">
      <c r="A9" s="18"/>
      <c r="B9" s="20">
        <v>5001726</v>
      </c>
      <c r="C9" s="20" t="s">
        <v>1164</v>
      </c>
      <c r="D9" s="63">
        <v>3000231</v>
      </c>
      <c r="E9" s="20" t="s">
        <v>1162</v>
      </c>
      <c r="F9" s="64">
        <v>227</v>
      </c>
      <c r="G9" s="20" t="s">
        <v>680</v>
      </c>
      <c r="H9" s="21">
        <v>1791396</v>
      </c>
      <c r="I9" s="22">
        <v>952896</v>
      </c>
      <c r="J9" s="22">
        <f t="shared" si="0"/>
        <v>0</v>
      </c>
      <c r="K9" s="22">
        <v>0</v>
      </c>
      <c r="L9" s="22">
        <v>0</v>
      </c>
      <c r="M9" s="22">
        <v>0</v>
      </c>
      <c r="N9" s="23">
        <f t="shared" si="1"/>
        <v>0</v>
      </c>
      <c r="O9" s="23">
        <f t="shared" si="2"/>
        <v>0</v>
      </c>
      <c r="P9" s="24">
        <f t="shared" si="3"/>
        <v>0</v>
      </c>
      <c r="Q9" s="65">
        <v>0</v>
      </c>
      <c r="R9" s="22">
        <v>0</v>
      </c>
      <c r="S9" s="24">
        <f t="shared" ref="S9:S11" si="4">IFERROR(R9/Q9,0)</f>
        <v>0</v>
      </c>
    </row>
    <row r="10" spans="1:19" ht="25.5" x14ac:dyDescent="0.25">
      <c r="A10" s="18"/>
      <c r="B10" s="20">
        <v>5001777</v>
      </c>
      <c r="C10" s="20" t="s">
        <v>1165</v>
      </c>
      <c r="D10" s="63">
        <v>3000001</v>
      </c>
      <c r="E10" s="20" t="s">
        <v>366</v>
      </c>
      <c r="F10" s="64">
        <v>96</v>
      </c>
      <c r="G10" s="20" t="s">
        <v>1077</v>
      </c>
      <c r="H10" s="21">
        <v>571829330</v>
      </c>
      <c r="I10" s="22">
        <v>281293459</v>
      </c>
      <c r="J10" s="22">
        <f t="shared" si="0"/>
        <v>214815554.30000001</v>
      </c>
      <c r="K10" s="22">
        <v>212288075.5</v>
      </c>
      <c r="L10" s="22">
        <v>791367</v>
      </c>
      <c r="M10" s="22">
        <v>1736111.8</v>
      </c>
      <c r="N10" s="23">
        <f t="shared" si="1"/>
        <v>0.75468543155850631</v>
      </c>
      <c r="O10" s="23">
        <f t="shared" si="2"/>
        <v>0.75749874617596424</v>
      </c>
      <c r="P10" s="24">
        <f t="shared" si="3"/>
        <v>0.76367063444585825</v>
      </c>
      <c r="Q10" s="65">
        <v>0</v>
      </c>
      <c r="R10" s="22">
        <v>0</v>
      </c>
      <c r="S10" s="24">
        <f t="shared" si="4"/>
        <v>0</v>
      </c>
    </row>
    <row r="11" spans="1:19" x14ac:dyDescent="0.25">
      <c r="A11" s="18"/>
      <c r="B11" s="20">
        <v>9000000</v>
      </c>
      <c r="C11" s="20" t="s">
        <v>192</v>
      </c>
      <c r="D11" s="63">
        <v>9000000</v>
      </c>
      <c r="E11" s="20" t="s">
        <v>193</v>
      </c>
      <c r="F11" s="64"/>
      <c r="G11" s="20" t="s">
        <v>205</v>
      </c>
      <c r="H11" s="21">
        <v>430000</v>
      </c>
      <c r="I11" s="22">
        <v>211044</v>
      </c>
      <c r="J11" s="22">
        <f t="shared" si="0"/>
        <v>176120.9</v>
      </c>
      <c r="K11" s="22">
        <v>169218.4</v>
      </c>
      <c r="L11" s="22">
        <v>365</v>
      </c>
      <c r="M11" s="22">
        <v>6537.5</v>
      </c>
      <c r="N11" s="23">
        <f t="shared" si="1"/>
        <v>0.80181573510737092</v>
      </c>
      <c r="O11" s="23">
        <f t="shared" si="2"/>
        <v>0.80354523227383856</v>
      </c>
      <c r="P11" s="24">
        <f t="shared" si="3"/>
        <v>0.83452218494721475</v>
      </c>
      <c r="Q11" s="65">
        <v>0</v>
      </c>
      <c r="R11" s="22">
        <v>0</v>
      </c>
      <c r="S11" s="24">
        <f t="shared" si="4"/>
        <v>0</v>
      </c>
    </row>
    <row r="12" spans="1:19" ht="15.75" thickBot="1" x14ac:dyDescent="0.3">
      <c r="A12" s="47" t="s">
        <v>161</v>
      </c>
      <c r="B12" s="49"/>
      <c r="C12" s="49"/>
      <c r="D12" s="60"/>
      <c r="E12" s="49"/>
      <c r="F12" s="61"/>
      <c r="G12" s="49"/>
      <c r="H12" s="50">
        <f ca="1">OFFSET(H12,-MATCH("PROYECTOS",$A$8:$A$50,0)-1,0)-(OFFSET(H12,-MATCH("PROYECTOS",$A$8:$A$50,0),0))</f>
        <v>750580904</v>
      </c>
      <c r="I12" s="51">
        <f t="shared" ref="I12:M12" ca="1" si="5">OFFSET(I12,-MATCH("PROYECTOS",$A$8:$A$50,0)-1,0)-(OFFSET(I12,-MATCH("PROYECTOS",$A$8:$A$50,0),0))</f>
        <v>959310805</v>
      </c>
      <c r="J12" s="51">
        <f t="shared" ca="1" si="5"/>
        <v>384586284.6000002</v>
      </c>
      <c r="K12" s="51">
        <f t="shared" ca="1" si="5"/>
        <v>308436881.80000007</v>
      </c>
      <c r="L12" s="51">
        <f t="shared" ca="1" si="5"/>
        <v>60938802.900000006</v>
      </c>
      <c r="M12" s="51">
        <f t="shared" ca="1" si="5"/>
        <v>15210599.899999999</v>
      </c>
      <c r="N12" s="52">
        <f t="shared" ca="1" si="1"/>
        <v>0.32151924088877543</v>
      </c>
      <c r="O12" s="52">
        <f t="shared" ca="1" si="2"/>
        <v>0.38504276484199512</v>
      </c>
      <c r="P12" s="53">
        <f t="shared" ca="1" si="3"/>
        <v>0.40089852276812415</v>
      </c>
      <c r="Q12" s="62"/>
      <c r="R12" s="51"/>
      <c r="S12" s="53"/>
    </row>
  </sheetData>
  <mergeCells count="14">
    <mergeCell ref="F4:G5"/>
    <mergeCell ref="D4:E5"/>
    <mergeCell ref="A4:C5"/>
    <mergeCell ref="A3:G3"/>
    <mergeCell ref="H3:P3"/>
    <mergeCell ref="J4:J5"/>
    <mergeCell ref="I4:I5"/>
    <mergeCell ref="H4:H5"/>
    <mergeCell ref="Q3:S3"/>
    <mergeCell ref="K4:M4"/>
    <mergeCell ref="N4:P4"/>
    <mergeCell ref="S4:S5"/>
    <mergeCell ref="R4:R5"/>
    <mergeCell ref="Q4:Q5"/>
  </mergeCells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5"/>
  <dimension ref="A1:M23"/>
  <sheetViews>
    <sheetView workbookViewId="0">
      <selection activeCell="A21" sqref="A21:L21"/>
    </sheetView>
  </sheetViews>
  <sheetFormatPr baseColWidth="10" defaultColWidth="11.7109375" defaultRowHeight="15" x14ac:dyDescent="0.25"/>
  <cols>
    <col min="1" max="1" width="4.28515625" customWidth="1"/>
    <col min="2" max="2" width="4.28515625" style="4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83</v>
      </c>
      <c r="B1" s="36" t="s">
        <v>72</v>
      </c>
      <c r="C1" s="33" t="s">
        <v>68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1168</v>
      </c>
    </row>
    <row r="3" spans="1:13" ht="15.75" thickBot="1" x14ac:dyDescent="0.3">
      <c r="A3" s="76" t="s">
        <v>75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2"/>
      <c r="C6" s="13"/>
      <c r="D6" s="14">
        <v>1246530048</v>
      </c>
      <c r="E6" s="15">
        <v>815596104</v>
      </c>
      <c r="F6" s="15">
        <v>276283777</v>
      </c>
      <c r="G6" s="15">
        <v>206924704.59999996</v>
      </c>
      <c r="H6" s="15">
        <v>49586728.599999994</v>
      </c>
      <c r="I6" s="15">
        <v>19772343.800000004</v>
      </c>
      <c r="J6" s="16">
        <v>0.25370977569064007</v>
      </c>
      <c r="K6" s="16">
        <v>0.31450791873816991</v>
      </c>
      <c r="L6" s="17">
        <v>0.33875073169795322</v>
      </c>
      <c r="M6" s="5"/>
    </row>
    <row r="7" spans="1:13" x14ac:dyDescent="0.25">
      <c r="A7" s="40" t="s">
        <v>107</v>
      </c>
      <c r="B7" s="41"/>
      <c r="C7" s="42"/>
      <c r="D7" s="43">
        <f ca="1">SUM(D8:OFFSET(D6,MATCH("GOBIERNOS REGIONALES",$A$8:$A$50,0),0))</f>
        <v>768851826</v>
      </c>
      <c r="E7" s="44">
        <f ca="1">SUM(E8:OFFSET(E6,MATCH("GOBIERNOS REGIONALES",$A$8:$A$50,0),0))</f>
        <v>194410299</v>
      </c>
      <c r="F7" s="44">
        <f ca="1">SUM(F8:OFFSET(F6,MATCH("GOBIERNOS REGIONALES",$A$8:$A$50,0),0))</f>
        <v>48421061.600000001</v>
      </c>
      <c r="G7" s="44">
        <f ca="1">SUM(G8:OFFSET(G6,MATCH("GOBIERNOS REGIONALES",$A$8:$A$50,0),0))</f>
        <v>40196347.700000003</v>
      </c>
      <c r="H7" s="44">
        <f ca="1">SUM(H8:OFFSET(H6,MATCH("GOBIERNOS REGIONALES",$A$8:$A$50,0),0))</f>
        <v>7637025.0999999996</v>
      </c>
      <c r="I7" s="44">
        <f ca="1">SUM(I8:OFFSET(I6,MATCH("GOBIERNOS REGIONALES",$A$8:$A$50,0),0))</f>
        <v>587688.80000000005</v>
      </c>
      <c r="J7" s="45">
        <f ca="1">IFERROR(G7/E7,0)</f>
        <v>0.20676038207214528</v>
      </c>
      <c r="K7" s="45">
        <f ca="1">IFERROR(SUM(G7,H7)/E7,0)</f>
        <v>0.24604340945949579</v>
      </c>
      <c r="L7" s="46">
        <f ca="1">IFERROR(SUM(G7,H7,I7)/E7,0)</f>
        <v>0.24906633984447502</v>
      </c>
      <c r="M7" s="5"/>
    </row>
    <row r="8" spans="1:13" ht="25.5" x14ac:dyDescent="0.25">
      <c r="A8" s="18"/>
      <c r="B8" s="19">
        <v>37</v>
      </c>
      <c r="C8" s="20" t="s">
        <v>819</v>
      </c>
      <c r="D8" s="21">
        <v>768851826</v>
      </c>
      <c r="E8" s="22">
        <v>194410299</v>
      </c>
      <c r="F8" s="22">
        <f t="shared" ref="F8:F22" si="0">SUM(G8,H8,I8)</f>
        <v>48421061.600000001</v>
      </c>
      <c r="G8" s="22">
        <v>40196347.700000003</v>
      </c>
      <c r="H8" s="22">
        <v>7637025.0999999996</v>
      </c>
      <c r="I8" s="22">
        <v>587688.80000000005</v>
      </c>
      <c r="J8" s="23">
        <f t="shared" ref="J8:J22" si="1">IFERROR(G8/E8,0)</f>
        <v>0.20676038207214528</v>
      </c>
      <c r="K8" s="23">
        <f t="shared" ref="K8:K22" si="2">IFERROR(SUM(G8,H8)/E8,0)</f>
        <v>0.24604340945949579</v>
      </c>
      <c r="L8" s="24">
        <f t="shared" ref="L8:L22" si="3">IFERROR(SUM(G8,H8,I8)/E8,0)</f>
        <v>0.24906633984447502</v>
      </c>
      <c r="M8" s="5"/>
    </row>
    <row r="9" spans="1:13" x14ac:dyDescent="0.25">
      <c r="A9" s="40" t="s">
        <v>112</v>
      </c>
      <c r="B9" s="41"/>
      <c r="C9" s="42"/>
      <c r="D9" s="43">
        <f ca="1">SUM(D10:OFFSET(D8,(MATCH("GOBIERNOS LOCALES",$A$8:$A$50,0)-MATCH("GOBIERNOS REGIONALES",$A$8:$A$50,0)),0))</f>
        <v>21329035</v>
      </c>
      <c r="E9" s="44">
        <f ca="1">SUM(E10:OFFSET(E8,(MATCH("GOBIERNOS LOCALES",$A$8:$A$50,0)-MATCH("GOBIERNOS REGIONALES",$A$8:$A$50,0)),0))</f>
        <v>65031226</v>
      </c>
      <c r="F9" s="44">
        <f ca="1">SUM(F10:OFFSET(F8,(MATCH("GOBIERNOS LOCALES",$A$8:$A$50,0)-MATCH("GOBIERNOS REGIONALES",$A$8:$A$50,0)),0))</f>
        <v>20633943.799999997</v>
      </c>
      <c r="G9" s="44">
        <f ca="1">SUM(G10:OFFSET(G8,(MATCH("GOBIERNOS LOCALES",$A$8:$A$50,0)-MATCH("GOBIERNOS REGIONALES",$A$8:$A$50,0)),0))</f>
        <v>18410226.100000001</v>
      </c>
      <c r="H9" s="44">
        <f ca="1">SUM(H10:OFFSET(H8,(MATCH("GOBIERNOS LOCALES",$A$8:$A$50,0)-MATCH("GOBIERNOS REGIONALES",$A$8:$A$50,0)),0))</f>
        <v>1462546.6</v>
      </c>
      <c r="I9" s="44">
        <f ca="1">SUM(I10:OFFSET(I8,(MATCH("GOBIERNOS LOCALES",$A$8:$A$50,0)-MATCH("GOBIERNOS REGIONALES",$A$8:$A$50,0)),0))</f>
        <v>761171.09999999986</v>
      </c>
      <c r="J9" s="45">
        <f t="shared" ca="1" si="1"/>
        <v>0.28309824729430755</v>
      </c>
      <c r="K9" s="45">
        <f t="shared" ca="1" si="2"/>
        <v>0.30558816006329026</v>
      </c>
      <c r="L9" s="46">
        <f t="shared" ca="1" si="3"/>
        <v>0.31729286173998938</v>
      </c>
      <c r="M9" s="5"/>
    </row>
    <row r="10" spans="1:13" x14ac:dyDescent="0.25">
      <c r="A10" s="18"/>
      <c r="B10" s="19">
        <v>444</v>
      </c>
      <c r="C10" s="20" t="s">
        <v>117</v>
      </c>
      <c r="D10" s="21">
        <v>0</v>
      </c>
      <c r="E10" s="22">
        <v>3005532</v>
      </c>
      <c r="F10" s="22">
        <f t="shared" si="0"/>
        <v>1772301.7</v>
      </c>
      <c r="G10" s="22">
        <v>1563989.4</v>
      </c>
      <c r="H10" s="22">
        <v>145265.60000000001</v>
      </c>
      <c r="I10" s="22">
        <v>63046.7</v>
      </c>
      <c r="J10" s="23">
        <f t="shared" si="1"/>
        <v>0.52037023728245113</v>
      </c>
      <c r="K10" s="23">
        <f t="shared" si="2"/>
        <v>0.56870297837454398</v>
      </c>
      <c r="L10" s="24">
        <f t="shared" si="3"/>
        <v>0.58967986366473557</v>
      </c>
      <c r="M10" s="5"/>
    </row>
    <row r="11" spans="1:13" x14ac:dyDescent="0.25">
      <c r="A11" s="18"/>
      <c r="B11" s="19">
        <v>445</v>
      </c>
      <c r="C11" s="20" t="s">
        <v>118</v>
      </c>
      <c r="D11" s="21">
        <v>0</v>
      </c>
      <c r="E11" s="22">
        <v>710306</v>
      </c>
      <c r="F11" s="22">
        <f t="shared" si="0"/>
        <v>523833.10000000003</v>
      </c>
      <c r="G11" s="22">
        <v>450162.7</v>
      </c>
      <c r="H11" s="22">
        <v>62565.4</v>
      </c>
      <c r="I11" s="22">
        <v>11105</v>
      </c>
      <c r="J11" s="23">
        <f t="shared" si="1"/>
        <v>0.63375883070113448</v>
      </c>
      <c r="K11" s="23">
        <f t="shared" si="2"/>
        <v>0.72184115015218797</v>
      </c>
      <c r="L11" s="24">
        <f t="shared" si="3"/>
        <v>0.73747525714269635</v>
      </c>
      <c r="M11" s="5"/>
    </row>
    <row r="12" spans="1:13" x14ac:dyDescent="0.25">
      <c r="A12" s="18"/>
      <c r="B12" s="19">
        <v>447</v>
      </c>
      <c r="C12" s="20" t="s">
        <v>120</v>
      </c>
      <c r="D12" s="21">
        <v>2840706</v>
      </c>
      <c r="E12" s="22">
        <v>4178740</v>
      </c>
      <c r="F12" s="22">
        <f t="shared" si="0"/>
        <v>1730794.7</v>
      </c>
      <c r="G12" s="22">
        <v>1200375.1000000001</v>
      </c>
      <c r="H12" s="22">
        <v>373436.7</v>
      </c>
      <c r="I12" s="22">
        <v>156982.9</v>
      </c>
      <c r="J12" s="23">
        <f t="shared" si="1"/>
        <v>0.28725766618645815</v>
      </c>
      <c r="K12" s="23">
        <f t="shared" si="2"/>
        <v>0.3766235276662343</v>
      </c>
      <c r="L12" s="24">
        <f t="shared" si="3"/>
        <v>0.41419056940608889</v>
      </c>
      <c r="M12" s="5"/>
    </row>
    <row r="13" spans="1:13" x14ac:dyDescent="0.25">
      <c r="A13" s="18"/>
      <c r="B13" s="19">
        <v>448</v>
      </c>
      <c r="C13" s="20" t="s">
        <v>121</v>
      </c>
      <c r="D13" s="21">
        <v>1227637</v>
      </c>
      <c r="E13" s="22">
        <v>27109576</v>
      </c>
      <c r="F13" s="22">
        <f t="shared" si="0"/>
        <v>4170096.5</v>
      </c>
      <c r="G13" s="22">
        <v>3670804.1</v>
      </c>
      <c r="H13" s="22">
        <v>463000.4</v>
      </c>
      <c r="I13" s="22">
        <v>36292</v>
      </c>
      <c r="J13" s="23">
        <f t="shared" si="1"/>
        <v>0.13540617898265911</v>
      </c>
      <c r="K13" s="23">
        <f t="shared" si="2"/>
        <v>0.15248502964413754</v>
      </c>
      <c r="L13" s="24">
        <f t="shared" si="3"/>
        <v>0.15382374479040173</v>
      </c>
      <c r="M13" s="5"/>
    </row>
    <row r="14" spans="1:13" x14ac:dyDescent="0.25">
      <c r="A14" s="18"/>
      <c r="B14" s="19">
        <v>451</v>
      </c>
      <c r="C14" s="20" t="s">
        <v>124</v>
      </c>
      <c r="D14" s="21">
        <v>0</v>
      </c>
      <c r="E14" s="22">
        <v>1033884</v>
      </c>
      <c r="F14" s="22">
        <f t="shared" si="0"/>
        <v>775575.7</v>
      </c>
      <c r="G14" s="22">
        <v>493428.4</v>
      </c>
      <c r="H14" s="22">
        <v>0</v>
      </c>
      <c r="I14" s="22">
        <v>282147.3</v>
      </c>
      <c r="J14" s="23">
        <f t="shared" si="1"/>
        <v>0.47725702303159739</v>
      </c>
      <c r="K14" s="23">
        <f t="shared" si="2"/>
        <v>0.47725702303159739</v>
      </c>
      <c r="L14" s="24">
        <f t="shared" si="3"/>
        <v>0.75015736775112096</v>
      </c>
      <c r="M14" s="5"/>
    </row>
    <row r="15" spans="1:13" x14ac:dyDescent="0.25">
      <c r="A15" s="18"/>
      <c r="B15" s="19">
        <v>452</v>
      </c>
      <c r="C15" s="20" t="s">
        <v>125</v>
      </c>
      <c r="D15" s="21">
        <v>0</v>
      </c>
      <c r="E15" s="22">
        <v>852088</v>
      </c>
      <c r="F15" s="22">
        <f t="shared" si="0"/>
        <v>649614.10000000009</v>
      </c>
      <c r="G15" s="22">
        <v>643353.80000000005</v>
      </c>
      <c r="H15" s="22">
        <v>5617.3</v>
      </c>
      <c r="I15" s="22">
        <v>643</v>
      </c>
      <c r="J15" s="23">
        <f t="shared" si="1"/>
        <v>0.75503210935959675</v>
      </c>
      <c r="K15" s="23">
        <f t="shared" si="2"/>
        <v>0.76162450357240108</v>
      </c>
      <c r="L15" s="24">
        <f t="shared" si="3"/>
        <v>0.76237912046643086</v>
      </c>
      <c r="M15" s="5"/>
    </row>
    <row r="16" spans="1:13" x14ac:dyDescent="0.25">
      <c r="A16" s="18"/>
      <c r="B16" s="19">
        <v>456</v>
      </c>
      <c r="C16" s="20" t="s">
        <v>129</v>
      </c>
      <c r="D16" s="21">
        <v>1680512</v>
      </c>
      <c r="E16" s="22">
        <v>230352</v>
      </c>
      <c r="F16" s="22">
        <f t="shared" si="0"/>
        <v>163330.29999999999</v>
      </c>
      <c r="G16" s="22">
        <v>163330.29999999999</v>
      </c>
      <c r="H16" s="22">
        <v>0</v>
      </c>
      <c r="I16" s="22">
        <v>0</v>
      </c>
      <c r="J16" s="23">
        <f t="shared" si="1"/>
        <v>0.70904658956727096</v>
      </c>
      <c r="K16" s="23">
        <f t="shared" si="2"/>
        <v>0.70904658956727096</v>
      </c>
      <c r="L16" s="24">
        <f t="shared" si="3"/>
        <v>0.70904658956727096</v>
      </c>
      <c r="M16" s="5"/>
    </row>
    <row r="17" spans="1:13" x14ac:dyDescent="0.25">
      <c r="A17" s="18"/>
      <c r="B17" s="19">
        <v>457</v>
      </c>
      <c r="C17" s="20" t="s">
        <v>130</v>
      </c>
      <c r="D17" s="21">
        <v>15580180</v>
      </c>
      <c r="E17" s="22">
        <v>24057992</v>
      </c>
      <c r="F17" s="22">
        <f t="shared" si="0"/>
        <v>8870531.6999999993</v>
      </c>
      <c r="G17" s="22">
        <v>8493696.9000000004</v>
      </c>
      <c r="H17" s="22">
        <v>199563.1</v>
      </c>
      <c r="I17" s="22">
        <v>177271.7</v>
      </c>
      <c r="J17" s="23">
        <f t="shared" si="1"/>
        <v>0.3530509487242327</v>
      </c>
      <c r="K17" s="23">
        <f t="shared" si="2"/>
        <v>0.36134603419936295</v>
      </c>
      <c r="L17" s="24">
        <f t="shared" si="3"/>
        <v>0.3687145502417658</v>
      </c>
      <c r="M17" s="5"/>
    </row>
    <row r="18" spans="1:13" x14ac:dyDescent="0.25">
      <c r="A18" s="18"/>
      <c r="B18" s="19">
        <v>458</v>
      </c>
      <c r="C18" s="20" t="s">
        <v>131</v>
      </c>
      <c r="D18" s="21">
        <v>0</v>
      </c>
      <c r="E18" s="22">
        <v>1581562</v>
      </c>
      <c r="F18" s="22">
        <f t="shared" si="0"/>
        <v>1368451.7000000002</v>
      </c>
      <c r="G18" s="22">
        <v>1121671.1000000001</v>
      </c>
      <c r="H18" s="22">
        <v>213098.1</v>
      </c>
      <c r="I18" s="22">
        <v>33682.5</v>
      </c>
      <c r="J18" s="23">
        <f t="shared" si="1"/>
        <v>0.70921728013192031</v>
      </c>
      <c r="K18" s="23">
        <f t="shared" si="2"/>
        <v>0.84395629131200689</v>
      </c>
      <c r="L18" s="24">
        <f t="shared" si="3"/>
        <v>0.86525327492693949</v>
      </c>
      <c r="M18" s="5"/>
    </row>
    <row r="19" spans="1:13" x14ac:dyDescent="0.25">
      <c r="A19" s="18"/>
      <c r="B19" s="19">
        <v>459</v>
      </c>
      <c r="C19" s="20" t="s">
        <v>132</v>
      </c>
      <c r="D19" s="21">
        <v>0</v>
      </c>
      <c r="E19" s="22">
        <v>232476</v>
      </c>
      <c r="F19" s="22">
        <f t="shared" si="0"/>
        <v>232464</v>
      </c>
      <c r="G19" s="22">
        <v>232464</v>
      </c>
      <c r="H19" s="22">
        <v>0</v>
      </c>
      <c r="I19" s="22">
        <v>0</v>
      </c>
      <c r="J19" s="23">
        <f t="shared" si="1"/>
        <v>0.99994838176844059</v>
      </c>
      <c r="K19" s="23">
        <f t="shared" si="2"/>
        <v>0.99994838176844059</v>
      </c>
      <c r="L19" s="24">
        <f t="shared" si="3"/>
        <v>0.99994838176844059</v>
      </c>
      <c r="M19" s="5"/>
    </row>
    <row r="20" spans="1:13" x14ac:dyDescent="0.25">
      <c r="A20" s="18"/>
      <c r="B20" s="19">
        <v>462</v>
      </c>
      <c r="C20" s="20" t="s">
        <v>135</v>
      </c>
      <c r="D20" s="21">
        <v>0</v>
      </c>
      <c r="E20" s="22">
        <v>1661767</v>
      </c>
      <c r="F20" s="22">
        <f t="shared" si="0"/>
        <v>0</v>
      </c>
      <c r="G20" s="22">
        <v>0</v>
      </c>
      <c r="H20" s="22">
        <v>0</v>
      </c>
      <c r="I20" s="22">
        <v>0</v>
      </c>
      <c r="J20" s="23">
        <f t="shared" si="1"/>
        <v>0</v>
      </c>
      <c r="K20" s="23">
        <f t="shared" si="2"/>
        <v>0</v>
      </c>
      <c r="L20" s="24">
        <f t="shared" si="3"/>
        <v>0</v>
      </c>
      <c r="M20" s="5"/>
    </row>
    <row r="21" spans="1:13" x14ac:dyDescent="0.25">
      <c r="A21" s="18"/>
      <c r="B21" s="19">
        <v>463</v>
      </c>
      <c r="C21" s="20" t="s">
        <v>136</v>
      </c>
      <c r="D21" s="21">
        <v>0</v>
      </c>
      <c r="E21" s="22">
        <v>376951</v>
      </c>
      <c r="F21" s="22">
        <f t="shared" si="0"/>
        <v>376950.3</v>
      </c>
      <c r="G21" s="22">
        <v>376950.3</v>
      </c>
      <c r="H21" s="22">
        <v>0</v>
      </c>
      <c r="I21" s="22">
        <v>0</v>
      </c>
      <c r="J21" s="23">
        <f t="shared" si="1"/>
        <v>0.99999814299471279</v>
      </c>
      <c r="K21" s="23">
        <f t="shared" si="2"/>
        <v>0.99999814299471279</v>
      </c>
      <c r="L21" s="24">
        <f t="shared" si="3"/>
        <v>0.99999814299471279</v>
      </c>
      <c r="M21" s="5"/>
    </row>
    <row r="22" spans="1:13" ht="15.75" thickBot="1" x14ac:dyDescent="0.3">
      <c r="A22" s="47" t="s">
        <v>138</v>
      </c>
      <c r="B22" s="48"/>
      <c r="C22" s="49"/>
      <c r="D22" s="50">
        <v>456349187</v>
      </c>
      <c r="E22" s="51">
        <v>556154579</v>
      </c>
      <c r="F22" s="51">
        <f t="shared" si="0"/>
        <v>207228771.70000002</v>
      </c>
      <c r="G22" s="51">
        <v>148318130.90000001</v>
      </c>
      <c r="H22" s="51">
        <v>40487156.899999999</v>
      </c>
      <c r="I22" s="51">
        <v>18423483.899999999</v>
      </c>
      <c r="J22" s="52">
        <f t="shared" si="1"/>
        <v>0.26668508450777317</v>
      </c>
      <c r="K22" s="52">
        <f t="shared" si="2"/>
        <v>0.3394834726336039</v>
      </c>
      <c r="L22" s="53">
        <f t="shared" si="3"/>
        <v>0.37261002520667913</v>
      </c>
      <c r="M22" s="5"/>
    </row>
    <row r="23" spans="1:13" x14ac:dyDescent="0.25">
      <c r="D23" s="6"/>
      <c r="E23" s="6"/>
      <c r="F23" s="6"/>
      <c r="G23" s="6"/>
      <c r="H23" s="6"/>
      <c r="I23" s="6"/>
      <c r="J23" s="5"/>
      <c r="K23" s="5"/>
      <c r="L23" s="5"/>
      <c r="M23" s="5"/>
    </row>
  </sheetData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6"/>
  <dimension ref="A1:P100"/>
  <sheetViews>
    <sheetView workbookViewId="0">
      <selection activeCell="N2" sqref="N2"/>
    </sheetView>
  </sheetViews>
  <sheetFormatPr baseColWidth="10" defaultColWidth="11.7109375" defaultRowHeight="15" x14ac:dyDescent="0.25"/>
  <cols>
    <col min="1" max="1" width="4.28515625" customWidth="1"/>
    <col min="2" max="2" width="4.28515625" style="35" customWidth="1"/>
    <col min="3" max="3" width="31.42578125" customWidth="1"/>
    <col min="4" max="6" width="13.5703125" customWidth="1"/>
    <col min="7" max="9" width="0" hidden="1" customWidth="1"/>
  </cols>
  <sheetData>
    <row r="1" spans="1:16" ht="15.75" x14ac:dyDescent="0.25">
      <c r="A1" s="32">
        <v>83</v>
      </c>
      <c r="B1" s="34" t="s">
        <v>72</v>
      </c>
      <c r="C1" s="33" t="s">
        <v>68</v>
      </c>
      <c r="D1" s="33"/>
      <c r="E1" s="33"/>
      <c r="F1" s="33"/>
      <c r="G1" s="33"/>
      <c r="H1" s="33"/>
      <c r="I1" s="33"/>
      <c r="J1" s="33"/>
      <c r="K1" s="33"/>
      <c r="L1" s="33"/>
    </row>
    <row r="2" spans="1:16" ht="15.75" thickBot="1" x14ac:dyDescent="0.3">
      <c r="A2" s="2" t="s">
        <v>1169</v>
      </c>
      <c r="N2" s="1" t="s">
        <v>1175</v>
      </c>
    </row>
    <row r="3" spans="1:16" ht="15.75" thickBot="1" x14ac:dyDescent="0.3">
      <c r="A3" s="76" t="s">
        <v>79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6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6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  <c r="O5" s="6"/>
      <c r="P5" s="66"/>
    </row>
    <row r="6" spans="1:16" x14ac:dyDescent="0.25">
      <c r="A6" s="11" t="s">
        <v>11</v>
      </c>
      <c r="B6" s="37"/>
      <c r="C6" s="13"/>
      <c r="D6" s="14">
        <f ca="1">SUM(D7:OFFSET(D7,50,0))</f>
        <v>1246530048</v>
      </c>
      <c r="E6" s="15">
        <f ca="1">SUM(E7:OFFSET(E7,50,0))</f>
        <v>815596104</v>
      </c>
      <c r="F6" s="15">
        <f ca="1">SUM(F7:OFFSET(F7,50,0))</f>
        <v>276283777</v>
      </c>
      <c r="G6" s="15">
        <f ca="1">SUM(G7:OFFSET(G7,50,0))</f>
        <v>206924704.59999996</v>
      </c>
      <c r="H6" s="15">
        <f ca="1">SUM(H7:OFFSET(H7,50,0))</f>
        <v>49586728.599999994</v>
      </c>
      <c r="I6" s="15">
        <f ca="1">SUM(I7:OFFSET(I7,50,0))</f>
        <v>19772343.800000004</v>
      </c>
      <c r="J6" s="16">
        <f ca="1">IFERROR(G6/E6,0)</f>
        <v>0.25370977569064007</v>
      </c>
      <c r="K6" s="16">
        <f ca="1">IFERROR(SUM(G6,H6)/E6,0)</f>
        <v>0.31450791873816991</v>
      </c>
      <c r="L6" s="17">
        <f ca="1">IFERROR(SUM(G6,H6,I6)/E6,0)</f>
        <v>0.33875073169795322</v>
      </c>
      <c r="M6" s="5"/>
      <c r="O6" s="6" t="s">
        <v>206</v>
      </c>
      <c r="P6" s="66" t="s">
        <v>207</v>
      </c>
    </row>
    <row r="7" spans="1:16" x14ac:dyDescent="0.25">
      <c r="A7" s="18"/>
      <c r="B7" s="38">
        <v>1</v>
      </c>
      <c r="C7" s="20" t="s">
        <v>82</v>
      </c>
      <c r="D7" s="21">
        <v>77413351</v>
      </c>
      <c r="E7" s="22">
        <v>23273585</v>
      </c>
      <c r="F7" s="22">
        <f t="shared" ref="F7:F30" si="0">SUM(G7,H7,I7)</f>
        <v>7122108.5999999996</v>
      </c>
      <c r="G7" s="22">
        <v>4685379.5</v>
      </c>
      <c r="H7" s="22">
        <v>1840672.3</v>
      </c>
      <c r="I7" s="22">
        <v>596056.80000000005</v>
      </c>
      <c r="J7" s="23">
        <f t="shared" ref="J7:J30" si="1">IFERROR(G7/E7,0)</f>
        <v>0.20131748074050473</v>
      </c>
      <c r="K7" s="23">
        <f t="shared" ref="K7:K30" si="2">IFERROR(SUM(G7,H7)/E7,0)</f>
        <v>0.28040595378838284</v>
      </c>
      <c r="L7" s="24">
        <f t="shared" ref="L7:L30" si="3">IFERROR(SUM(G7,H7,I7)/E7,0)</f>
        <v>0.30601682551270032</v>
      </c>
      <c r="M7" s="5"/>
      <c r="N7" t="s">
        <v>105</v>
      </c>
      <c r="O7" s="6">
        <v>8031264.9000000004</v>
      </c>
      <c r="P7" s="66">
        <v>0.8105009954069089</v>
      </c>
    </row>
    <row r="8" spans="1:16" x14ac:dyDescent="0.25">
      <c r="A8" s="18"/>
      <c r="B8" s="38">
        <v>2</v>
      </c>
      <c r="C8" s="20" t="s">
        <v>83</v>
      </c>
      <c r="D8" s="21">
        <v>97920446</v>
      </c>
      <c r="E8" s="22">
        <v>44533844</v>
      </c>
      <c r="F8" s="22">
        <f t="shared" si="0"/>
        <v>12154651.799999999</v>
      </c>
      <c r="G8" s="22">
        <v>9858498.0999999996</v>
      </c>
      <c r="H8" s="22">
        <v>1482052</v>
      </c>
      <c r="I8" s="22">
        <v>814101.7</v>
      </c>
      <c r="J8" s="23">
        <f t="shared" si="1"/>
        <v>0.22137092185439908</v>
      </c>
      <c r="K8" s="23">
        <f t="shared" si="2"/>
        <v>0.25465015101772936</v>
      </c>
      <c r="L8" s="24">
        <f t="shared" si="3"/>
        <v>0.27293066819024198</v>
      </c>
      <c r="M8" s="5"/>
      <c r="N8" t="s">
        <v>89</v>
      </c>
      <c r="O8" s="6">
        <v>41786964.799999997</v>
      </c>
      <c r="P8" s="66">
        <v>0.46898372453277731</v>
      </c>
    </row>
    <row r="9" spans="1:16" x14ac:dyDescent="0.25">
      <c r="A9" s="18"/>
      <c r="B9" s="38">
        <v>3</v>
      </c>
      <c r="C9" s="20" t="s">
        <v>84</v>
      </c>
      <c r="D9" s="21">
        <v>5577631</v>
      </c>
      <c r="E9" s="22">
        <v>18933511</v>
      </c>
      <c r="F9" s="22">
        <f t="shared" si="0"/>
        <v>5485501.7000000002</v>
      </c>
      <c r="G9" s="22">
        <v>3923786.9</v>
      </c>
      <c r="H9" s="22">
        <v>1537561.9</v>
      </c>
      <c r="I9" s="22">
        <v>24152.9</v>
      </c>
      <c r="J9" s="23">
        <f t="shared" si="1"/>
        <v>0.20724032114276111</v>
      </c>
      <c r="K9" s="23">
        <f t="shared" si="2"/>
        <v>0.28844881437996367</v>
      </c>
      <c r="L9" s="24">
        <f t="shared" si="3"/>
        <v>0.28972448374736204</v>
      </c>
      <c r="M9" s="5"/>
      <c r="N9" t="s">
        <v>106</v>
      </c>
      <c r="O9" s="6">
        <v>5164647.5</v>
      </c>
      <c r="P9" s="66">
        <v>0.43846230579845485</v>
      </c>
    </row>
    <row r="10" spans="1:16" x14ac:dyDescent="0.25">
      <c r="A10" s="18"/>
      <c r="B10" s="38">
        <v>4</v>
      </c>
      <c r="C10" s="20" t="s">
        <v>85</v>
      </c>
      <c r="D10" s="21">
        <v>37750998</v>
      </c>
      <c r="E10" s="22">
        <v>23359314</v>
      </c>
      <c r="F10" s="22">
        <f t="shared" si="0"/>
        <v>2214813.9</v>
      </c>
      <c r="G10" s="22">
        <v>1182015.5</v>
      </c>
      <c r="H10" s="22">
        <v>550668.1</v>
      </c>
      <c r="I10" s="22">
        <v>482130.3</v>
      </c>
      <c r="J10" s="23">
        <f t="shared" si="1"/>
        <v>5.0601464580680752E-2</v>
      </c>
      <c r="K10" s="23">
        <f t="shared" si="2"/>
        <v>7.4175277578785059E-2</v>
      </c>
      <c r="L10" s="24">
        <f t="shared" si="3"/>
        <v>9.48150232493985E-2</v>
      </c>
      <c r="M10" s="5"/>
      <c r="N10" t="s">
        <v>103</v>
      </c>
      <c r="O10" s="6">
        <v>8403599.6000000015</v>
      </c>
      <c r="P10" s="66">
        <v>0.40648314429402582</v>
      </c>
    </row>
    <row r="11" spans="1:16" x14ac:dyDescent="0.25">
      <c r="A11" s="18"/>
      <c r="B11" s="38">
        <v>5</v>
      </c>
      <c r="C11" s="20" t="s">
        <v>86</v>
      </c>
      <c r="D11" s="21">
        <v>21773222</v>
      </c>
      <c r="E11" s="22">
        <v>12240983</v>
      </c>
      <c r="F11" s="22">
        <f t="shared" si="0"/>
        <v>4461493.8000000007</v>
      </c>
      <c r="G11" s="22">
        <v>3271079.7</v>
      </c>
      <c r="H11" s="22">
        <v>820593.6</v>
      </c>
      <c r="I11" s="22">
        <v>369820.5</v>
      </c>
      <c r="J11" s="23">
        <f t="shared" si="1"/>
        <v>0.26722361267881839</v>
      </c>
      <c r="K11" s="23">
        <f t="shared" si="2"/>
        <v>0.33426018972495919</v>
      </c>
      <c r="L11" s="24">
        <f t="shared" si="3"/>
        <v>0.36447185654942915</v>
      </c>
      <c r="M11" s="5"/>
      <c r="N11" t="s">
        <v>95</v>
      </c>
      <c r="O11" s="6">
        <v>28559322.199999999</v>
      </c>
      <c r="P11" s="66">
        <v>0.39371790256146733</v>
      </c>
    </row>
    <row r="12" spans="1:16" x14ac:dyDescent="0.25">
      <c r="A12" s="18"/>
      <c r="B12" s="38">
        <v>6</v>
      </c>
      <c r="C12" s="20" t="s">
        <v>87</v>
      </c>
      <c r="D12" s="21">
        <v>103064589</v>
      </c>
      <c r="E12" s="22">
        <v>114635441</v>
      </c>
      <c r="F12" s="22">
        <f t="shared" si="0"/>
        <v>31710278.199999999</v>
      </c>
      <c r="G12" s="22">
        <v>19114143.600000001</v>
      </c>
      <c r="H12" s="22">
        <v>9924270.6999999993</v>
      </c>
      <c r="I12" s="22">
        <v>2671863.9</v>
      </c>
      <c r="J12" s="23">
        <f t="shared" si="1"/>
        <v>0.16673851850057436</v>
      </c>
      <c r="K12" s="23">
        <f t="shared" si="2"/>
        <v>0.25331096602140696</v>
      </c>
      <c r="L12" s="24">
        <f t="shared" si="3"/>
        <v>0.27661845170552446</v>
      </c>
      <c r="M12" s="5"/>
      <c r="N12" t="s">
        <v>101</v>
      </c>
      <c r="O12" s="6">
        <v>37043354.700000003</v>
      </c>
      <c r="P12" s="66">
        <v>0.38794799458371432</v>
      </c>
    </row>
    <row r="13" spans="1:16" x14ac:dyDescent="0.25">
      <c r="A13" s="18"/>
      <c r="B13" s="38">
        <v>8</v>
      </c>
      <c r="C13" s="20" t="s">
        <v>89</v>
      </c>
      <c r="D13" s="21">
        <v>94199640</v>
      </c>
      <c r="E13" s="22">
        <v>89101098</v>
      </c>
      <c r="F13" s="22">
        <f t="shared" si="0"/>
        <v>41786964.799999997</v>
      </c>
      <c r="G13" s="22">
        <v>30129205.100000001</v>
      </c>
      <c r="H13" s="22">
        <v>8556848.4000000004</v>
      </c>
      <c r="I13" s="22">
        <v>3100911.3</v>
      </c>
      <c r="J13" s="23">
        <f t="shared" si="1"/>
        <v>0.3381462830009121</v>
      </c>
      <c r="K13" s="23">
        <f t="shared" si="2"/>
        <v>0.43418155744837172</v>
      </c>
      <c r="L13" s="24">
        <f t="shared" si="3"/>
        <v>0.46898372453277731</v>
      </c>
      <c r="M13" s="5"/>
      <c r="N13" t="s">
        <v>86</v>
      </c>
      <c r="O13" s="6">
        <v>4461493.8000000007</v>
      </c>
      <c r="P13" s="66">
        <v>0.36447185654942915</v>
      </c>
    </row>
    <row r="14" spans="1:16" x14ac:dyDescent="0.25">
      <c r="A14" s="18"/>
      <c r="B14" s="38">
        <v>9</v>
      </c>
      <c r="C14" s="20" t="s">
        <v>90</v>
      </c>
      <c r="D14" s="21">
        <v>25997726</v>
      </c>
      <c r="E14" s="22">
        <v>27564804</v>
      </c>
      <c r="F14" s="22">
        <f t="shared" si="0"/>
        <v>9652932.4000000004</v>
      </c>
      <c r="G14" s="22">
        <v>7679155</v>
      </c>
      <c r="H14" s="22">
        <v>1369606.1</v>
      </c>
      <c r="I14" s="22">
        <v>604171.30000000005</v>
      </c>
      <c r="J14" s="23">
        <f t="shared" si="1"/>
        <v>0.27858551071141302</v>
      </c>
      <c r="K14" s="23">
        <f t="shared" si="2"/>
        <v>0.3282722815660144</v>
      </c>
      <c r="L14" s="24">
        <f t="shared" si="3"/>
        <v>0.35019049654769902</v>
      </c>
      <c r="M14" s="5"/>
      <c r="N14" t="s">
        <v>94</v>
      </c>
      <c r="O14" s="6">
        <v>23698660.800000001</v>
      </c>
      <c r="P14" s="66">
        <v>0.3537110912603797</v>
      </c>
    </row>
    <row r="15" spans="1:16" x14ac:dyDescent="0.25">
      <c r="A15" s="18"/>
      <c r="B15" s="38">
        <v>10</v>
      </c>
      <c r="C15" s="20" t="s">
        <v>91</v>
      </c>
      <c r="D15" s="21">
        <v>59401709</v>
      </c>
      <c r="E15" s="22">
        <v>40011765</v>
      </c>
      <c r="F15" s="22">
        <f t="shared" si="0"/>
        <v>13022571.499999998</v>
      </c>
      <c r="G15" s="22">
        <v>11061035.1</v>
      </c>
      <c r="H15" s="22">
        <v>1520622.2</v>
      </c>
      <c r="I15" s="22">
        <v>440914.2</v>
      </c>
      <c r="J15" s="23">
        <f t="shared" si="1"/>
        <v>0.27644456824136598</v>
      </c>
      <c r="K15" s="23">
        <f t="shared" si="2"/>
        <v>0.31444894520399186</v>
      </c>
      <c r="L15" s="24">
        <f t="shared" si="3"/>
        <v>0.32546855906006639</v>
      </c>
      <c r="M15" s="5"/>
      <c r="N15" t="s">
        <v>90</v>
      </c>
      <c r="O15" s="6">
        <v>9652932.4000000004</v>
      </c>
      <c r="P15" s="66">
        <v>0.35019049654769902</v>
      </c>
    </row>
    <row r="16" spans="1:16" x14ac:dyDescent="0.25">
      <c r="A16" s="18"/>
      <c r="B16" s="38">
        <v>11</v>
      </c>
      <c r="C16" s="20" t="s">
        <v>92</v>
      </c>
      <c r="D16" s="21">
        <v>24988450</v>
      </c>
      <c r="E16" s="22">
        <v>11699070</v>
      </c>
      <c r="F16" s="22">
        <f t="shared" si="0"/>
        <v>2111429.2999999998</v>
      </c>
      <c r="G16" s="22">
        <v>1165762.3</v>
      </c>
      <c r="H16" s="22">
        <v>754625.6</v>
      </c>
      <c r="I16" s="22">
        <v>191041.4</v>
      </c>
      <c r="J16" s="23">
        <f t="shared" si="1"/>
        <v>9.9645723976350256E-2</v>
      </c>
      <c r="K16" s="23">
        <f t="shared" si="2"/>
        <v>0.16414876567111744</v>
      </c>
      <c r="L16" s="24">
        <f t="shared" si="3"/>
        <v>0.18047838845309924</v>
      </c>
      <c r="M16" s="5"/>
      <c r="N16" t="s">
        <v>96</v>
      </c>
      <c r="O16" s="6">
        <v>14096658.4</v>
      </c>
      <c r="P16" s="66">
        <v>0.34250435818626268</v>
      </c>
    </row>
    <row r="17" spans="1:16" x14ac:dyDescent="0.25">
      <c r="A17" s="18"/>
      <c r="B17" s="38">
        <v>12</v>
      </c>
      <c r="C17" s="20" t="s">
        <v>93</v>
      </c>
      <c r="D17" s="21">
        <v>29182265</v>
      </c>
      <c r="E17" s="22">
        <v>10400370</v>
      </c>
      <c r="F17" s="22">
        <f t="shared" si="0"/>
        <v>3239395.5999999996</v>
      </c>
      <c r="G17" s="22">
        <v>2960153.8</v>
      </c>
      <c r="H17" s="22">
        <v>117300.9</v>
      </c>
      <c r="I17" s="22">
        <v>161940.9</v>
      </c>
      <c r="J17" s="23">
        <f t="shared" si="1"/>
        <v>0.28462004717139872</v>
      </c>
      <c r="K17" s="23">
        <f t="shared" si="2"/>
        <v>0.29589857860826102</v>
      </c>
      <c r="L17" s="24">
        <f t="shared" si="3"/>
        <v>0.31146926503576311</v>
      </c>
      <c r="M17" s="5"/>
      <c r="N17" t="s">
        <v>91</v>
      </c>
      <c r="O17" s="6">
        <v>13022571.499999998</v>
      </c>
      <c r="P17" s="66">
        <v>0.32546855906006639</v>
      </c>
    </row>
    <row r="18" spans="1:16" x14ac:dyDescent="0.25">
      <c r="A18" s="18"/>
      <c r="B18" s="38">
        <v>13</v>
      </c>
      <c r="C18" s="20" t="s">
        <v>94</v>
      </c>
      <c r="D18" s="21">
        <v>48112831</v>
      </c>
      <c r="E18" s="22">
        <v>67000050</v>
      </c>
      <c r="F18" s="22">
        <f t="shared" si="0"/>
        <v>23698660.800000001</v>
      </c>
      <c r="G18" s="22">
        <v>19811517.300000001</v>
      </c>
      <c r="H18" s="22">
        <v>2481798.1</v>
      </c>
      <c r="I18" s="22">
        <v>1405345.4</v>
      </c>
      <c r="J18" s="23">
        <f t="shared" si="1"/>
        <v>0.29569406739248705</v>
      </c>
      <c r="K18" s="23">
        <f t="shared" si="2"/>
        <v>0.33273580243596834</v>
      </c>
      <c r="L18" s="24">
        <f t="shared" si="3"/>
        <v>0.3537110912603797</v>
      </c>
      <c r="M18" s="5"/>
      <c r="N18" t="s">
        <v>93</v>
      </c>
      <c r="O18" s="6">
        <v>3239395.5999999996</v>
      </c>
      <c r="P18" s="66">
        <v>0.31146926503576311</v>
      </c>
    </row>
    <row r="19" spans="1:16" x14ac:dyDescent="0.25">
      <c r="A19" s="18"/>
      <c r="B19" s="38">
        <v>14</v>
      </c>
      <c r="C19" s="20" t="s">
        <v>95</v>
      </c>
      <c r="D19" s="21">
        <v>62515875</v>
      </c>
      <c r="E19" s="22">
        <v>72537525</v>
      </c>
      <c r="F19" s="22">
        <f t="shared" si="0"/>
        <v>28559322.199999999</v>
      </c>
      <c r="G19" s="22">
        <v>22727387.100000001</v>
      </c>
      <c r="H19" s="22">
        <v>2035203.4</v>
      </c>
      <c r="I19" s="22">
        <v>3796731.7</v>
      </c>
      <c r="J19" s="23">
        <f t="shared" si="1"/>
        <v>0.31331903177010795</v>
      </c>
      <c r="K19" s="23">
        <f t="shared" si="2"/>
        <v>0.34137628075951032</v>
      </c>
      <c r="L19" s="24">
        <f t="shared" si="3"/>
        <v>0.39371790256146733</v>
      </c>
      <c r="M19" s="5"/>
      <c r="N19" t="s">
        <v>82</v>
      </c>
      <c r="O19" s="6">
        <v>7122108.5999999996</v>
      </c>
      <c r="P19" s="66">
        <v>0.30601682551270032</v>
      </c>
    </row>
    <row r="20" spans="1:16" x14ac:dyDescent="0.25">
      <c r="A20" s="18"/>
      <c r="B20" s="38">
        <v>15</v>
      </c>
      <c r="C20" s="20" t="s">
        <v>96</v>
      </c>
      <c r="D20" s="21">
        <v>95163499</v>
      </c>
      <c r="E20" s="22">
        <v>41157603</v>
      </c>
      <c r="F20" s="22">
        <f t="shared" si="0"/>
        <v>14096658.4</v>
      </c>
      <c r="G20" s="22">
        <v>11620247.300000001</v>
      </c>
      <c r="H20" s="22">
        <v>1925648.9</v>
      </c>
      <c r="I20" s="22">
        <v>550762.19999999995</v>
      </c>
      <c r="J20" s="23">
        <f t="shared" si="1"/>
        <v>0.28233537555624899</v>
      </c>
      <c r="K20" s="23">
        <f t="shared" si="2"/>
        <v>0.32912257305169113</v>
      </c>
      <c r="L20" s="24">
        <f t="shared" si="3"/>
        <v>0.34250435818626268</v>
      </c>
      <c r="M20" s="5"/>
      <c r="N20" t="s">
        <v>84</v>
      </c>
      <c r="O20" s="6">
        <v>5485501.7000000002</v>
      </c>
      <c r="P20" s="66">
        <v>0.28972448374736204</v>
      </c>
    </row>
    <row r="21" spans="1:16" x14ac:dyDescent="0.25">
      <c r="A21" s="18"/>
      <c r="B21" s="38">
        <v>16</v>
      </c>
      <c r="C21" s="20" t="s">
        <v>97</v>
      </c>
      <c r="D21" s="21">
        <v>38567710</v>
      </c>
      <c r="E21" s="22">
        <v>10447428</v>
      </c>
      <c r="F21" s="22">
        <f t="shared" si="0"/>
        <v>2175413.5</v>
      </c>
      <c r="G21" s="22">
        <v>1863735.1</v>
      </c>
      <c r="H21" s="22">
        <v>244103.3</v>
      </c>
      <c r="I21" s="22">
        <v>67575.100000000006</v>
      </c>
      <c r="J21" s="23">
        <f t="shared" si="1"/>
        <v>0.17839176302531112</v>
      </c>
      <c r="K21" s="23">
        <f t="shared" si="2"/>
        <v>0.20175668116592907</v>
      </c>
      <c r="L21" s="24">
        <f t="shared" si="3"/>
        <v>0.20822478987172727</v>
      </c>
      <c r="M21" s="5"/>
      <c r="N21" t="s">
        <v>102</v>
      </c>
      <c r="O21" s="6">
        <v>14278998.1</v>
      </c>
      <c r="P21" s="66">
        <v>0.2827241260216774</v>
      </c>
    </row>
    <row r="22" spans="1:16" x14ac:dyDescent="0.25">
      <c r="A22" s="18"/>
      <c r="B22" s="38">
        <v>17</v>
      </c>
      <c r="C22" s="20" t="s">
        <v>98</v>
      </c>
      <c r="D22" s="21">
        <v>377000</v>
      </c>
      <c r="E22" s="22">
        <v>249287</v>
      </c>
      <c r="F22" s="22">
        <f t="shared" si="0"/>
        <v>5252</v>
      </c>
      <c r="G22" s="22">
        <v>5252</v>
      </c>
      <c r="H22" s="22">
        <v>0</v>
      </c>
      <c r="I22" s="22">
        <v>0</v>
      </c>
      <c r="J22" s="23">
        <f t="shared" si="1"/>
        <v>2.1068086181790468E-2</v>
      </c>
      <c r="K22" s="23">
        <f t="shared" si="2"/>
        <v>2.1068086181790468E-2</v>
      </c>
      <c r="L22" s="24">
        <f t="shared" si="3"/>
        <v>2.1068086181790468E-2</v>
      </c>
      <c r="M22" s="5"/>
      <c r="N22" t="s">
        <v>87</v>
      </c>
      <c r="O22" s="6">
        <v>31710278.199999999</v>
      </c>
      <c r="P22" s="66">
        <v>0.27661845170552446</v>
      </c>
    </row>
    <row r="23" spans="1:16" x14ac:dyDescent="0.25">
      <c r="A23" s="18"/>
      <c r="B23" s="38">
        <v>18</v>
      </c>
      <c r="C23" s="20" t="s">
        <v>99</v>
      </c>
      <c r="D23" s="21">
        <v>7866017</v>
      </c>
      <c r="E23" s="22">
        <v>3804572</v>
      </c>
      <c r="F23" s="22">
        <f t="shared" si="0"/>
        <v>240393.40000000002</v>
      </c>
      <c r="G23" s="22">
        <v>94263.7</v>
      </c>
      <c r="H23" s="22">
        <v>143729.70000000001</v>
      </c>
      <c r="I23" s="22">
        <v>2400</v>
      </c>
      <c r="J23" s="23">
        <f t="shared" si="1"/>
        <v>2.4776426888491004E-2</v>
      </c>
      <c r="K23" s="23">
        <f t="shared" si="2"/>
        <v>6.2554579069603627E-2</v>
      </c>
      <c r="L23" s="24">
        <f t="shared" si="3"/>
        <v>6.3185399040943377E-2</v>
      </c>
      <c r="M23" s="5"/>
      <c r="N23" t="s">
        <v>83</v>
      </c>
      <c r="O23" s="6">
        <v>12154651.799999999</v>
      </c>
      <c r="P23" s="66">
        <v>0.27293066819024198</v>
      </c>
    </row>
    <row r="24" spans="1:16" x14ac:dyDescent="0.25">
      <c r="A24" s="18"/>
      <c r="B24" s="38">
        <v>19</v>
      </c>
      <c r="C24" s="20" t="s">
        <v>100</v>
      </c>
      <c r="D24" s="21">
        <v>58792263</v>
      </c>
      <c r="E24" s="22">
        <v>13847582</v>
      </c>
      <c r="F24" s="22">
        <f t="shared" si="0"/>
        <v>1421176.3</v>
      </c>
      <c r="G24" s="22">
        <v>765460.2</v>
      </c>
      <c r="H24" s="22">
        <v>652625.30000000005</v>
      </c>
      <c r="I24" s="22">
        <v>3090.8</v>
      </c>
      <c r="J24" s="23">
        <f t="shared" si="1"/>
        <v>5.5277535096018925E-2</v>
      </c>
      <c r="K24" s="23">
        <f t="shared" si="2"/>
        <v>0.10240672342651591</v>
      </c>
      <c r="L24" s="24">
        <f t="shared" si="3"/>
        <v>0.10262992484897364</v>
      </c>
      <c r="M24" s="5"/>
      <c r="N24" t="s">
        <v>97</v>
      </c>
      <c r="O24" s="6">
        <v>2175413.5</v>
      </c>
      <c r="P24" s="66">
        <v>0.20822478987172727</v>
      </c>
    </row>
    <row r="25" spans="1:16" x14ac:dyDescent="0.25">
      <c r="A25" s="18"/>
      <c r="B25" s="38">
        <v>20</v>
      </c>
      <c r="C25" s="20" t="s">
        <v>101</v>
      </c>
      <c r="D25" s="21">
        <v>101794819</v>
      </c>
      <c r="E25" s="22">
        <v>95485362</v>
      </c>
      <c r="F25" s="22">
        <f t="shared" si="0"/>
        <v>37043354.700000003</v>
      </c>
      <c r="G25" s="22">
        <v>29885182.300000001</v>
      </c>
      <c r="H25" s="22">
        <v>5422681.7000000002</v>
      </c>
      <c r="I25" s="22">
        <v>1735490.7</v>
      </c>
      <c r="J25" s="23">
        <f t="shared" si="1"/>
        <v>0.31298181913998502</v>
      </c>
      <c r="K25" s="23">
        <f t="shared" si="2"/>
        <v>0.36977253120745357</v>
      </c>
      <c r="L25" s="24">
        <f t="shared" si="3"/>
        <v>0.38794799458371432</v>
      </c>
      <c r="M25" s="5"/>
      <c r="N25" t="s">
        <v>92</v>
      </c>
      <c r="O25" s="6">
        <v>2111429.2999999998</v>
      </c>
      <c r="P25" s="66">
        <v>0.18047838845309924</v>
      </c>
    </row>
    <row r="26" spans="1:16" x14ac:dyDescent="0.25">
      <c r="A26" s="18"/>
      <c r="B26" s="38">
        <v>21</v>
      </c>
      <c r="C26" s="20" t="s">
        <v>102</v>
      </c>
      <c r="D26" s="21">
        <v>81434184</v>
      </c>
      <c r="E26" s="22">
        <v>50505057</v>
      </c>
      <c r="F26" s="22">
        <f t="shared" si="0"/>
        <v>14278998.1</v>
      </c>
      <c r="G26" s="22">
        <v>11235172.699999999</v>
      </c>
      <c r="H26" s="22">
        <v>2077790.3</v>
      </c>
      <c r="I26" s="22">
        <v>966035.1</v>
      </c>
      <c r="J26" s="23">
        <f t="shared" si="1"/>
        <v>0.22245639085210811</v>
      </c>
      <c r="K26" s="23">
        <f t="shared" si="2"/>
        <v>0.26359663350147294</v>
      </c>
      <c r="L26" s="24">
        <f t="shared" si="3"/>
        <v>0.2827241260216774</v>
      </c>
      <c r="M26" s="5"/>
      <c r="N26" t="s">
        <v>100</v>
      </c>
      <c r="O26" s="6">
        <v>1421176.3</v>
      </c>
      <c r="P26" s="66">
        <v>0.10262992484897364</v>
      </c>
    </row>
    <row r="27" spans="1:16" x14ac:dyDescent="0.25">
      <c r="A27" s="18"/>
      <c r="B27" s="38">
        <v>22</v>
      </c>
      <c r="C27" s="20" t="s">
        <v>103</v>
      </c>
      <c r="D27" s="21">
        <v>63986070</v>
      </c>
      <c r="E27" s="22">
        <v>20673919</v>
      </c>
      <c r="F27" s="22">
        <f t="shared" si="0"/>
        <v>8403599.6000000015</v>
      </c>
      <c r="G27" s="22">
        <v>2154450.7000000002</v>
      </c>
      <c r="H27" s="22">
        <v>5093416.4000000004</v>
      </c>
      <c r="I27" s="22">
        <v>1155732.5</v>
      </c>
      <c r="J27" s="23">
        <f t="shared" si="1"/>
        <v>0.10421104484350549</v>
      </c>
      <c r="K27" s="23">
        <f t="shared" si="2"/>
        <v>0.35058022138908451</v>
      </c>
      <c r="L27" s="24">
        <f t="shared" si="3"/>
        <v>0.40648314429402582</v>
      </c>
      <c r="M27" s="5"/>
      <c r="N27" t="s">
        <v>85</v>
      </c>
      <c r="O27" s="6">
        <v>2214813.9</v>
      </c>
      <c r="P27" s="66">
        <v>9.48150232493985E-2</v>
      </c>
    </row>
    <row r="28" spans="1:16" x14ac:dyDescent="0.25">
      <c r="A28" s="18"/>
      <c r="B28" s="38">
        <v>23</v>
      </c>
      <c r="C28" s="20" t="s">
        <v>104</v>
      </c>
      <c r="D28" s="21">
        <v>70261701</v>
      </c>
      <c r="E28" s="22">
        <v>2445921</v>
      </c>
      <c r="F28" s="22">
        <f t="shared" si="0"/>
        <v>202894</v>
      </c>
      <c r="G28" s="22">
        <v>0</v>
      </c>
      <c r="H28" s="22">
        <v>171928.9</v>
      </c>
      <c r="I28" s="22">
        <v>30965.1</v>
      </c>
      <c r="J28" s="23">
        <f t="shared" si="1"/>
        <v>0</v>
      </c>
      <c r="K28" s="23">
        <f t="shared" si="2"/>
        <v>7.0292090382314057E-2</v>
      </c>
      <c r="L28" s="24">
        <f t="shared" si="3"/>
        <v>8.2951984140125543E-2</v>
      </c>
      <c r="M28" s="5"/>
      <c r="N28" t="s">
        <v>104</v>
      </c>
      <c r="O28" s="6">
        <v>202894</v>
      </c>
      <c r="P28" s="66">
        <v>8.2951984140125543E-2</v>
      </c>
    </row>
    <row r="29" spans="1:16" x14ac:dyDescent="0.25">
      <c r="A29" s="18"/>
      <c r="B29" s="38">
        <v>24</v>
      </c>
      <c r="C29" s="20" t="s">
        <v>105</v>
      </c>
      <c r="D29" s="21">
        <v>6249784</v>
      </c>
      <c r="E29" s="22">
        <v>9909013</v>
      </c>
      <c r="F29" s="22">
        <f t="shared" si="0"/>
        <v>8031264.9000000004</v>
      </c>
      <c r="G29" s="22">
        <v>7393387.7000000002</v>
      </c>
      <c r="H29" s="22">
        <v>197086.3</v>
      </c>
      <c r="I29" s="22">
        <v>440790.9</v>
      </c>
      <c r="J29" s="23">
        <f t="shared" si="1"/>
        <v>0.74612756083779486</v>
      </c>
      <c r="K29" s="23">
        <f t="shared" si="2"/>
        <v>0.76601716033675604</v>
      </c>
      <c r="L29" s="24">
        <f t="shared" si="3"/>
        <v>0.8105009954069089</v>
      </c>
      <c r="M29" s="5"/>
      <c r="N29" t="s">
        <v>99</v>
      </c>
      <c r="O29" s="6">
        <v>240393.40000000002</v>
      </c>
      <c r="P29" s="66">
        <v>6.3185399040943377E-2</v>
      </c>
    </row>
    <row r="30" spans="1:16" ht="15.75" thickBot="1" x14ac:dyDescent="0.3">
      <c r="A30" s="25"/>
      <c r="B30" s="39">
        <v>25</v>
      </c>
      <c r="C30" s="27" t="s">
        <v>106</v>
      </c>
      <c r="D30" s="28">
        <v>34138268</v>
      </c>
      <c r="E30" s="29">
        <v>11779000</v>
      </c>
      <c r="F30" s="29">
        <f t="shared" si="0"/>
        <v>5164647.5</v>
      </c>
      <c r="G30" s="29">
        <v>4338433.9000000004</v>
      </c>
      <c r="H30" s="29">
        <v>665894.5</v>
      </c>
      <c r="I30" s="29">
        <v>160319.1</v>
      </c>
      <c r="J30" s="30">
        <f t="shared" si="1"/>
        <v>0.3683193734612446</v>
      </c>
      <c r="K30" s="30">
        <f t="shared" si="2"/>
        <v>0.42485171916121917</v>
      </c>
      <c r="L30" s="31">
        <f t="shared" si="3"/>
        <v>0.43846230579845485</v>
      </c>
      <c r="M30" s="5"/>
      <c r="N30" t="s">
        <v>98</v>
      </c>
      <c r="O30" s="6">
        <v>5252</v>
      </c>
      <c r="P30" s="66">
        <v>2.1068086181790468E-2</v>
      </c>
    </row>
    <row r="31" spans="1:16" x14ac:dyDescent="0.25">
      <c r="O31" s="6"/>
      <c r="P31" s="66"/>
    </row>
    <row r="32" spans="1:16" x14ac:dyDescent="0.25">
      <c r="O32" s="6"/>
      <c r="P32" s="66"/>
    </row>
    <row r="33" spans="15:16" x14ac:dyDescent="0.25">
      <c r="O33" s="6"/>
      <c r="P33" s="66"/>
    </row>
    <row r="34" spans="15:16" x14ac:dyDescent="0.25">
      <c r="O34" s="6"/>
      <c r="P34" s="66"/>
    </row>
    <row r="35" spans="15:16" x14ac:dyDescent="0.25">
      <c r="O35" s="6"/>
      <c r="P35" s="66"/>
    </row>
    <row r="36" spans="15:16" x14ac:dyDescent="0.25">
      <c r="O36" s="6"/>
      <c r="P36" s="66"/>
    </row>
    <row r="37" spans="15:16" x14ac:dyDescent="0.25">
      <c r="O37" s="6"/>
      <c r="P37" s="66"/>
    </row>
    <row r="38" spans="15:16" x14ac:dyDescent="0.25">
      <c r="O38" s="6"/>
      <c r="P38" s="66"/>
    </row>
    <row r="39" spans="15:16" x14ac:dyDescent="0.25">
      <c r="O39" s="6"/>
      <c r="P39" s="66"/>
    </row>
    <row r="40" spans="15:16" x14ac:dyDescent="0.25">
      <c r="O40" s="6"/>
      <c r="P40" s="66"/>
    </row>
    <row r="41" spans="15:16" x14ac:dyDescent="0.25">
      <c r="O41" s="6"/>
      <c r="P41" s="66"/>
    </row>
    <row r="42" spans="15:16" x14ac:dyDescent="0.25">
      <c r="O42" s="6"/>
      <c r="P42" s="66"/>
    </row>
    <row r="43" spans="15:16" x14ac:dyDescent="0.25">
      <c r="O43" s="6"/>
      <c r="P43" s="66"/>
    </row>
    <row r="44" spans="15:16" x14ac:dyDescent="0.25">
      <c r="O44" s="6"/>
      <c r="P44" s="66"/>
    </row>
    <row r="45" spans="15:16" x14ac:dyDescent="0.25">
      <c r="O45" s="6"/>
      <c r="P45" s="66"/>
    </row>
    <row r="46" spans="15:16" x14ac:dyDescent="0.25">
      <c r="O46" s="6"/>
      <c r="P46" s="66"/>
    </row>
    <row r="47" spans="15:16" x14ac:dyDescent="0.25">
      <c r="O47" s="6"/>
      <c r="P47" s="66"/>
    </row>
    <row r="48" spans="15:16" x14ac:dyDescent="0.25">
      <c r="O48" s="6"/>
      <c r="P48" s="66"/>
    </row>
    <row r="49" spans="15:16" x14ac:dyDescent="0.25">
      <c r="O49" s="6"/>
      <c r="P49" s="66"/>
    </row>
    <row r="50" spans="15:16" x14ac:dyDescent="0.25">
      <c r="O50" s="6"/>
      <c r="P50" s="66"/>
    </row>
    <row r="51" spans="15:16" x14ac:dyDescent="0.25">
      <c r="O51" s="6"/>
      <c r="P51" s="66"/>
    </row>
    <row r="52" spans="15:16" x14ac:dyDescent="0.25">
      <c r="O52" s="6"/>
      <c r="P52" s="66"/>
    </row>
    <row r="53" spans="15:16" x14ac:dyDescent="0.25">
      <c r="O53" s="6"/>
      <c r="P53" s="66"/>
    </row>
    <row r="54" spans="15:16" x14ac:dyDescent="0.25">
      <c r="O54" s="6"/>
      <c r="P54" s="66"/>
    </row>
    <row r="55" spans="15:16" x14ac:dyDescent="0.25">
      <c r="O55" s="6"/>
      <c r="P55" s="66"/>
    </row>
    <row r="56" spans="15:16" x14ac:dyDescent="0.25">
      <c r="O56" s="6"/>
      <c r="P56" s="66"/>
    </row>
    <row r="57" spans="15:16" x14ac:dyDescent="0.25">
      <c r="O57" s="6"/>
      <c r="P57" s="66"/>
    </row>
    <row r="58" spans="15:16" x14ac:dyDescent="0.25">
      <c r="O58" s="6"/>
      <c r="P58" s="66"/>
    </row>
    <row r="59" spans="15:16" x14ac:dyDescent="0.25">
      <c r="O59" s="6"/>
      <c r="P59" s="66"/>
    </row>
    <row r="60" spans="15:16" x14ac:dyDescent="0.25">
      <c r="O60" s="6"/>
      <c r="P60" s="66"/>
    </row>
    <row r="61" spans="15:16" x14ac:dyDescent="0.25">
      <c r="O61" s="6"/>
      <c r="P61" s="66"/>
    </row>
    <row r="62" spans="15:16" x14ac:dyDescent="0.25">
      <c r="O62" s="6"/>
      <c r="P62" s="66"/>
    </row>
    <row r="63" spans="15:16" x14ac:dyDescent="0.25">
      <c r="O63" s="6"/>
      <c r="P63" s="66"/>
    </row>
    <row r="64" spans="15:16" x14ac:dyDescent="0.25">
      <c r="O64" s="6"/>
      <c r="P64" s="66"/>
    </row>
    <row r="65" spans="15:16" x14ac:dyDescent="0.25">
      <c r="O65" s="6"/>
      <c r="P65" s="66"/>
    </row>
    <row r="66" spans="15:16" x14ac:dyDescent="0.25">
      <c r="O66" s="6"/>
      <c r="P66" s="66"/>
    </row>
    <row r="67" spans="15:16" x14ac:dyDescent="0.25">
      <c r="O67" s="6"/>
      <c r="P67" s="66"/>
    </row>
    <row r="68" spans="15:16" x14ac:dyDescent="0.25">
      <c r="O68" s="6"/>
      <c r="P68" s="66"/>
    </row>
    <row r="69" spans="15:16" x14ac:dyDescent="0.25">
      <c r="O69" s="6"/>
      <c r="P69" s="66"/>
    </row>
    <row r="70" spans="15:16" x14ac:dyDescent="0.25">
      <c r="O70" s="6"/>
      <c r="P70" s="66"/>
    </row>
    <row r="71" spans="15:16" x14ac:dyDescent="0.25">
      <c r="O71" s="6"/>
      <c r="P71" s="66"/>
    </row>
    <row r="72" spans="15:16" x14ac:dyDescent="0.25">
      <c r="O72" s="6"/>
      <c r="P72" s="66"/>
    </row>
    <row r="73" spans="15:16" x14ac:dyDescent="0.25">
      <c r="O73" s="6"/>
      <c r="P73" s="66"/>
    </row>
    <row r="74" spans="15:16" x14ac:dyDescent="0.25">
      <c r="O74" s="6"/>
      <c r="P74" s="66"/>
    </row>
    <row r="75" spans="15:16" x14ac:dyDescent="0.25">
      <c r="O75" s="6"/>
      <c r="P75" s="66"/>
    </row>
    <row r="76" spans="15:16" x14ac:dyDescent="0.25">
      <c r="O76" s="6"/>
      <c r="P76" s="66"/>
    </row>
    <row r="77" spans="15:16" x14ac:dyDescent="0.25">
      <c r="O77" s="6"/>
      <c r="P77" s="66"/>
    </row>
    <row r="78" spans="15:16" x14ac:dyDescent="0.25">
      <c r="O78" s="6"/>
      <c r="P78" s="66"/>
    </row>
    <row r="79" spans="15:16" x14ac:dyDescent="0.25">
      <c r="O79" s="6"/>
      <c r="P79" s="66"/>
    </row>
    <row r="80" spans="15:16" x14ac:dyDescent="0.25">
      <c r="O80" s="6"/>
      <c r="P80" s="66"/>
    </row>
    <row r="81" spans="15:16" x14ac:dyDescent="0.25">
      <c r="O81" s="6"/>
      <c r="P81" s="66"/>
    </row>
    <row r="82" spans="15:16" x14ac:dyDescent="0.25">
      <c r="O82" s="6"/>
      <c r="P82" s="66"/>
    </row>
    <row r="83" spans="15:16" x14ac:dyDescent="0.25">
      <c r="O83" s="6"/>
      <c r="P83" s="66"/>
    </row>
    <row r="84" spans="15:16" x14ac:dyDescent="0.25">
      <c r="O84" s="6"/>
      <c r="P84" s="66"/>
    </row>
    <row r="85" spans="15:16" x14ac:dyDescent="0.25">
      <c r="O85" s="6"/>
      <c r="P85" s="66"/>
    </row>
    <row r="86" spans="15:16" x14ac:dyDescent="0.25">
      <c r="O86" s="6"/>
      <c r="P86" s="66"/>
    </row>
    <row r="87" spans="15:16" x14ac:dyDescent="0.25">
      <c r="O87" s="6"/>
      <c r="P87" s="66"/>
    </row>
    <row r="88" spans="15:16" x14ac:dyDescent="0.25">
      <c r="O88" s="6"/>
      <c r="P88" s="66"/>
    </row>
    <row r="89" spans="15:16" x14ac:dyDescent="0.25">
      <c r="O89" s="6"/>
      <c r="P89" s="66"/>
    </row>
    <row r="90" spans="15:16" x14ac:dyDescent="0.25">
      <c r="O90" s="6"/>
      <c r="P90" s="66"/>
    </row>
    <row r="91" spans="15:16" x14ac:dyDescent="0.25">
      <c r="O91" s="6"/>
      <c r="P91" s="66"/>
    </row>
    <row r="92" spans="15:16" x14ac:dyDescent="0.25">
      <c r="O92" s="6"/>
      <c r="P92" s="66"/>
    </row>
    <row r="93" spans="15:16" x14ac:dyDescent="0.25">
      <c r="O93" s="6"/>
      <c r="P93" s="66"/>
    </row>
    <row r="94" spans="15:16" x14ac:dyDescent="0.25">
      <c r="O94" s="6"/>
      <c r="P94" s="66"/>
    </row>
    <row r="95" spans="15:16" x14ac:dyDescent="0.25">
      <c r="O95" s="6"/>
      <c r="P95" s="66"/>
    </row>
    <row r="96" spans="15:16" x14ac:dyDescent="0.25">
      <c r="O96" s="6"/>
      <c r="P96" s="66"/>
    </row>
    <row r="97" spans="15:16" x14ac:dyDescent="0.25">
      <c r="O97" s="6"/>
      <c r="P97" s="66"/>
    </row>
    <row r="98" spans="15:16" x14ac:dyDescent="0.25">
      <c r="O98" s="6"/>
      <c r="P98" s="66"/>
    </row>
    <row r="99" spans="15:16" x14ac:dyDescent="0.25">
      <c r="O99" s="6"/>
      <c r="P99" s="66"/>
    </row>
    <row r="100" spans="15:16" x14ac:dyDescent="0.25">
      <c r="O100" s="6"/>
      <c r="P100" s="66"/>
    </row>
  </sheetData>
  <sortState ref="N6:P100">
    <sortCondition descending="1" ref="P5:P100"/>
  </sortState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  <drawing r:id="rId1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7"/>
  <dimension ref="A1:M19"/>
  <sheetViews>
    <sheetView workbookViewId="0">
      <selection activeCell="A19" sqref="A19:D19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83</v>
      </c>
      <c r="B1" s="33" t="s">
        <v>72</v>
      </c>
      <c r="C1" s="33" t="s">
        <v>68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1170</v>
      </c>
    </row>
    <row r="3" spans="1:13" ht="15.75" thickBot="1" x14ac:dyDescent="0.3">
      <c r="A3" s="76" t="s">
        <v>81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3"/>
      <c r="C6" s="13"/>
      <c r="D6" s="14">
        <v>1246530048</v>
      </c>
      <c r="E6" s="15">
        <v>815596104</v>
      </c>
      <c r="F6" s="15">
        <v>276283777</v>
      </c>
      <c r="G6" s="15">
        <v>206924704.59999996</v>
      </c>
      <c r="H6" s="15">
        <v>49586728.599999994</v>
      </c>
      <c r="I6" s="15">
        <v>19772343.800000004</v>
      </c>
      <c r="J6" s="16">
        <v>0.25370977569064007</v>
      </c>
      <c r="K6" s="16">
        <v>0.31450791873816991</v>
      </c>
      <c r="L6" s="17">
        <v>0.33875073169795322</v>
      </c>
      <c r="M6" s="5"/>
    </row>
    <row r="7" spans="1:13" x14ac:dyDescent="0.25">
      <c r="A7" s="40" t="s">
        <v>139</v>
      </c>
      <c r="B7" s="42"/>
      <c r="C7" s="42"/>
      <c r="D7" s="43">
        <f ca="1">SUM(D8:OFFSET(D6,MATCH("PROYECTOS",$A$8:$A$50,0),0))</f>
        <v>493197891</v>
      </c>
      <c r="E7" s="44">
        <f ca="1">SUM(E8:OFFSET(E6,MATCH("PROYECTOS",$A$8:$A$50,0),0))</f>
        <v>76346310</v>
      </c>
      <c r="F7" s="44">
        <f ca="1">SUM(F8:OFFSET(F6,MATCH("PROYECTOS",$A$8:$A$50,0),0))</f>
        <v>10637484.200000001</v>
      </c>
      <c r="G7" s="44">
        <f ca="1">SUM(G8:OFFSET(G6,MATCH("PROYECTOS",$A$8:$A$50,0),0))</f>
        <v>9652733.1000000015</v>
      </c>
      <c r="H7" s="44">
        <f ca="1">SUM(H8:OFFSET(H6,MATCH("PROYECTOS",$A$8:$A$50,0),0))</f>
        <v>784566.2</v>
      </c>
      <c r="I7" s="44">
        <f ca="1">SUM(I8:OFFSET(I6,MATCH("PROYECTOS",$A$8:$A$50,0),0))</f>
        <v>200184.9</v>
      </c>
      <c r="J7" s="45">
        <f ca="1">IFERROR(G7/E7,0)</f>
        <v>0.12643352507802932</v>
      </c>
      <c r="K7" s="45">
        <f ca="1">IFERROR(SUM(G7,H7)/E7,0)</f>
        <v>0.13670993791317484</v>
      </c>
      <c r="L7" s="46">
        <f ca="1">IFERROR(SUM(G7,H7,I7)/E7,0)</f>
        <v>0.13933200176930621</v>
      </c>
      <c r="M7" s="5"/>
    </row>
    <row r="8" spans="1:13" x14ac:dyDescent="0.25">
      <c r="A8" s="18"/>
      <c r="B8" s="20">
        <v>3000001</v>
      </c>
      <c r="C8" s="20" t="s">
        <v>366</v>
      </c>
      <c r="D8" s="21">
        <v>468154508</v>
      </c>
      <c r="E8" s="22">
        <v>67953680</v>
      </c>
      <c r="F8" s="22">
        <f t="shared" ref="F8:F10" si="0">SUM(G8,H8,I8)</f>
        <v>8199784.9000000004</v>
      </c>
      <c r="G8" s="22">
        <v>7442619.4000000004</v>
      </c>
      <c r="H8" s="22">
        <v>615170.69999999995</v>
      </c>
      <c r="I8" s="22">
        <v>141994.79999999999</v>
      </c>
      <c r="J8" s="23">
        <f t="shared" ref="J8:J11" si="1">IFERROR(G8/E8,0)</f>
        <v>0.10952489107286023</v>
      </c>
      <c r="K8" s="23">
        <f t="shared" ref="K8:K11" si="2">IFERROR(SUM(G8,H8)/E8,0)</f>
        <v>0.11857768556463756</v>
      </c>
      <c r="L8" s="24">
        <f t="shared" ref="L8:L11" si="3">IFERROR(SUM(G8,H8,I8)/E8,0)</f>
        <v>0.12066726776239345</v>
      </c>
      <c r="M8" s="5"/>
    </row>
    <row r="9" spans="1:13" ht="25.5" x14ac:dyDescent="0.25">
      <c r="A9" s="18"/>
      <c r="B9" s="20">
        <v>3000233</v>
      </c>
      <c r="C9" s="20" t="s">
        <v>1171</v>
      </c>
      <c r="D9" s="21">
        <v>14000843</v>
      </c>
      <c r="E9" s="22">
        <v>312636</v>
      </c>
      <c r="F9" s="22">
        <f t="shared" si="0"/>
        <v>0</v>
      </c>
      <c r="G9" s="22">
        <v>0</v>
      </c>
      <c r="H9" s="22">
        <v>0</v>
      </c>
      <c r="I9" s="22">
        <v>0</v>
      </c>
      <c r="J9" s="23">
        <f t="shared" si="1"/>
        <v>0</v>
      </c>
      <c r="K9" s="23">
        <f t="shared" si="2"/>
        <v>0</v>
      </c>
      <c r="L9" s="24">
        <f t="shared" si="3"/>
        <v>0</v>
      </c>
      <c r="M9" s="5"/>
    </row>
    <row r="10" spans="1:13" x14ac:dyDescent="0.25">
      <c r="A10" s="18"/>
      <c r="B10" s="20">
        <v>9000000</v>
      </c>
      <c r="C10" s="20" t="s">
        <v>160</v>
      </c>
      <c r="D10" s="21">
        <v>11042540</v>
      </c>
      <c r="E10" s="22">
        <v>8079994</v>
      </c>
      <c r="F10" s="22">
        <f t="shared" si="0"/>
        <v>2437699.3000000003</v>
      </c>
      <c r="G10" s="22">
        <v>2210113.7000000002</v>
      </c>
      <c r="H10" s="22">
        <v>169395.5</v>
      </c>
      <c r="I10" s="22">
        <v>58190.1</v>
      </c>
      <c r="J10" s="23">
        <f t="shared" si="1"/>
        <v>0.27352912638301469</v>
      </c>
      <c r="K10" s="23">
        <f t="shared" si="2"/>
        <v>0.29449393155489967</v>
      </c>
      <c r="L10" s="24">
        <f t="shared" si="3"/>
        <v>0.30169568195223911</v>
      </c>
      <c r="M10" s="5"/>
    </row>
    <row r="11" spans="1:13" ht="15.75" thickBot="1" x14ac:dyDescent="0.3">
      <c r="A11" s="47" t="s">
        <v>161</v>
      </c>
      <c r="B11" s="49"/>
      <c r="C11" s="49"/>
      <c r="D11" s="50">
        <f ca="1">OFFSET(D11,-MATCH("PROYECTOS",$A$8:$A$50,0)-1,0)-(OFFSET(D11,-MATCH("PROYECTOS",$A$8:$A$50,0),0))</f>
        <v>753332157</v>
      </c>
      <c r="E11" s="51">
        <f t="shared" ref="E11:I11" ca="1" si="4">OFFSET(E11,-MATCH("PROYECTOS",$A$8:$A$50,0)-1,0)-(OFFSET(E11,-MATCH("PROYECTOS",$A$8:$A$50,0),0))</f>
        <v>739249794</v>
      </c>
      <c r="F11" s="51">
        <f t="shared" ca="1" si="4"/>
        <v>265646292.80000001</v>
      </c>
      <c r="G11" s="51">
        <f t="shared" ca="1" si="4"/>
        <v>197271971.49999997</v>
      </c>
      <c r="H11" s="51">
        <f t="shared" ca="1" si="4"/>
        <v>48802162.399999991</v>
      </c>
      <c r="I11" s="51">
        <f t="shared" ca="1" si="4"/>
        <v>19572158.900000006</v>
      </c>
      <c r="J11" s="52">
        <f t="shared" ca="1" si="1"/>
        <v>0.26685427997562616</v>
      </c>
      <c r="K11" s="52">
        <f t="shared" ca="1" si="2"/>
        <v>0.33287007436081878</v>
      </c>
      <c r="L11" s="53">
        <f t="shared" ca="1" si="3"/>
        <v>0.35934577859348038</v>
      </c>
      <c r="M11" s="5"/>
    </row>
    <row r="12" spans="1:13" ht="15.75" thickBot="1" x14ac:dyDescent="0.3"/>
    <row r="13" spans="1:13" ht="15.75" thickBot="1" x14ac:dyDescent="0.3">
      <c r="A13" s="82" t="s">
        <v>209</v>
      </c>
      <c r="B13" s="83"/>
      <c r="C13" s="83"/>
      <c r="D13" s="84"/>
    </row>
    <row r="14" spans="1:13" ht="15.75" thickBot="1" x14ac:dyDescent="0.3">
      <c r="A14" s="2" t="s">
        <v>1176</v>
      </c>
    </row>
    <row r="15" spans="1:13" ht="45" customHeight="1" x14ac:dyDescent="0.25">
      <c r="A15" s="76" t="s">
        <v>211</v>
      </c>
      <c r="B15" s="77"/>
      <c r="C15" s="77"/>
      <c r="D15" s="87" t="s">
        <v>212</v>
      </c>
    </row>
    <row r="16" spans="1:13" ht="15.75" thickBot="1" x14ac:dyDescent="0.3">
      <c r="A16" s="85"/>
      <c r="B16" s="86"/>
      <c r="C16" s="86"/>
      <c r="D16" s="88"/>
    </row>
    <row r="17" spans="1:4" x14ac:dyDescent="0.25">
      <c r="A17" s="18"/>
      <c r="B17" s="20">
        <v>3000001</v>
      </c>
      <c r="C17" s="20" t="s">
        <v>366</v>
      </c>
      <c r="D17" s="24">
        <v>0.12066726776239345</v>
      </c>
    </row>
    <row r="18" spans="1:4" ht="25.5" x14ac:dyDescent="0.25">
      <c r="A18" s="18"/>
      <c r="B18" s="20">
        <v>3000233</v>
      </c>
      <c r="C18" s="20" t="s">
        <v>1171</v>
      </c>
      <c r="D18" s="24">
        <v>0</v>
      </c>
    </row>
    <row r="19" spans="1:4" ht="15.75" thickBot="1" x14ac:dyDescent="0.3">
      <c r="A19" s="25"/>
      <c r="B19" s="27">
        <v>9000000</v>
      </c>
      <c r="C19" s="27" t="s">
        <v>160</v>
      </c>
      <c r="D19" s="31">
        <v>0.30169568195223911</v>
      </c>
    </row>
  </sheetData>
  <mergeCells count="10">
    <mergeCell ref="A13:D13"/>
    <mergeCell ref="A15:C16"/>
    <mergeCell ref="D15:D16"/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8"/>
  <dimension ref="A1:S12"/>
  <sheetViews>
    <sheetView workbookViewId="0">
      <selection activeCell="A11" sqref="A11:S11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4" width="7.7109375" customWidth="1"/>
    <col min="5" max="5" width="31.42578125" customWidth="1"/>
    <col min="6" max="6" width="4.28515625" style="4" customWidth="1"/>
    <col min="7" max="7" width="11.42578125" customWidth="1"/>
    <col min="8" max="10" width="13.5703125" customWidth="1"/>
    <col min="11" max="13" width="0" hidden="1" customWidth="1"/>
    <col min="17" max="18" width="14" hidden="1" customWidth="1"/>
    <col min="19" max="19" width="0" hidden="1" customWidth="1"/>
  </cols>
  <sheetData>
    <row r="1" spans="1:19" ht="15.75" x14ac:dyDescent="0.25">
      <c r="A1" s="32">
        <v>83</v>
      </c>
      <c r="B1" s="33" t="s">
        <v>72</v>
      </c>
      <c r="C1" s="33" t="s">
        <v>68</v>
      </c>
      <c r="D1" s="33"/>
      <c r="E1" s="33"/>
      <c r="F1" s="36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15.75" thickBot="1" x14ac:dyDescent="0.3">
      <c r="A2" s="2" t="s">
        <v>1172</v>
      </c>
    </row>
    <row r="3" spans="1:19" ht="15.75" thickBot="1" x14ac:dyDescent="0.3">
      <c r="A3" s="76" t="s">
        <v>163</v>
      </c>
      <c r="B3" s="77"/>
      <c r="C3" s="77"/>
      <c r="D3" s="77"/>
      <c r="E3" s="77"/>
      <c r="F3" s="77"/>
      <c r="G3" s="77"/>
      <c r="H3" s="76" t="s">
        <v>1</v>
      </c>
      <c r="I3" s="77"/>
      <c r="J3" s="77"/>
      <c r="K3" s="77"/>
      <c r="L3" s="77"/>
      <c r="M3" s="77"/>
      <c r="N3" s="77"/>
      <c r="O3" s="77"/>
      <c r="P3" s="78"/>
      <c r="Q3" s="77" t="s">
        <v>167</v>
      </c>
      <c r="R3" s="77"/>
      <c r="S3" s="78"/>
    </row>
    <row r="4" spans="1:19" ht="45" customHeight="1" x14ac:dyDescent="0.25">
      <c r="A4" s="96" t="s">
        <v>164</v>
      </c>
      <c r="B4" s="92"/>
      <c r="C4" s="92"/>
      <c r="D4" s="92" t="s">
        <v>165</v>
      </c>
      <c r="E4" s="92"/>
      <c r="F4" s="92" t="s">
        <v>166</v>
      </c>
      <c r="G4" s="93"/>
      <c r="H4" s="74" t="s">
        <v>2</v>
      </c>
      <c r="I4" s="72" t="s">
        <v>3</v>
      </c>
      <c r="J4" s="72" t="s">
        <v>76</v>
      </c>
      <c r="K4" s="72" t="s">
        <v>5</v>
      </c>
      <c r="L4" s="72"/>
      <c r="M4" s="72"/>
      <c r="N4" s="72" t="s">
        <v>9</v>
      </c>
      <c r="O4" s="72"/>
      <c r="P4" s="81"/>
      <c r="Q4" s="90" t="s">
        <v>168</v>
      </c>
      <c r="R4" s="72" t="s">
        <v>169</v>
      </c>
      <c r="S4" s="81" t="s">
        <v>170</v>
      </c>
    </row>
    <row r="5" spans="1:19" ht="15.75" thickBot="1" x14ac:dyDescent="0.3">
      <c r="A5" s="97"/>
      <c r="B5" s="94"/>
      <c r="C5" s="94"/>
      <c r="D5" s="94"/>
      <c r="E5" s="94"/>
      <c r="F5" s="94"/>
      <c r="G5" s="95"/>
      <c r="H5" s="75"/>
      <c r="I5" s="73"/>
      <c r="J5" s="73"/>
      <c r="K5" s="9" t="s">
        <v>6</v>
      </c>
      <c r="L5" s="9" t="s">
        <v>7</v>
      </c>
      <c r="M5" s="9" t="s">
        <v>77</v>
      </c>
      <c r="N5" s="9" t="s">
        <v>10</v>
      </c>
      <c r="O5" s="9" t="s">
        <v>7</v>
      </c>
      <c r="P5" s="10" t="s">
        <v>77</v>
      </c>
      <c r="Q5" s="91"/>
      <c r="R5" s="73"/>
      <c r="S5" s="89"/>
    </row>
    <row r="6" spans="1:19" x14ac:dyDescent="0.25">
      <c r="A6" s="11" t="s">
        <v>11</v>
      </c>
      <c r="B6" s="13"/>
      <c r="C6" s="13"/>
      <c r="D6" s="54"/>
      <c r="E6" s="13"/>
      <c r="F6" s="55"/>
      <c r="G6" s="13"/>
      <c r="H6" s="14">
        <v>1246530048</v>
      </c>
      <c r="I6" s="15">
        <v>815596104</v>
      </c>
      <c r="J6" s="15">
        <v>276283777</v>
      </c>
      <c r="K6" s="15">
        <v>206924704.59999996</v>
      </c>
      <c r="L6" s="15">
        <v>49586728.599999994</v>
      </c>
      <c r="M6" s="15">
        <v>19772343.800000004</v>
      </c>
      <c r="N6" s="16">
        <v>0.25370977569064007</v>
      </c>
      <c r="O6" s="16">
        <v>0.31450791873816991</v>
      </c>
      <c r="P6" s="17">
        <v>0.33875073169795322</v>
      </c>
      <c r="Q6" s="56"/>
      <c r="R6" s="15"/>
      <c r="S6" s="17"/>
    </row>
    <row r="7" spans="1:19" x14ac:dyDescent="0.25">
      <c r="A7" s="40" t="s">
        <v>171</v>
      </c>
      <c r="B7" s="42"/>
      <c r="C7" s="42"/>
      <c r="D7" s="57"/>
      <c r="E7" s="42"/>
      <c r="F7" s="58"/>
      <c r="G7" s="42"/>
      <c r="H7" s="43">
        <f ca="1">SUM(H8:OFFSET(H6,MATCH("PROYECTOS",$A$8:$A$50,0),0))</f>
        <v>493197891</v>
      </c>
      <c r="I7" s="44">
        <f ca="1">SUM(I8:OFFSET(I6,MATCH("PROYECTOS",$A$8:$A$50,0),0))</f>
        <v>76346310</v>
      </c>
      <c r="J7" s="44">
        <f ca="1">SUM(J8:OFFSET(J6,MATCH("PROYECTOS",$A$8:$A$50,0),0))</f>
        <v>10637484.199999999</v>
      </c>
      <c r="K7" s="44">
        <f ca="1">SUM(K8:OFFSET(K6,MATCH("PROYECTOS",$A$8:$A$50,0),0))</f>
        <v>9652733.1000000015</v>
      </c>
      <c r="L7" s="44">
        <f ca="1">SUM(L8:OFFSET(L6,MATCH("PROYECTOS",$A$8:$A$50,0),0))</f>
        <v>784566.2</v>
      </c>
      <c r="M7" s="44">
        <f ca="1">SUM(M8:OFFSET(M6,MATCH("PROYECTOS",$A$8:$A$50,0),0))</f>
        <v>200184.9</v>
      </c>
      <c r="N7" s="45">
        <f ca="1">IFERROR(K7/I7,0)</f>
        <v>0.12643352507802932</v>
      </c>
      <c r="O7" s="45">
        <f ca="1">IFERROR(SUM(K7,L7)/I7,0)</f>
        <v>0.13670993791317484</v>
      </c>
      <c r="P7" s="46">
        <f ca="1">IFERROR(SUM(K7,L7,M7)/I7,0)</f>
        <v>0.13933200176930621</v>
      </c>
      <c r="Q7" s="59"/>
      <c r="R7" s="44"/>
      <c r="S7" s="46"/>
    </row>
    <row r="8" spans="1:19" x14ac:dyDescent="0.25">
      <c r="A8" s="18"/>
      <c r="B8" s="20">
        <v>5000276</v>
      </c>
      <c r="C8" s="20" t="s">
        <v>510</v>
      </c>
      <c r="D8" s="63">
        <v>3000001</v>
      </c>
      <c r="E8" s="20" t="s">
        <v>366</v>
      </c>
      <c r="F8" s="64">
        <v>1</v>
      </c>
      <c r="G8" s="20" t="s">
        <v>413</v>
      </c>
      <c r="H8" s="21">
        <v>2666104</v>
      </c>
      <c r="I8" s="22">
        <v>15489055</v>
      </c>
      <c r="J8" s="22">
        <f t="shared" ref="J8:J11" si="0">SUM(K8,L8,M8)</f>
        <v>4285446.8999999994</v>
      </c>
      <c r="K8" s="22">
        <v>3528281.4</v>
      </c>
      <c r="L8" s="22">
        <v>615170.69999999995</v>
      </c>
      <c r="M8" s="22">
        <v>141994.79999999999</v>
      </c>
      <c r="N8" s="23">
        <f t="shared" ref="N8:N12" si="1">IFERROR(K8/I8,0)</f>
        <v>0.22779190854445283</v>
      </c>
      <c r="O8" s="23">
        <f t="shared" ref="O8:O12" si="2">IFERROR(SUM(K8,L8)/I8,0)</f>
        <v>0.26750838576013836</v>
      </c>
      <c r="P8" s="24">
        <f t="shared" ref="P8:P12" si="3">IFERROR(SUM(K8,L8,M8)/I8,0)</f>
        <v>0.2766758139860695</v>
      </c>
      <c r="Q8" s="65">
        <v>0</v>
      </c>
      <c r="R8" s="22">
        <v>0</v>
      </c>
      <c r="S8" s="24">
        <f>IFERROR(R8/Q8,0)</f>
        <v>0</v>
      </c>
    </row>
    <row r="9" spans="1:19" ht="25.5" x14ac:dyDescent="0.25">
      <c r="A9" s="18"/>
      <c r="B9" s="20">
        <v>5001729</v>
      </c>
      <c r="C9" s="20" t="s">
        <v>1173</v>
      </c>
      <c r="D9" s="63">
        <v>3000233</v>
      </c>
      <c r="E9" s="20" t="s">
        <v>1171</v>
      </c>
      <c r="F9" s="64">
        <v>19</v>
      </c>
      <c r="G9" s="20" t="s">
        <v>469</v>
      </c>
      <c r="H9" s="21">
        <v>14000843</v>
      </c>
      <c r="I9" s="22">
        <v>312636</v>
      </c>
      <c r="J9" s="22">
        <f t="shared" si="0"/>
        <v>0</v>
      </c>
      <c r="K9" s="22">
        <v>0</v>
      </c>
      <c r="L9" s="22">
        <v>0</v>
      </c>
      <c r="M9" s="22">
        <v>0</v>
      </c>
      <c r="N9" s="23">
        <f t="shared" si="1"/>
        <v>0</v>
      </c>
      <c r="O9" s="23">
        <f t="shared" si="2"/>
        <v>0</v>
      </c>
      <c r="P9" s="24">
        <f t="shared" si="3"/>
        <v>0</v>
      </c>
      <c r="Q9" s="65">
        <v>0</v>
      </c>
      <c r="R9" s="22">
        <v>0</v>
      </c>
      <c r="S9" s="24">
        <f t="shared" ref="S9:S11" si="4">IFERROR(R9/Q9,0)</f>
        <v>0</v>
      </c>
    </row>
    <row r="10" spans="1:19" ht="25.5" x14ac:dyDescent="0.25">
      <c r="A10" s="18"/>
      <c r="B10" s="20">
        <v>5001778</v>
      </c>
      <c r="C10" s="20" t="s">
        <v>1174</v>
      </c>
      <c r="D10" s="63">
        <v>3000001</v>
      </c>
      <c r="E10" s="20" t="s">
        <v>366</v>
      </c>
      <c r="F10" s="64">
        <v>96</v>
      </c>
      <c r="G10" s="20" t="s">
        <v>1077</v>
      </c>
      <c r="H10" s="21">
        <v>465488404</v>
      </c>
      <c r="I10" s="22">
        <v>52464625</v>
      </c>
      <c r="J10" s="22">
        <f t="shared" si="0"/>
        <v>3914338</v>
      </c>
      <c r="K10" s="22">
        <v>3914338</v>
      </c>
      <c r="L10" s="22">
        <v>0</v>
      </c>
      <c r="M10" s="22">
        <v>0</v>
      </c>
      <c r="N10" s="23">
        <f t="shared" si="1"/>
        <v>7.460909136394285E-2</v>
      </c>
      <c r="O10" s="23">
        <f t="shared" si="2"/>
        <v>7.460909136394285E-2</v>
      </c>
      <c r="P10" s="24">
        <f t="shared" si="3"/>
        <v>7.460909136394285E-2</v>
      </c>
      <c r="Q10" s="65">
        <v>0</v>
      </c>
      <c r="R10" s="22">
        <v>0</v>
      </c>
      <c r="S10" s="24">
        <f t="shared" si="4"/>
        <v>0</v>
      </c>
    </row>
    <row r="11" spans="1:19" x14ac:dyDescent="0.25">
      <c r="A11" s="18"/>
      <c r="B11" s="20">
        <v>9000000</v>
      </c>
      <c r="C11" s="20" t="s">
        <v>192</v>
      </c>
      <c r="D11" s="63">
        <v>9000000</v>
      </c>
      <c r="E11" s="20" t="s">
        <v>193</v>
      </c>
      <c r="F11" s="64"/>
      <c r="G11" s="20" t="s">
        <v>205</v>
      </c>
      <c r="H11" s="21">
        <v>11042540</v>
      </c>
      <c r="I11" s="22">
        <v>8079994</v>
      </c>
      <c r="J11" s="22">
        <f t="shared" si="0"/>
        <v>2437699.3000000003</v>
      </c>
      <c r="K11" s="22">
        <v>2210113.7000000002</v>
      </c>
      <c r="L11" s="22">
        <v>169395.5</v>
      </c>
      <c r="M11" s="22">
        <v>58190.1</v>
      </c>
      <c r="N11" s="23">
        <f t="shared" si="1"/>
        <v>0.27352912638301469</v>
      </c>
      <c r="O11" s="23">
        <f t="shared" si="2"/>
        <v>0.29449393155489967</v>
      </c>
      <c r="P11" s="24">
        <f t="shared" si="3"/>
        <v>0.30169568195223911</v>
      </c>
      <c r="Q11" s="65">
        <v>0</v>
      </c>
      <c r="R11" s="22">
        <v>0</v>
      </c>
      <c r="S11" s="24">
        <f t="shared" si="4"/>
        <v>0</v>
      </c>
    </row>
    <row r="12" spans="1:19" ht="15.75" thickBot="1" x14ac:dyDescent="0.3">
      <c r="A12" s="47" t="s">
        <v>161</v>
      </c>
      <c r="B12" s="49"/>
      <c r="C12" s="49"/>
      <c r="D12" s="60"/>
      <c r="E12" s="49"/>
      <c r="F12" s="61"/>
      <c r="G12" s="49"/>
      <c r="H12" s="50">
        <f ca="1">OFFSET(H12,-MATCH("PROYECTOS",$A$8:$A$50,0)-1,0)-(OFFSET(H12,-MATCH("PROYECTOS",$A$8:$A$50,0),0))</f>
        <v>753332157</v>
      </c>
      <c r="I12" s="51">
        <f t="shared" ref="I12:M12" ca="1" si="5">OFFSET(I12,-MATCH("PROYECTOS",$A$8:$A$50,0)-1,0)-(OFFSET(I12,-MATCH("PROYECTOS",$A$8:$A$50,0),0))</f>
        <v>739249794</v>
      </c>
      <c r="J12" s="51">
        <f t="shared" ca="1" si="5"/>
        <v>265646292.80000001</v>
      </c>
      <c r="K12" s="51">
        <f t="shared" ca="1" si="5"/>
        <v>197271971.49999997</v>
      </c>
      <c r="L12" s="51">
        <f t="shared" ca="1" si="5"/>
        <v>48802162.399999991</v>
      </c>
      <c r="M12" s="51">
        <f t="shared" ca="1" si="5"/>
        <v>19572158.900000006</v>
      </c>
      <c r="N12" s="52">
        <f t="shared" ca="1" si="1"/>
        <v>0.26685427997562616</v>
      </c>
      <c r="O12" s="52">
        <f t="shared" ca="1" si="2"/>
        <v>0.33287007436081878</v>
      </c>
      <c r="P12" s="53">
        <f t="shared" ca="1" si="3"/>
        <v>0.35934577859348038</v>
      </c>
      <c r="Q12" s="62"/>
      <c r="R12" s="51"/>
      <c r="S12" s="53"/>
    </row>
  </sheetData>
  <mergeCells count="14">
    <mergeCell ref="F4:G5"/>
    <mergeCell ref="D4:E5"/>
    <mergeCell ref="A4:C5"/>
    <mergeCell ref="A3:G3"/>
    <mergeCell ref="H3:P3"/>
    <mergeCell ref="J4:J5"/>
    <mergeCell ref="I4:I5"/>
    <mergeCell ref="H4:H5"/>
    <mergeCell ref="Q3:S3"/>
    <mergeCell ref="K4:M4"/>
    <mergeCell ref="N4:P4"/>
    <mergeCell ref="S4:S5"/>
    <mergeCell ref="R4:R5"/>
    <mergeCell ref="Q4:Q5"/>
  </mergeCells>
  <pageMargins left="0.7" right="0.7" top="0.75" bottom="0.75" header="0.3" footer="0.3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9"/>
  <dimension ref="A1:M14"/>
  <sheetViews>
    <sheetView workbookViewId="0">
      <selection activeCell="A12" sqref="A12:L12"/>
    </sheetView>
  </sheetViews>
  <sheetFormatPr baseColWidth="10" defaultColWidth="11.7109375" defaultRowHeight="15" x14ac:dyDescent="0.25"/>
  <cols>
    <col min="1" max="1" width="4.28515625" customWidth="1"/>
    <col min="2" max="2" width="4.28515625" style="4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84</v>
      </c>
      <c r="B1" s="36" t="s">
        <v>72</v>
      </c>
      <c r="C1" s="33" t="s">
        <v>69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1177</v>
      </c>
    </row>
    <row r="3" spans="1:13" ht="15.75" thickBot="1" x14ac:dyDescent="0.3">
      <c r="A3" s="76" t="s">
        <v>75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2"/>
      <c r="C6" s="13"/>
      <c r="D6" s="14">
        <v>7283754</v>
      </c>
      <c r="E6" s="15">
        <v>14807769</v>
      </c>
      <c r="F6" s="15">
        <v>4397279.8</v>
      </c>
      <c r="G6" s="15">
        <v>3918540.1</v>
      </c>
      <c r="H6" s="15">
        <v>452667.7</v>
      </c>
      <c r="I6" s="15">
        <v>26072</v>
      </c>
      <c r="J6" s="16">
        <v>0.26462731151465152</v>
      </c>
      <c r="K6" s="16">
        <v>0.29519691994114711</v>
      </c>
      <c r="L6" s="17">
        <v>0.29695761731561315</v>
      </c>
      <c r="M6" s="5"/>
    </row>
    <row r="7" spans="1:13" x14ac:dyDescent="0.25">
      <c r="A7" s="40" t="s">
        <v>107</v>
      </c>
      <c r="B7" s="41"/>
      <c r="C7" s="42"/>
      <c r="D7" s="43">
        <f ca="1">SUM(D8:OFFSET(D6,MATCH("GOBIERNOS REGIONALES",$A$8:$A$50,0),0))</f>
        <v>5069735</v>
      </c>
      <c r="E7" s="44">
        <f ca="1">SUM(E8:OFFSET(E6,MATCH("GOBIERNOS REGIONALES",$A$8:$A$50,0),0))</f>
        <v>5992004</v>
      </c>
      <c r="F7" s="44">
        <f ca="1">SUM(F8:OFFSET(F6,MATCH("GOBIERNOS REGIONALES",$A$8:$A$50,0),0))</f>
        <v>2243814</v>
      </c>
      <c r="G7" s="44">
        <f ca="1">SUM(G8:OFFSET(G6,MATCH("GOBIERNOS REGIONALES",$A$8:$A$50,0),0))</f>
        <v>2052446</v>
      </c>
      <c r="H7" s="44">
        <f ca="1">SUM(H8:OFFSET(H6,MATCH("GOBIERNOS REGIONALES",$A$8:$A$50,0),0))</f>
        <v>147644</v>
      </c>
      <c r="I7" s="44">
        <f ca="1">SUM(I8:OFFSET(I6,MATCH("GOBIERNOS REGIONALES",$A$8:$A$50,0),0))</f>
        <v>43724</v>
      </c>
      <c r="J7" s="45">
        <f ca="1">IFERROR(G7/E7,0)</f>
        <v>0.34253081272976454</v>
      </c>
      <c r="K7" s="45">
        <f ca="1">IFERROR(SUM(G7,H7)/E7,0)</f>
        <v>0.36717098319694047</v>
      </c>
      <c r="L7" s="46">
        <f ca="1">IFERROR(SUM(G7,H7,I7)/E7,0)</f>
        <v>0.37446804107607407</v>
      </c>
      <c r="M7" s="5"/>
    </row>
    <row r="8" spans="1:13" x14ac:dyDescent="0.25">
      <c r="A8" s="18"/>
      <c r="B8" s="19">
        <v>13</v>
      </c>
      <c r="C8" s="20" t="s">
        <v>580</v>
      </c>
      <c r="D8" s="21">
        <v>5069735</v>
      </c>
      <c r="E8" s="22">
        <v>5992004</v>
      </c>
      <c r="F8" s="22">
        <f t="shared" ref="F8:F13" si="0">SUM(G8,H8,I8)</f>
        <v>2243814</v>
      </c>
      <c r="G8" s="22">
        <v>2052446</v>
      </c>
      <c r="H8" s="22">
        <v>147644</v>
      </c>
      <c r="I8" s="22">
        <v>43724</v>
      </c>
      <c r="J8" s="23">
        <f t="shared" ref="J8:J13" si="1">IFERROR(G8/E8,0)</f>
        <v>0.34253081272976454</v>
      </c>
      <c r="K8" s="23">
        <f t="shared" ref="K8:K13" si="2">IFERROR(SUM(G8,H8)/E8,0)</f>
        <v>0.36717098319694047</v>
      </c>
      <c r="L8" s="24">
        <f t="shared" ref="L8:L13" si="3">IFERROR(SUM(G8,H8,I8)/E8,0)</f>
        <v>0.37446804107607407</v>
      </c>
      <c r="M8" s="5"/>
    </row>
    <row r="9" spans="1:13" x14ac:dyDescent="0.25">
      <c r="A9" s="40" t="s">
        <v>112</v>
      </c>
      <c r="B9" s="41"/>
      <c r="C9" s="42"/>
      <c r="D9" s="43">
        <f ca="1">SUM(D10:OFFSET(D8,(MATCH("GOBIERNOS LOCALES",$A$8:$A$50,0)-MATCH("GOBIERNOS REGIONALES",$A$8:$A$50,0)),0))</f>
        <v>2214019</v>
      </c>
      <c r="E9" s="44">
        <f ca="1">SUM(E10:OFFSET(E8,(MATCH("GOBIERNOS LOCALES",$A$8:$A$50,0)-MATCH("GOBIERNOS REGIONALES",$A$8:$A$50,0)),0))</f>
        <v>8815765</v>
      </c>
      <c r="F9" s="44">
        <f ca="1">SUM(F10:OFFSET(F8,(MATCH("GOBIERNOS LOCALES",$A$8:$A$50,0)-MATCH("GOBIERNOS REGIONALES",$A$8:$A$50,0)),0))</f>
        <v>2153465.7999999998</v>
      </c>
      <c r="G9" s="44">
        <f ca="1">SUM(G10:OFFSET(G8,(MATCH("GOBIERNOS LOCALES",$A$8:$A$50,0)-MATCH("GOBIERNOS REGIONALES",$A$8:$A$50,0)),0))</f>
        <v>1866094.1</v>
      </c>
      <c r="H9" s="44">
        <f ca="1">SUM(H10:OFFSET(H8,(MATCH("GOBIERNOS LOCALES",$A$8:$A$50,0)-MATCH("GOBIERNOS REGIONALES",$A$8:$A$50,0)),0))</f>
        <v>305023.7</v>
      </c>
      <c r="I9" s="44">
        <f ca="1">SUM(I10:OFFSET(I8,(MATCH("GOBIERNOS LOCALES",$A$8:$A$50,0)-MATCH("GOBIERNOS REGIONALES",$A$8:$A$50,0)),0))</f>
        <v>-17652</v>
      </c>
      <c r="J9" s="45">
        <f t="shared" ca="1" si="1"/>
        <v>0.21167693331208354</v>
      </c>
      <c r="K9" s="45">
        <f t="shared" ca="1" si="2"/>
        <v>0.24627673264883992</v>
      </c>
      <c r="L9" s="46">
        <f t="shared" ca="1" si="3"/>
        <v>0.24427441067224459</v>
      </c>
      <c r="M9" s="5"/>
    </row>
    <row r="10" spans="1:13" x14ac:dyDescent="0.25">
      <c r="A10" s="18"/>
      <c r="B10" s="19">
        <v>444</v>
      </c>
      <c r="C10" s="20" t="s">
        <v>117</v>
      </c>
      <c r="D10" s="21">
        <v>2129734</v>
      </c>
      <c r="E10" s="22">
        <v>4229734</v>
      </c>
      <c r="F10" s="22">
        <f t="shared" si="0"/>
        <v>815625.2</v>
      </c>
      <c r="G10" s="22">
        <v>649243.6</v>
      </c>
      <c r="H10" s="22">
        <v>186359</v>
      </c>
      <c r="I10" s="22">
        <v>-19977.400000000001</v>
      </c>
      <c r="J10" s="23">
        <f t="shared" si="1"/>
        <v>0.1534951370464431</v>
      </c>
      <c r="K10" s="23">
        <f t="shared" si="2"/>
        <v>0.19755440885880765</v>
      </c>
      <c r="L10" s="24">
        <f t="shared" si="3"/>
        <v>0.19283132225336155</v>
      </c>
      <c r="M10" s="5"/>
    </row>
    <row r="11" spans="1:13" x14ac:dyDescent="0.25">
      <c r="A11" s="18"/>
      <c r="B11" s="19">
        <v>446</v>
      </c>
      <c r="C11" s="20" t="s">
        <v>119</v>
      </c>
      <c r="D11" s="21">
        <v>84285</v>
      </c>
      <c r="E11" s="22">
        <v>4503739</v>
      </c>
      <c r="F11" s="22">
        <f t="shared" si="0"/>
        <v>1285755.2</v>
      </c>
      <c r="G11" s="22">
        <v>1168162.5</v>
      </c>
      <c r="H11" s="22">
        <v>115987.7</v>
      </c>
      <c r="I11" s="22">
        <v>1605</v>
      </c>
      <c r="J11" s="23">
        <f t="shared" si="1"/>
        <v>0.25937615390234647</v>
      </c>
      <c r="K11" s="23">
        <f t="shared" si="2"/>
        <v>0.28512979992845944</v>
      </c>
      <c r="L11" s="24">
        <f t="shared" si="3"/>
        <v>0.28548617049078556</v>
      </c>
      <c r="M11" s="5"/>
    </row>
    <row r="12" spans="1:13" ht="15.75" thickBot="1" x14ac:dyDescent="0.3">
      <c r="A12" s="25"/>
      <c r="B12" s="26">
        <v>447</v>
      </c>
      <c r="C12" s="27" t="s">
        <v>120</v>
      </c>
      <c r="D12" s="28">
        <v>0</v>
      </c>
      <c r="E12" s="29">
        <v>82292</v>
      </c>
      <c r="F12" s="29">
        <f t="shared" si="0"/>
        <v>52085.4</v>
      </c>
      <c r="G12" s="29">
        <v>48688</v>
      </c>
      <c r="H12" s="29">
        <v>2677</v>
      </c>
      <c r="I12" s="29">
        <v>720.4</v>
      </c>
      <c r="J12" s="30">
        <f t="shared" si="1"/>
        <v>0.59164924901570015</v>
      </c>
      <c r="K12" s="30">
        <f t="shared" si="2"/>
        <v>0.624179750157974</v>
      </c>
      <c r="L12" s="31">
        <f t="shared" si="3"/>
        <v>0.63293394254605551</v>
      </c>
      <c r="M12" s="5"/>
    </row>
    <row r="13" spans="1:13" x14ac:dyDescent="0.25">
      <c r="A13" t="s">
        <v>138</v>
      </c>
      <c r="D13" s="6"/>
      <c r="E13" s="6"/>
      <c r="F13" s="6">
        <f t="shared" si="0"/>
        <v>0</v>
      </c>
      <c r="G13" s="6"/>
      <c r="H13" s="6"/>
      <c r="I13" s="6"/>
      <c r="J13" s="5">
        <f t="shared" si="1"/>
        <v>0</v>
      </c>
      <c r="K13" s="5">
        <f t="shared" si="2"/>
        <v>0</v>
      </c>
      <c r="L13" s="5">
        <f t="shared" si="3"/>
        <v>0</v>
      </c>
      <c r="M13" s="5"/>
    </row>
    <row r="14" spans="1:13" x14ac:dyDescent="0.25">
      <c r="D14" s="6"/>
      <c r="E14" s="6"/>
      <c r="F14" s="6"/>
      <c r="G14" s="6"/>
      <c r="H14" s="6"/>
      <c r="I14" s="6"/>
      <c r="J14" s="5"/>
      <c r="K14" s="5"/>
      <c r="L14" s="5"/>
      <c r="M14" s="5"/>
    </row>
  </sheetData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0"/>
  <dimension ref="A1:P100"/>
  <sheetViews>
    <sheetView workbookViewId="0">
      <selection activeCell="N2" sqref="N2"/>
    </sheetView>
  </sheetViews>
  <sheetFormatPr baseColWidth="10" defaultColWidth="11.7109375" defaultRowHeight="15" x14ac:dyDescent="0.25"/>
  <cols>
    <col min="1" max="1" width="4.28515625" customWidth="1"/>
    <col min="2" max="2" width="4.28515625" style="35" customWidth="1"/>
    <col min="3" max="3" width="31.42578125" customWidth="1"/>
    <col min="4" max="6" width="13.5703125" customWidth="1"/>
    <col min="7" max="9" width="0" hidden="1" customWidth="1"/>
  </cols>
  <sheetData>
    <row r="1" spans="1:16" ht="15.75" x14ac:dyDescent="0.25">
      <c r="A1" s="32">
        <v>84</v>
      </c>
      <c r="B1" s="34" t="s">
        <v>72</v>
      </c>
      <c r="C1" s="33" t="s">
        <v>69</v>
      </c>
      <c r="D1" s="33"/>
      <c r="E1" s="33"/>
      <c r="F1" s="33"/>
      <c r="G1" s="33"/>
      <c r="H1" s="33"/>
      <c r="I1" s="33"/>
      <c r="J1" s="33"/>
      <c r="K1" s="33"/>
      <c r="L1" s="33"/>
    </row>
    <row r="2" spans="1:16" ht="15.75" thickBot="1" x14ac:dyDescent="0.3">
      <c r="A2" s="2" t="s">
        <v>1178</v>
      </c>
      <c r="N2" s="1" t="s">
        <v>1183</v>
      </c>
    </row>
    <row r="3" spans="1:16" ht="15.75" thickBot="1" x14ac:dyDescent="0.3">
      <c r="A3" s="76" t="s">
        <v>79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6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6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  <c r="O5" s="6"/>
      <c r="P5" s="66"/>
    </row>
    <row r="6" spans="1:16" x14ac:dyDescent="0.25">
      <c r="A6" s="11" t="s">
        <v>11</v>
      </c>
      <c r="B6" s="37"/>
      <c r="C6" s="13"/>
      <c r="D6" s="14">
        <f ca="1">SUM(D7:OFFSET(D7,50,0))</f>
        <v>7283754</v>
      </c>
      <c r="E6" s="15">
        <f ca="1">SUM(E7:OFFSET(E7,50,0))</f>
        <v>14807769</v>
      </c>
      <c r="F6" s="15">
        <f ca="1">SUM(F7:OFFSET(F7,50,0))</f>
        <v>4397279.8</v>
      </c>
      <c r="G6" s="15">
        <f ca="1">SUM(G7:OFFSET(G7,50,0))</f>
        <v>3918540.1</v>
      </c>
      <c r="H6" s="15">
        <f ca="1">SUM(H7:OFFSET(H7,50,0))</f>
        <v>452667.7</v>
      </c>
      <c r="I6" s="15">
        <f ca="1">SUM(I7:OFFSET(I7,50,0))</f>
        <v>26072</v>
      </c>
      <c r="J6" s="16">
        <f ca="1">IFERROR(G6/E6,0)</f>
        <v>0.26462731151465152</v>
      </c>
      <c r="K6" s="16">
        <f ca="1">IFERROR(SUM(G6,H6)/E6,0)</f>
        <v>0.29519691994114711</v>
      </c>
      <c r="L6" s="17">
        <f ca="1">IFERROR(SUM(G6,H6,I6)/E6,0)</f>
        <v>0.29695761731561315</v>
      </c>
      <c r="M6" s="5"/>
      <c r="O6" s="6" t="s">
        <v>206</v>
      </c>
      <c r="P6" s="66" t="s">
        <v>207</v>
      </c>
    </row>
    <row r="7" spans="1:16" x14ac:dyDescent="0.25">
      <c r="A7" s="18"/>
      <c r="B7" s="38">
        <v>5</v>
      </c>
      <c r="C7" s="20" t="s">
        <v>86</v>
      </c>
      <c r="D7" s="21">
        <v>2415489</v>
      </c>
      <c r="E7" s="22">
        <v>4509489</v>
      </c>
      <c r="F7" s="22">
        <f t="shared" ref="F7:F13" si="0">SUM(G7,H7,I7)</f>
        <v>815625.2</v>
      </c>
      <c r="G7" s="22">
        <v>649243.6</v>
      </c>
      <c r="H7" s="22">
        <v>186359</v>
      </c>
      <c r="I7" s="22">
        <v>-19977.400000000001</v>
      </c>
      <c r="J7" s="23">
        <f t="shared" ref="J7:J13" si="1">IFERROR(G7/E7,0)</f>
        <v>0.1439727649851236</v>
      </c>
      <c r="K7" s="23">
        <f t="shared" ref="K7:K13" si="2">IFERROR(SUM(G7,H7)/E7,0)</f>
        <v>0.18529873340416175</v>
      </c>
      <c r="L7" s="24">
        <f t="shared" ref="L7:L13" si="3">IFERROR(SUM(G7,H7,I7)/E7,0)</f>
        <v>0.18086865274535541</v>
      </c>
      <c r="M7" s="5"/>
      <c r="N7" t="s">
        <v>103</v>
      </c>
      <c r="O7" s="6">
        <v>470544.1</v>
      </c>
      <c r="P7" s="66">
        <v>0.79647805193464238</v>
      </c>
    </row>
    <row r="8" spans="1:16" x14ac:dyDescent="0.25">
      <c r="A8" s="18"/>
      <c r="B8" s="38">
        <v>6</v>
      </c>
      <c r="C8" s="20" t="s">
        <v>87</v>
      </c>
      <c r="D8" s="21">
        <v>707601</v>
      </c>
      <c r="E8" s="22">
        <v>2884274</v>
      </c>
      <c r="F8" s="22">
        <f t="shared" si="0"/>
        <v>732697</v>
      </c>
      <c r="G8" s="22">
        <v>673539.4</v>
      </c>
      <c r="H8" s="22">
        <v>53094.1</v>
      </c>
      <c r="I8" s="22">
        <v>6063.5</v>
      </c>
      <c r="J8" s="23">
        <f t="shared" si="1"/>
        <v>0.23352129513354142</v>
      </c>
      <c r="K8" s="23">
        <f t="shared" si="2"/>
        <v>0.2519294283414128</v>
      </c>
      <c r="L8" s="24">
        <f t="shared" si="3"/>
        <v>0.25403169047046154</v>
      </c>
      <c r="M8" s="5"/>
      <c r="N8" t="s">
        <v>90</v>
      </c>
      <c r="O8" s="6">
        <v>52085.4</v>
      </c>
      <c r="P8" s="66">
        <v>0.63293394254605551</v>
      </c>
    </row>
    <row r="9" spans="1:16" x14ac:dyDescent="0.25">
      <c r="A9" s="18"/>
      <c r="B9" s="38">
        <v>8</v>
      </c>
      <c r="C9" s="20" t="s">
        <v>89</v>
      </c>
      <c r="D9" s="21">
        <v>84285</v>
      </c>
      <c r="E9" s="22">
        <v>4503739</v>
      </c>
      <c r="F9" s="22">
        <f t="shared" si="0"/>
        <v>1285755.2</v>
      </c>
      <c r="G9" s="22">
        <v>1168162.5</v>
      </c>
      <c r="H9" s="22">
        <v>115987.7</v>
      </c>
      <c r="I9" s="22">
        <v>1605</v>
      </c>
      <c r="J9" s="23">
        <f t="shared" si="1"/>
        <v>0.25937615390234647</v>
      </c>
      <c r="K9" s="23">
        <f t="shared" si="2"/>
        <v>0.28512979992845944</v>
      </c>
      <c r="L9" s="24">
        <f t="shared" si="3"/>
        <v>0.28548617049078556</v>
      </c>
      <c r="M9" s="5"/>
      <c r="N9" t="s">
        <v>91</v>
      </c>
      <c r="O9" s="6">
        <v>320905.3</v>
      </c>
      <c r="P9" s="66">
        <v>0.57726436256424185</v>
      </c>
    </row>
    <row r="10" spans="1:16" x14ac:dyDescent="0.25">
      <c r="A10" s="18"/>
      <c r="B10" s="38">
        <v>9</v>
      </c>
      <c r="C10" s="20" t="s">
        <v>90</v>
      </c>
      <c r="D10" s="21">
        <v>0</v>
      </c>
      <c r="E10" s="22">
        <v>82292</v>
      </c>
      <c r="F10" s="22">
        <f t="shared" si="0"/>
        <v>52085.4</v>
      </c>
      <c r="G10" s="22">
        <v>48688</v>
      </c>
      <c r="H10" s="22">
        <v>2677</v>
      </c>
      <c r="I10" s="22">
        <v>720.4</v>
      </c>
      <c r="J10" s="23">
        <f t="shared" si="1"/>
        <v>0.59164924901570015</v>
      </c>
      <c r="K10" s="23">
        <f t="shared" si="2"/>
        <v>0.624179750157974</v>
      </c>
      <c r="L10" s="24">
        <f t="shared" si="3"/>
        <v>0.63293394254605551</v>
      </c>
      <c r="M10" s="5"/>
      <c r="N10" t="s">
        <v>93</v>
      </c>
      <c r="O10" s="6">
        <v>719667.6</v>
      </c>
      <c r="P10" s="66">
        <v>0.42804565787994553</v>
      </c>
    </row>
    <row r="11" spans="1:16" x14ac:dyDescent="0.25">
      <c r="A11" s="18"/>
      <c r="B11" s="38">
        <v>10</v>
      </c>
      <c r="C11" s="20" t="s">
        <v>91</v>
      </c>
      <c r="D11" s="21">
        <v>348849</v>
      </c>
      <c r="E11" s="22">
        <v>555907</v>
      </c>
      <c r="F11" s="22">
        <f t="shared" si="0"/>
        <v>320905.3</v>
      </c>
      <c r="G11" s="22">
        <v>283970.3</v>
      </c>
      <c r="H11" s="22">
        <v>19289</v>
      </c>
      <c r="I11" s="22">
        <v>17646</v>
      </c>
      <c r="J11" s="23">
        <f t="shared" si="1"/>
        <v>0.51082339312151126</v>
      </c>
      <c r="K11" s="23">
        <f t="shared" si="2"/>
        <v>0.54552164300863271</v>
      </c>
      <c r="L11" s="24">
        <f t="shared" si="3"/>
        <v>0.57726436256424185</v>
      </c>
      <c r="M11" s="5"/>
      <c r="N11" t="s">
        <v>89</v>
      </c>
      <c r="O11" s="6">
        <v>1285755.2</v>
      </c>
      <c r="P11" s="66">
        <v>0.28548617049078556</v>
      </c>
    </row>
    <row r="12" spans="1:16" x14ac:dyDescent="0.25">
      <c r="A12" s="18"/>
      <c r="B12" s="38">
        <v>12</v>
      </c>
      <c r="C12" s="20" t="s">
        <v>93</v>
      </c>
      <c r="D12" s="21">
        <v>1678412</v>
      </c>
      <c r="E12" s="22">
        <v>1681287</v>
      </c>
      <c r="F12" s="22">
        <f t="shared" si="0"/>
        <v>719667.6</v>
      </c>
      <c r="G12" s="22">
        <v>644248.19999999995</v>
      </c>
      <c r="H12" s="22">
        <v>56000</v>
      </c>
      <c r="I12" s="22">
        <v>19419.400000000001</v>
      </c>
      <c r="J12" s="23">
        <f t="shared" si="1"/>
        <v>0.38318752241586351</v>
      </c>
      <c r="K12" s="23">
        <f t="shared" si="2"/>
        <v>0.41649533958211771</v>
      </c>
      <c r="L12" s="24">
        <f t="shared" si="3"/>
        <v>0.42804565787994553</v>
      </c>
      <c r="M12" s="5"/>
      <c r="N12" t="s">
        <v>87</v>
      </c>
      <c r="O12" s="6">
        <v>732697</v>
      </c>
      <c r="P12" s="66">
        <v>0.25403169047046154</v>
      </c>
    </row>
    <row r="13" spans="1:16" ht="15.75" thickBot="1" x14ac:dyDescent="0.3">
      <c r="A13" s="25"/>
      <c r="B13" s="39">
        <v>22</v>
      </c>
      <c r="C13" s="27" t="s">
        <v>103</v>
      </c>
      <c r="D13" s="28">
        <v>2049118</v>
      </c>
      <c r="E13" s="29">
        <v>590781</v>
      </c>
      <c r="F13" s="29">
        <f t="shared" si="0"/>
        <v>470544.1</v>
      </c>
      <c r="G13" s="29">
        <v>450688.1</v>
      </c>
      <c r="H13" s="29">
        <v>19260.900000000001</v>
      </c>
      <c r="I13" s="29">
        <v>595.1</v>
      </c>
      <c r="J13" s="30">
        <f t="shared" si="1"/>
        <v>0.76286830483715617</v>
      </c>
      <c r="K13" s="30">
        <f t="shared" si="2"/>
        <v>0.79547074127299289</v>
      </c>
      <c r="L13" s="31">
        <f t="shared" si="3"/>
        <v>0.79647805193464238</v>
      </c>
      <c r="M13" s="5"/>
      <c r="N13" t="s">
        <v>86</v>
      </c>
      <c r="O13" s="6">
        <v>815625.2</v>
      </c>
      <c r="P13" s="66">
        <v>0.18086865274535541</v>
      </c>
    </row>
    <row r="14" spans="1:16" x14ac:dyDescent="0.25">
      <c r="O14" s="6"/>
      <c r="P14" s="66"/>
    </row>
    <row r="15" spans="1:16" x14ac:dyDescent="0.25">
      <c r="O15" s="6"/>
      <c r="P15" s="66"/>
    </row>
    <row r="16" spans="1:16" x14ac:dyDescent="0.25">
      <c r="O16" s="6"/>
      <c r="P16" s="66"/>
    </row>
    <row r="17" spans="15:16" x14ac:dyDescent="0.25">
      <c r="O17" s="6"/>
      <c r="P17" s="66"/>
    </row>
    <row r="18" spans="15:16" x14ac:dyDescent="0.25">
      <c r="O18" s="6"/>
      <c r="P18" s="66"/>
    </row>
    <row r="19" spans="15:16" x14ac:dyDescent="0.25">
      <c r="O19" s="6"/>
      <c r="P19" s="66"/>
    </row>
    <row r="20" spans="15:16" x14ac:dyDescent="0.25">
      <c r="O20" s="6"/>
      <c r="P20" s="66"/>
    </row>
    <row r="21" spans="15:16" x14ac:dyDescent="0.25">
      <c r="O21" s="6"/>
      <c r="P21" s="66"/>
    </row>
    <row r="22" spans="15:16" x14ac:dyDescent="0.25">
      <c r="O22" s="6"/>
      <c r="P22" s="66"/>
    </row>
    <row r="23" spans="15:16" x14ac:dyDescent="0.25">
      <c r="O23" s="6"/>
      <c r="P23" s="66"/>
    </row>
    <row r="24" spans="15:16" x14ac:dyDescent="0.25">
      <c r="O24" s="6"/>
      <c r="P24" s="66"/>
    </row>
    <row r="25" spans="15:16" x14ac:dyDescent="0.25">
      <c r="O25" s="6"/>
      <c r="P25" s="66"/>
    </row>
    <row r="26" spans="15:16" x14ac:dyDescent="0.25">
      <c r="O26" s="6"/>
      <c r="P26" s="66"/>
    </row>
    <row r="27" spans="15:16" x14ac:dyDescent="0.25">
      <c r="O27" s="6"/>
      <c r="P27" s="66"/>
    </row>
    <row r="28" spans="15:16" x14ac:dyDescent="0.25">
      <c r="O28" s="6"/>
      <c r="P28" s="66"/>
    </row>
    <row r="29" spans="15:16" x14ac:dyDescent="0.25">
      <c r="O29" s="6"/>
      <c r="P29" s="66"/>
    </row>
    <row r="30" spans="15:16" x14ac:dyDescent="0.25">
      <c r="O30" s="6"/>
      <c r="P30" s="66"/>
    </row>
    <row r="31" spans="15:16" x14ac:dyDescent="0.25">
      <c r="O31" s="6"/>
      <c r="P31" s="66"/>
    </row>
    <row r="32" spans="15:16" x14ac:dyDescent="0.25">
      <c r="O32" s="6"/>
      <c r="P32" s="66"/>
    </row>
    <row r="33" spans="15:16" x14ac:dyDescent="0.25">
      <c r="O33" s="6"/>
      <c r="P33" s="66"/>
    </row>
    <row r="34" spans="15:16" x14ac:dyDescent="0.25">
      <c r="O34" s="6"/>
      <c r="P34" s="66"/>
    </row>
    <row r="35" spans="15:16" x14ac:dyDescent="0.25">
      <c r="O35" s="6"/>
      <c r="P35" s="66"/>
    </row>
    <row r="36" spans="15:16" x14ac:dyDescent="0.25">
      <c r="O36" s="6"/>
      <c r="P36" s="66"/>
    </row>
    <row r="37" spans="15:16" x14ac:dyDescent="0.25">
      <c r="O37" s="6"/>
      <c r="P37" s="66"/>
    </row>
    <row r="38" spans="15:16" x14ac:dyDescent="0.25">
      <c r="O38" s="6"/>
      <c r="P38" s="66"/>
    </row>
    <row r="39" spans="15:16" x14ac:dyDescent="0.25">
      <c r="O39" s="6"/>
      <c r="P39" s="66"/>
    </row>
    <row r="40" spans="15:16" x14ac:dyDescent="0.25">
      <c r="O40" s="6"/>
      <c r="P40" s="66"/>
    </row>
    <row r="41" spans="15:16" x14ac:dyDescent="0.25">
      <c r="O41" s="6"/>
      <c r="P41" s="66"/>
    </row>
    <row r="42" spans="15:16" x14ac:dyDescent="0.25">
      <c r="O42" s="6"/>
      <c r="P42" s="66"/>
    </row>
    <row r="43" spans="15:16" x14ac:dyDescent="0.25">
      <c r="O43" s="6"/>
      <c r="P43" s="66"/>
    </row>
    <row r="44" spans="15:16" x14ac:dyDescent="0.25">
      <c r="O44" s="6"/>
      <c r="P44" s="66"/>
    </row>
    <row r="45" spans="15:16" x14ac:dyDescent="0.25">
      <c r="O45" s="6"/>
      <c r="P45" s="66"/>
    </row>
    <row r="46" spans="15:16" x14ac:dyDescent="0.25">
      <c r="O46" s="6"/>
      <c r="P46" s="66"/>
    </row>
    <row r="47" spans="15:16" x14ac:dyDescent="0.25">
      <c r="O47" s="6"/>
      <c r="P47" s="66"/>
    </row>
    <row r="48" spans="15:16" x14ac:dyDescent="0.25">
      <c r="O48" s="6"/>
      <c r="P48" s="66"/>
    </row>
    <row r="49" spans="15:16" x14ac:dyDescent="0.25">
      <c r="O49" s="6"/>
      <c r="P49" s="66"/>
    </row>
    <row r="50" spans="15:16" x14ac:dyDescent="0.25">
      <c r="O50" s="6"/>
      <c r="P50" s="66"/>
    </row>
    <row r="51" spans="15:16" x14ac:dyDescent="0.25">
      <c r="O51" s="6"/>
      <c r="P51" s="66"/>
    </row>
    <row r="52" spans="15:16" x14ac:dyDescent="0.25">
      <c r="O52" s="6"/>
      <c r="P52" s="66"/>
    </row>
    <row r="53" spans="15:16" x14ac:dyDescent="0.25">
      <c r="O53" s="6"/>
      <c r="P53" s="66"/>
    </row>
    <row r="54" spans="15:16" x14ac:dyDescent="0.25">
      <c r="O54" s="6"/>
      <c r="P54" s="66"/>
    </row>
    <row r="55" spans="15:16" x14ac:dyDescent="0.25">
      <c r="O55" s="6"/>
      <c r="P55" s="66"/>
    </row>
    <row r="56" spans="15:16" x14ac:dyDescent="0.25">
      <c r="O56" s="6"/>
      <c r="P56" s="66"/>
    </row>
    <row r="57" spans="15:16" x14ac:dyDescent="0.25">
      <c r="O57" s="6"/>
      <c r="P57" s="66"/>
    </row>
    <row r="58" spans="15:16" x14ac:dyDescent="0.25">
      <c r="O58" s="6"/>
      <c r="P58" s="66"/>
    </row>
    <row r="59" spans="15:16" x14ac:dyDescent="0.25">
      <c r="O59" s="6"/>
      <c r="P59" s="66"/>
    </row>
    <row r="60" spans="15:16" x14ac:dyDescent="0.25">
      <c r="O60" s="6"/>
      <c r="P60" s="66"/>
    </row>
    <row r="61" spans="15:16" x14ac:dyDescent="0.25">
      <c r="O61" s="6"/>
      <c r="P61" s="66"/>
    </row>
    <row r="62" spans="15:16" x14ac:dyDescent="0.25">
      <c r="O62" s="6"/>
      <c r="P62" s="66"/>
    </row>
    <row r="63" spans="15:16" x14ac:dyDescent="0.25">
      <c r="O63" s="6"/>
      <c r="P63" s="66"/>
    </row>
    <row r="64" spans="15:16" x14ac:dyDescent="0.25">
      <c r="O64" s="6"/>
      <c r="P64" s="66"/>
    </row>
    <row r="65" spans="15:16" x14ac:dyDescent="0.25">
      <c r="O65" s="6"/>
      <c r="P65" s="66"/>
    </row>
    <row r="66" spans="15:16" x14ac:dyDescent="0.25">
      <c r="O66" s="6"/>
      <c r="P66" s="66"/>
    </row>
    <row r="67" spans="15:16" x14ac:dyDescent="0.25">
      <c r="O67" s="6"/>
      <c r="P67" s="66"/>
    </row>
    <row r="68" spans="15:16" x14ac:dyDescent="0.25">
      <c r="O68" s="6"/>
      <c r="P68" s="66"/>
    </row>
    <row r="69" spans="15:16" x14ac:dyDescent="0.25">
      <c r="O69" s="6"/>
      <c r="P69" s="66"/>
    </row>
    <row r="70" spans="15:16" x14ac:dyDescent="0.25">
      <c r="O70" s="6"/>
      <c r="P70" s="66"/>
    </row>
    <row r="71" spans="15:16" x14ac:dyDescent="0.25">
      <c r="O71" s="6"/>
      <c r="P71" s="66"/>
    </row>
    <row r="72" spans="15:16" x14ac:dyDescent="0.25">
      <c r="O72" s="6"/>
      <c r="P72" s="66"/>
    </row>
    <row r="73" spans="15:16" x14ac:dyDescent="0.25">
      <c r="O73" s="6"/>
      <c r="P73" s="66"/>
    </row>
    <row r="74" spans="15:16" x14ac:dyDescent="0.25">
      <c r="O74" s="6"/>
      <c r="P74" s="66"/>
    </row>
    <row r="75" spans="15:16" x14ac:dyDescent="0.25">
      <c r="O75" s="6"/>
      <c r="P75" s="66"/>
    </row>
    <row r="76" spans="15:16" x14ac:dyDescent="0.25">
      <c r="O76" s="6"/>
      <c r="P76" s="66"/>
    </row>
    <row r="77" spans="15:16" x14ac:dyDescent="0.25">
      <c r="O77" s="6"/>
      <c r="P77" s="66"/>
    </row>
    <row r="78" spans="15:16" x14ac:dyDescent="0.25">
      <c r="O78" s="6"/>
      <c r="P78" s="66"/>
    </row>
    <row r="79" spans="15:16" x14ac:dyDescent="0.25">
      <c r="O79" s="6"/>
      <c r="P79" s="66"/>
    </row>
    <row r="80" spans="15:16" x14ac:dyDescent="0.25">
      <c r="O80" s="6"/>
      <c r="P80" s="66"/>
    </row>
    <row r="81" spans="15:16" x14ac:dyDescent="0.25">
      <c r="O81" s="6"/>
      <c r="P81" s="66"/>
    </row>
    <row r="82" spans="15:16" x14ac:dyDescent="0.25">
      <c r="O82" s="6"/>
      <c r="P82" s="66"/>
    </row>
    <row r="83" spans="15:16" x14ac:dyDescent="0.25">
      <c r="O83" s="6"/>
      <c r="P83" s="66"/>
    </row>
    <row r="84" spans="15:16" x14ac:dyDescent="0.25">
      <c r="O84" s="6"/>
      <c r="P84" s="66"/>
    </row>
    <row r="85" spans="15:16" x14ac:dyDescent="0.25">
      <c r="O85" s="6"/>
      <c r="P85" s="66"/>
    </row>
    <row r="86" spans="15:16" x14ac:dyDescent="0.25">
      <c r="O86" s="6"/>
      <c r="P86" s="66"/>
    </row>
    <row r="87" spans="15:16" x14ac:dyDescent="0.25">
      <c r="O87" s="6"/>
      <c r="P87" s="66"/>
    </row>
    <row r="88" spans="15:16" x14ac:dyDescent="0.25">
      <c r="O88" s="6"/>
      <c r="P88" s="66"/>
    </row>
    <row r="89" spans="15:16" x14ac:dyDescent="0.25">
      <c r="O89" s="6"/>
      <c r="P89" s="66"/>
    </row>
    <row r="90" spans="15:16" x14ac:dyDescent="0.25">
      <c r="O90" s="6"/>
      <c r="P90" s="66"/>
    </row>
    <row r="91" spans="15:16" x14ac:dyDescent="0.25">
      <c r="O91" s="6"/>
      <c r="P91" s="66"/>
    </row>
    <row r="92" spans="15:16" x14ac:dyDescent="0.25">
      <c r="O92" s="6"/>
      <c r="P92" s="66"/>
    </row>
    <row r="93" spans="15:16" x14ac:dyDescent="0.25">
      <c r="O93" s="6"/>
      <c r="P93" s="66"/>
    </row>
    <row r="94" spans="15:16" x14ac:dyDescent="0.25">
      <c r="O94" s="6"/>
      <c r="P94" s="66"/>
    </row>
    <row r="95" spans="15:16" x14ac:dyDescent="0.25">
      <c r="O95" s="6"/>
      <c r="P95" s="66"/>
    </row>
    <row r="96" spans="15:16" x14ac:dyDescent="0.25">
      <c r="O96" s="6"/>
      <c r="P96" s="66"/>
    </row>
    <row r="97" spans="15:16" x14ac:dyDescent="0.25">
      <c r="O97" s="6"/>
      <c r="P97" s="66"/>
    </row>
    <row r="98" spans="15:16" x14ac:dyDescent="0.25">
      <c r="O98" s="6"/>
      <c r="P98" s="66"/>
    </row>
    <row r="99" spans="15:16" x14ac:dyDescent="0.25">
      <c r="O99" s="6"/>
      <c r="P99" s="66"/>
    </row>
    <row r="100" spans="15:16" x14ac:dyDescent="0.25">
      <c r="O100" s="6"/>
      <c r="P100" s="66"/>
    </row>
  </sheetData>
  <sortState ref="N6:P100">
    <sortCondition descending="1" ref="P5:P100"/>
  </sortState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  <drawing r:id="rId1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1"/>
  <dimension ref="A1:M15"/>
  <sheetViews>
    <sheetView workbookViewId="0">
      <selection activeCell="A15" sqref="A15:D15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84</v>
      </c>
      <c r="B1" s="33" t="s">
        <v>72</v>
      </c>
      <c r="C1" s="33" t="s">
        <v>69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1179</v>
      </c>
    </row>
    <row r="3" spans="1:13" ht="15.75" thickBot="1" x14ac:dyDescent="0.3">
      <c r="A3" s="76" t="s">
        <v>81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3"/>
      <c r="C6" s="13"/>
      <c r="D6" s="14">
        <v>7283754</v>
      </c>
      <c r="E6" s="15">
        <v>14807769</v>
      </c>
      <c r="F6" s="15">
        <v>4397279.8</v>
      </c>
      <c r="G6" s="15">
        <v>3918540.1</v>
      </c>
      <c r="H6" s="15">
        <v>452667.7</v>
      </c>
      <c r="I6" s="15">
        <v>26072</v>
      </c>
      <c r="J6" s="16">
        <v>0.26462731151465152</v>
      </c>
      <c r="K6" s="16">
        <v>0.29519691994114711</v>
      </c>
      <c r="L6" s="17">
        <v>0.29695761731561315</v>
      </c>
      <c r="M6" s="5"/>
    </row>
    <row r="7" spans="1:13" x14ac:dyDescent="0.25">
      <c r="A7" s="40" t="s">
        <v>139</v>
      </c>
      <c r="B7" s="42"/>
      <c r="C7" s="42"/>
      <c r="D7" s="43">
        <f ca="1">SUM(D8:OFFSET(D6,MATCH("PROYECTOS",$A$8:$A$50,0),0))</f>
        <v>84285</v>
      </c>
      <c r="E7" s="44">
        <f ca="1">SUM(E8:OFFSET(E6,MATCH("PROYECTOS",$A$8:$A$50,0),0))</f>
        <v>84285</v>
      </c>
      <c r="F7" s="44">
        <f ca="1">SUM(F8:OFFSET(F6,MATCH("PROYECTOS",$A$8:$A$50,0),0))</f>
        <v>31448.2</v>
      </c>
      <c r="G7" s="44">
        <f ca="1">SUM(G8:OFFSET(G6,MATCH("PROYECTOS",$A$8:$A$50,0),0))</f>
        <v>14396</v>
      </c>
      <c r="H7" s="44">
        <f ca="1">SUM(H8:OFFSET(H6,MATCH("PROYECTOS",$A$8:$A$50,0),0))</f>
        <v>17052.2</v>
      </c>
      <c r="I7" s="44">
        <f ca="1">SUM(I8:OFFSET(I6,MATCH("PROYECTOS",$A$8:$A$50,0),0))</f>
        <v>0</v>
      </c>
      <c r="J7" s="45">
        <f ca="1">IFERROR(G7/E7,0)</f>
        <v>0.17080144746989381</v>
      </c>
      <c r="K7" s="45">
        <f ca="1">IFERROR(SUM(G7,H7)/E7,0)</f>
        <v>0.3731173992999941</v>
      </c>
      <c r="L7" s="46">
        <f ca="1">IFERROR(SUM(G7,H7,I7)/E7,0)</f>
        <v>0.3731173992999941</v>
      </c>
      <c r="M7" s="5"/>
    </row>
    <row r="8" spans="1:13" ht="38.25" x14ac:dyDescent="0.25">
      <c r="A8" s="18"/>
      <c r="B8" s="20">
        <v>3000237</v>
      </c>
      <c r="C8" s="20" t="s">
        <v>1180</v>
      </c>
      <c r="D8" s="21">
        <v>84285</v>
      </c>
      <c r="E8" s="22">
        <v>84285</v>
      </c>
      <c r="F8" s="22">
        <f t="shared" ref="F8" si="0">SUM(G8,H8,I8)</f>
        <v>31448.2</v>
      </c>
      <c r="G8" s="22">
        <v>14396</v>
      </c>
      <c r="H8" s="22">
        <v>17052.2</v>
      </c>
      <c r="I8" s="22">
        <v>0</v>
      </c>
      <c r="J8" s="23">
        <f t="shared" ref="J8:J9" si="1">IFERROR(G8/E8,0)</f>
        <v>0.17080144746989381</v>
      </c>
      <c r="K8" s="23">
        <f t="shared" ref="K8:K9" si="2">IFERROR(SUM(G8,H8)/E8,0)</f>
        <v>0.3731173992999941</v>
      </c>
      <c r="L8" s="24">
        <f t="shared" ref="L8:L9" si="3">IFERROR(SUM(G8,H8,I8)/E8,0)</f>
        <v>0.3731173992999941</v>
      </c>
      <c r="M8" s="5"/>
    </row>
    <row r="9" spans="1:13" ht="15.75" thickBot="1" x14ac:dyDescent="0.3">
      <c r="A9" s="47" t="s">
        <v>161</v>
      </c>
      <c r="B9" s="49"/>
      <c r="C9" s="49"/>
      <c r="D9" s="50">
        <f ca="1">OFFSET(D9,-MATCH("PROYECTOS",$A$8:$A$50,0)-1,0)-(OFFSET(D9,-MATCH("PROYECTOS",$A$8:$A$50,0),0))</f>
        <v>7199469</v>
      </c>
      <c r="E9" s="51">
        <f t="shared" ref="E9:I9" ca="1" si="4">OFFSET(E9,-MATCH("PROYECTOS",$A$8:$A$50,0)-1,0)-(OFFSET(E9,-MATCH("PROYECTOS",$A$8:$A$50,0),0))</f>
        <v>14723484</v>
      </c>
      <c r="F9" s="51">
        <f t="shared" ca="1" si="4"/>
        <v>4365831.5999999996</v>
      </c>
      <c r="G9" s="51">
        <f t="shared" ca="1" si="4"/>
        <v>3904144.1</v>
      </c>
      <c r="H9" s="51">
        <f t="shared" ca="1" si="4"/>
        <v>435615.5</v>
      </c>
      <c r="I9" s="51">
        <f t="shared" ca="1" si="4"/>
        <v>26072</v>
      </c>
      <c r="J9" s="52">
        <f t="shared" ca="1" si="1"/>
        <v>0.26516442032334198</v>
      </c>
      <c r="K9" s="52">
        <f t="shared" ca="1" si="2"/>
        <v>0.29475086195631411</v>
      </c>
      <c r="L9" s="53">
        <f t="shared" ca="1" si="3"/>
        <v>0.29652163849262847</v>
      </c>
      <c r="M9" s="5"/>
    </row>
    <row r="10" spans="1:13" ht="15.75" thickBot="1" x14ac:dyDescent="0.3"/>
    <row r="11" spans="1:13" ht="15.75" thickBot="1" x14ac:dyDescent="0.3">
      <c r="A11" s="82" t="s">
        <v>209</v>
      </c>
      <c r="B11" s="83"/>
      <c r="C11" s="83"/>
      <c r="D11" s="84"/>
    </row>
    <row r="12" spans="1:13" ht="15.75" thickBot="1" x14ac:dyDescent="0.3">
      <c r="A12" s="2" t="s">
        <v>1184</v>
      </c>
    </row>
    <row r="13" spans="1:13" ht="45" customHeight="1" x14ac:dyDescent="0.25">
      <c r="A13" s="76" t="s">
        <v>211</v>
      </c>
      <c r="B13" s="77"/>
      <c r="C13" s="77"/>
      <c r="D13" s="87" t="s">
        <v>212</v>
      </c>
    </row>
    <row r="14" spans="1:13" ht="15.75" thickBot="1" x14ac:dyDescent="0.3">
      <c r="A14" s="79"/>
      <c r="B14" s="80"/>
      <c r="C14" s="80"/>
      <c r="D14" s="98"/>
    </row>
    <row r="15" spans="1:13" ht="39" thickBot="1" x14ac:dyDescent="0.3">
      <c r="A15" s="67"/>
      <c r="B15" s="68">
        <v>3000237</v>
      </c>
      <c r="C15" s="68" t="s">
        <v>1180</v>
      </c>
      <c r="D15" s="69">
        <v>0.3731173992999941</v>
      </c>
    </row>
  </sheetData>
  <mergeCells count="10">
    <mergeCell ref="A11:D11"/>
    <mergeCell ref="A13:C14"/>
    <mergeCell ref="D13:D14"/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2"/>
  <dimension ref="A1:S9"/>
  <sheetViews>
    <sheetView workbookViewId="0">
      <selection activeCell="A8" sqref="A8:S8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4" width="7.7109375" customWidth="1"/>
    <col min="5" max="5" width="31.42578125" customWidth="1"/>
    <col min="6" max="6" width="4.28515625" style="4" customWidth="1"/>
    <col min="7" max="7" width="11.42578125" customWidth="1"/>
    <col min="8" max="10" width="13.5703125" customWidth="1"/>
    <col min="11" max="13" width="0" hidden="1" customWidth="1"/>
    <col min="17" max="18" width="14" hidden="1" customWidth="1"/>
    <col min="19" max="19" width="0" hidden="1" customWidth="1"/>
  </cols>
  <sheetData>
    <row r="1" spans="1:19" ht="15.75" x14ac:dyDescent="0.25">
      <c r="A1" s="32">
        <v>84</v>
      </c>
      <c r="B1" s="33" t="s">
        <v>72</v>
      </c>
      <c r="C1" s="33" t="s">
        <v>69</v>
      </c>
      <c r="D1" s="33"/>
      <c r="E1" s="33"/>
      <c r="F1" s="36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15.75" thickBot="1" x14ac:dyDescent="0.3">
      <c r="A2" s="2" t="s">
        <v>1181</v>
      </c>
    </row>
    <row r="3" spans="1:19" ht="15.75" thickBot="1" x14ac:dyDescent="0.3">
      <c r="A3" s="76" t="s">
        <v>163</v>
      </c>
      <c r="B3" s="77"/>
      <c r="C3" s="77"/>
      <c r="D3" s="77"/>
      <c r="E3" s="77"/>
      <c r="F3" s="77"/>
      <c r="G3" s="77"/>
      <c r="H3" s="76" t="s">
        <v>1</v>
      </c>
      <c r="I3" s="77"/>
      <c r="J3" s="77"/>
      <c r="K3" s="77"/>
      <c r="L3" s="77"/>
      <c r="M3" s="77"/>
      <c r="N3" s="77"/>
      <c r="O3" s="77"/>
      <c r="P3" s="78"/>
      <c r="Q3" s="77" t="s">
        <v>167</v>
      </c>
      <c r="R3" s="77"/>
      <c r="S3" s="78"/>
    </row>
    <row r="4" spans="1:19" ht="45" customHeight="1" x14ac:dyDescent="0.25">
      <c r="A4" s="96" t="s">
        <v>164</v>
      </c>
      <c r="B4" s="92"/>
      <c r="C4" s="92"/>
      <c r="D4" s="92" t="s">
        <v>165</v>
      </c>
      <c r="E4" s="92"/>
      <c r="F4" s="92" t="s">
        <v>166</v>
      </c>
      <c r="G4" s="93"/>
      <c r="H4" s="74" t="s">
        <v>2</v>
      </c>
      <c r="I4" s="72" t="s">
        <v>3</v>
      </c>
      <c r="J4" s="72" t="s">
        <v>76</v>
      </c>
      <c r="K4" s="72" t="s">
        <v>5</v>
      </c>
      <c r="L4" s="72"/>
      <c r="M4" s="72"/>
      <c r="N4" s="72" t="s">
        <v>9</v>
      </c>
      <c r="O4" s="72"/>
      <c r="P4" s="81"/>
      <c r="Q4" s="90" t="s">
        <v>168</v>
      </c>
      <c r="R4" s="72" t="s">
        <v>169</v>
      </c>
      <c r="S4" s="81" t="s">
        <v>170</v>
      </c>
    </row>
    <row r="5" spans="1:19" ht="15.75" thickBot="1" x14ac:dyDescent="0.3">
      <c r="A5" s="97"/>
      <c r="B5" s="94"/>
      <c r="C5" s="94"/>
      <c r="D5" s="94"/>
      <c r="E5" s="94"/>
      <c r="F5" s="94"/>
      <c r="G5" s="95"/>
      <c r="H5" s="75"/>
      <c r="I5" s="73"/>
      <c r="J5" s="73"/>
      <c r="K5" s="9" t="s">
        <v>6</v>
      </c>
      <c r="L5" s="9" t="s">
        <v>7</v>
      </c>
      <c r="M5" s="9" t="s">
        <v>77</v>
      </c>
      <c r="N5" s="9" t="s">
        <v>10</v>
      </c>
      <c r="O5" s="9" t="s">
        <v>7</v>
      </c>
      <c r="P5" s="10" t="s">
        <v>77</v>
      </c>
      <c r="Q5" s="91"/>
      <c r="R5" s="73"/>
      <c r="S5" s="89"/>
    </row>
    <row r="6" spans="1:19" x14ac:dyDescent="0.25">
      <c r="A6" s="11" t="s">
        <v>11</v>
      </c>
      <c r="B6" s="13"/>
      <c r="C6" s="13"/>
      <c r="D6" s="54"/>
      <c r="E6" s="13"/>
      <c r="F6" s="55"/>
      <c r="G6" s="13"/>
      <c r="H6" s="14">
        <v>7283754</v>
      </c>
      <c r="I6" s="15">
        <v>14807769</v>
      </c>
      <c r="J6" s="15">
        <v>4397279.8</v>
      </c>
      <c r="K6" s="15">
        <v>3918540.1</v>
      </c>
      <c r="L6" s="15">
        <v>452667.7</v>
      </c>
      <c r="M6" s="15">
        <v>26072</v>
      </c>
      <c r="N6" s="16">
        <v>0.26462731151465152</v>
      </c>
      <c r="O6" s="16">
        <v>0.29519691994114711</v>
      </c>
      <c r="P6" s="17">
        <v>0.29695761731561315</v>
      </c>
      <c r="Q6" s="56"/>
      <c r="R6" s="15"/>
      <c r="S6" s="17"/>
    </row>
    <row r="7" spans="1:19" x14ac:dyDescent="0.25">
      <c r="A7" s="40" t="s">
        <v>171</v>
      </c>
      <c r="B7" s="42"/>
      <c r="C7" s="42"/>
      <c r="D7" s="57"/>
      <c r="E7" s="42"/>
      <c r="F7" s="58"/>
      <c r="G7" s="42"/>
      <c r="H7" s="43">
        <f ca="1">SUM(H8:OFFSET(H6,MATCH("PROYECTOS",$A$8:$A$50,0),0))</f>
        <v>84285</v>
      </c>
      <c r="I7" s="44">
        <f ca="1">SUM(I8:OFFSET(I6,MATCH("PROYECTOS",$A$8:$A$50,0),0))</f>
        <v>84285</v>
      </c>
      <c r="J7" s="44">
        <f ca="1">SUM(J8:OFFSET(J6,MATCH("PROYECTOS",$A$8:$A$50,0),0))</f>
        <v>31448.2</v>
      </c>
      <c r="K7" s="44">
        <f ca="1">SUM(K8:OFFSET(K6,MATCH("PROYECTOS",$A$8:$A$50,0),0))</f>
        <v>14396</v>
      </c>
      <c r="L7" s="44">
        <f ca="1">SUM(L8:OFFSET(L6,MATCH("PROYECTOS",$A$8:$A$50,0),0))</f>
        <v>17052.2</v>
      </c>
      <c r="M7" s="44">
        <f ca="1">SUM(M8:OFFSET(M6,MATCH("PROYECTOS",$A$8:$A$50,0),0))</f>
        <v>0</v>
      </c>
      <c r="N7" s="45">
        <f ca="1">IFERROR(K7/I7,0)</f>
        <v>0.17080144746989381</v>
      </c>
      <c r="O7" s="45">
        <f ca="1">IFERROR(SUM(K7,L7)/I7,0)</f>
        <v>0.3731173992999941</v>
      </c>
      <c r="P7" s="46">
        <f ca="1">IFERROR(SUM(K7,L7,M7)/I7,0)</f>
        <v>0.3731173992999941</v>
      </c>
      <c r="Q7" s="59"/>
      <c r="R7" s="44"/>
      <c r="S7" s="46"/>
    </row>
    <row r="8" spans="1:19" ht="38.25" x14ac:dyDescent="0.25">
      <c r="A8" s="18"/>
      <c r="B8" s="20">
        <v>5001741</v>
      </c>
      <c r="C8" s="20" t="s">
        <v>1182</v>
      </c>
      <c r="D8" s="63">
        <v>3000237</v>
      </c>
      <c r="E8" s="20" t="s">
        <v>1180</v>
      </c>
      <c r="F8" s="64">
        <v>333</v>
      </c>
      <c r="G8" s="20" t="s">
        <v>587</v>
      </c>
      <c r="H8" s="21">
        <v>84285</v>
      </c>
      <c r="I8" s="22">
        <v>84285</v>
      </c>
      <c r="J8" s="22">
        <f t="shared" ref="J8" si="0">SUM(K8,L8,M8)</f>
        <v>31448.2</v>
      </c>
      <c r="K8" s="22">
        <v>14396</v>
      </c>
      <c r="L8" s="22">
        <v>17052.2</v>
      </c>
      <c r="M8" s="22">
        <v>0</v>
      </c>
      <c r="N8" s="23">
        <f t="shared" ref="N8:N9" si="1">IFERROR(K8/I8,0)</f>
        <v>0.17080144746989381</v>
      </c>
      <c r="O8" s="23">
        <f t="shared" ref="O8:O9" si="2">IFERROR(SUM(K8,L8)/I8,0)</f>
        <v>0.3731173992999941</v>
      </c>
      <c r="P8" s="24">
        <f t="shared" ref="P8:P9" si="3">IFERROR(SUM(K8,L8,M8)/I8,0)</f>
        <v>0.3731173992999941</v>
      </c>
      <c r="Q8" s="65">
        <v>0</v>
      </c>
      <c r="R8" s="22">
        <v>0</v>
      </c>
      <c r="S8" s="24">
        <f>IFERROR(R8/Q8,0)</f>
        <v>0</v>
      </c>
    </row>
    <row r="9" spans="1:19" ht="15.75" thickBot="1" x14ac:dyDescent="0.3">
      <c r="A9" s="47" t="s">
        <v>161</v>
      </c>
      <c r="B9" s="49"/>
      <c r="C9" s="49"/>
      <c r="D9" s="60"/>
      <c r="E9" s="49"/>
      <c r="F9" s="61"/>
      <c r="G9" s="49"/>
      <c r="H9" s="50">
        <f ca="1">OFFSET(H9,-MATCH("PROYECTOS",$A$8:$A$50,0)-1,0)-(OFFSET(H9,-MATCH("PROYECTOS",$A$8:$A$50,0),0))</f>
        <v>7199469</v>
      </c>
      <c r="I9" s="51">
        <f t="shared" ref="I9:M9" ca="1" si="4">OFFSET(I9,-MATCH("PROYECTOS",$A$8:$A$50,0)-1,0)-(OFFSET(I9,-MATCH("PROYECTOS",$A$8:$A$50,0),0))</f>
        <v>14723484</v>
      </c>
      <c r="J9" s="51">
        <f t="shared" ca="1" si="4"/>
        <v>4365831.5999999996</v>
      </c>
      <c r="K9" s="51">
        <f t="shared" ca="1" si="4"/>
        <v>3904144.1</v>
      </c>
      <c r="L9" s="51">
        <f t="shared" ca="1" si="4"/>
        <v>435615.5</v>
      </c>
      <c r="M9" s="51">
        <f t="shared" ca="1" si="4"/>
        <v>26072</v>
      </c>
      <c r="N9" s="52">
        <f t="shared" ca="1" si="1"/>
        <v>0.26516442032334198</v>
      </c>
      <c r="O9" s="52">
        <f t="shared" ca="1" si="2"/>
        <v>0.29475086195631411</v>
      </c>
      <c r="P9" s="53">
        <f t="shared" ca="1" si="3"/>
        <v>0.29652163849262847</v>
      </c>
      <c r="Q9" s="62"/>
      <c r="R9" s="51"/>
      <c r="S9" s="53"/>
    </row>
  </sheetData>
  <mergeCells count="14">
    <mergeCell ref="F4:G5"/>
    <mergeCell ref="D4:E5"/>
    <mergeCell ref="A4:C5"/>
    <mergeCell ref="A3:G3"/>
    <mergeCell ref="H3:P3"/>
    <mergeCell ref="J4:J5"/>
    <mergeCell ref="I4:I5"/>
    <mergeCell ref="H4:H5"/>
    <mergeCell ref="Q3:S3"/>
    <mergeCell ref="K4:M4"/>
    <mergeCell ref="N4:P4"/>
    <mergeCell ref="S4:S5"/>
    <mergeCell ref="R4:R5"/>
    <mergeCell ref="Q4:Q5"/>
  </mergeCells>
  <pageMargins left="0.7" right="0.7" top="0.75" bottom="0.75" header="0.3" footer="0.3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3"/>
  <dimension ref="A1:M12"/>
  <sheetViews>
    <sheetView workbookViewId="0">
      <selection activeCell="A10" sqref="A10:L10"/>
    </sheetView>
  </sheetViews>
  <sheetFormatPr baseColWidth="10" defaultColWidth="11.7109375" defaultRowHeight="15" x14ac:dyDescent="0.25"/>
  <cols>
    <col min="1" max="1" width="4.28515625" customWidth="1"/>
    <col min="2" max="2" width="4.28515625" style="4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85</v>
      </c>
      <c r="B1" s="36" t="s">
        <v>72</v>
      </c>
      <c r="C1" s="33" t="s">
        <v>70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1185</v>
      </c>
    </row>
    <row r="3" spans="1:13" ht="15.75" thickBot="1" x14ac:dyDescent="0.3">
      <c r="A3" s="76" t="s">
        <v>75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2"/>
      <c r="C6" s="13"/>
      <c r="D6" s="14">
        <v>2435908</v>
      </c>
      <c r="E6" s="15">
        <v>2600690</v>
      </c>
      <c r="F6" s="15">
        <v>1612370.5999999999</v>
      </c>
      <c r="G6" s="15">
        <v>1433451</v>
      </c>
      <c r="H6" s="15">
        <v>160536.20000000001</v>
      </c>
      <c r="I6" s="15">
        <v>18383.400000000001</v>
      </c>
      <c r="J6" s="16">
        <v>0.55118103272593044</v>
      </c>
      <c r="K6" s="16">
        <v>0.6129093432896654</v>
      </c>
      <c r="L6" s="17">
        <v>0.61997800583691243</v>
      </c>
      <c r="M6" s="5"/>
    </row>
    <row r="7" spans="1:13" x14ac:dyDescent="0.25">
      <c r="A7" s="40" t="s">
        <v>107</v>
      </c>
      <c r="B7" s="41"/>
      <c r="C7" s="42"/>
      <c r="D7" s="43">
        <f ca="1">SUM(D8:OFFSET(D6,MATCH("GOBIERNOS REGIONALES",$A$8:$A$50,0),0))</f>
        <v>2435908</v>
      </c>
      <c r="E7" s="44">
        <f ca="1">SUM(E8:OFFSET(E6,MATCH("GOBIERNOS REGIONALES",$A$8:$A$50,0),0))</f>
        <v>2438908</v>
      </c>
      <c r="F7" s="44">
        <f ca="1">SUM(F8:OFFSET(F6,MATCH("GOBIERNOS REGIONALES",$A$8:$A$50,0),0))</f>
        <v>1556404.7</v>
      </c>
      <c r="G7" s="44">
        <f ca="1">SUM(G8:OFFSET(G6,MATCH("GOBIERNOS REGIONALES",$A$8:$A$50,0),0))</f>
        <v>1385765.1</v>
      </c>
      <c r="H7" s="44">
        <f ca="1">SUM(H8:OFFSET(H6,MATCH("GOBIERNOS REGIONALES",$A$8:$A$50,0),0))</f>
        <v>156396.20000000001</v>
      </c>
      <c r="I7" s="44">
        <f ca="1">SUM(I8:OFFSET(I6,MATCH("GOBIERNOS REGIONALES",$A$8:$A$50,0),0))</f>
        <v>14243.4</v>
      </c>
      <c r="J7" s="45">
        <f ca="1">IFERROR(G7/E7,0)</f>
        <v>0.5681908050652178</v>
      </c>
      <c r="K7" s="45">
        <f ca="1">IFERROR(SUM(G7,H7)/E7,0)</f>
        <v>0.63231630713417641</v>
      </c>
      <c r="L7" s="46">
        <f ca="1">IFERROR(SUM(G7,H7,I7)/E7,0)</f>
        <v>0.63815637982244511</v>
      </c>
      <c r="M7" s="5"/>
    </row>
    <row r="8" spans="1:13" x14ac:dyDescent="0.25">
      <c r="A8" s="18"/>
      <c r="B8" s="19">
        <v>38</v>
      </c>
      <c r="C8" s="20" t="s">
        <v>487</v>
      </c>
      <c r="D8" s="21">
        <v>2435908</v>
      </c>
      <c r="E8" s="22">
        <v>2438908</v>
      </c>
      <c r="F8" s="22">
        <f t="shared" ref="F8:F11" si="0">SUM(G8,H8,I8)</f>
        <v>1556404.7</v>
      </c>
      <c r="G8" s="22">
        <v>1385765.1</v>
      </c>
      <c r="H8" s="22">
        <v>156396.20000000001</v>
      </c>
      <c r="I8" s="22">
        <v>14243.4</v>
      </c>
      <c r="J8" s="23">
        <f t="shared" ref="J8:J11" si="1">IFERROR(G8/E8,0)</f>
        <v>0.5681908050652178</v>
      </c>
      <c r="K8" s="23">
        <f t="shared" ref="K8:K11" si="2">IFERROR(SUM(G8,H8)/E8,0)</f>
        <v>0.63231630713417641</v>
      </c>
      <c r="L8" s="24">
        <f t="shared" ref="L8:L11" si="3">IFERROR(SUM(G8,H8,I8)/E8,0)</f>
        <v>0.63815637982244511</v>
      </c>
      <c r="M8" s="5"/>
    </row>
    <row r="9" spans="1:13" x14ac:dyDescent="0.25">
      <c r="A9" s="40" t="s">
        <v>112</v>
      </c>
      <c r="B9" s="41"/>
      <c r="C9" s="42"/>
      <c r="D9" s="43">
        <f ca="1">SUM(D10:OFFSET(D8,(MATCH("GOBIERNOS LOCALES",$A$8:$A$50,0)-MATCH("GOBIERNOS REGIONALES",$A$8:$A$50,0)),0))</f>
        <v>0</v>
      </c>
      <c r="E9" s="44">
        <f ca="1">SUM(E10:OFFSET(E8,(MATCH("GOBIERNOS LOCALES",$A$8:$A$50,0)-MATCH("GOBIERNOS REGIONALES",$A$8:$A$50,0)),0))</f>
        <v>161782</v>
      </c>
      <c r="F9" s="44">
        <f ca="1">SUM(F10:OFFSET(F8,(MATCH("GOBIERNOS LOCALES",$A$8:$A$50,0)-MATCH("GOBIERNOS REGIONALES",$A$8:$A$50,0)),0))</f>
        <v>55965.9</v>
      </c>
      <c r="G9" s="44">
        <f ca="1">SUM(G10:OFFSET(G8,(MATCH("GOBIERNOS LOCALES",$A$8:$A$50,0)-MATCH("GOBIERNOS REGIONALES",$A$8:$A$50,0)),0))</f>
        <v>47685.9</v>
      </c>
      <c r="H9" s="44">
        <f ca="1">SUM(H10:OFFSET(H8,(MATCH("GOBIERNOS LOCALES",$A$8:$A$50,0)-MATCH("GOBIERNOS REGIONALES",$A$8:$A$50,0)),0))</f>
        <v>4140</v>
      </c>
      <c r="I9" s="44">
        <f ca="1">SUM(I10:OFFSET(I8,(MATCH("GOBIERNOS LOCALES",$A$8:$A$50,0)-MATCH("GOBIERNOS REGIONALES",$A$8:$A$50,0)),0))</f>
        <v>4140</v>
      </c>
      <c r="J9" s="45">
        <f t="shared" ca="1" si="1"/>
        <v>0.29475405174864944</v>
      </c>
      <c r="K9" s="45">
        <f t="shared" ca="1" si="2"/>
        <v>0.32034404321865229</v>
      </c>
      <c r="L9" s="46">
        <f t="shared" ca="1" si="3"/>
        <v>0.34593403468865513</v>
      </c>
      <c r="M9" s="5"/>
    </row>
    <row r="10" spans="1:13" ht="15.75" thickBot="1" x14ac:dyDescent="0.3">
      <c r="A10" s="25"/>
      <c r="B10" s="26">
        <v>447</v>
      </c>
      <c r="C10" s="27" t="s">
        <v>120</v>
      </c>
      <c r="D10" s="28">
        <v>0</v>
      </c>
      <c r="E10" s="29">
        <v>161782</v>
      </c>
      <c r="F10" s="29">
        <f t="shared" si="0"/>
        <v>55965.9</v>
      </c>
      <c r="G10" s="29">
        <v>47685.9</v>
      </c>
      <c r="H10" s="29">
        <v>4140</v>
      </c>
      <c r="I10" s="29">
        <v>4140</v>
      </c>
      <c r="J10" s="30">
        <f t="shared" si="1"/>
        <v>0.29475405174864944</v>
      </c>
      <c r="K10" s="30">
        <f t="shared" si="2"/>
        <v>0.32034404321865229</v>
      </c>
      <c r="L10" s="31">
        <f t="shared" si="3"/>
        <v>0.34593403468865513</v>
      </c>
      <c r="M10" s="5"/>
    </row>
    <row r="11" spans="1:13" x14ac:dyDescent="0.25">
      <c r="A11" t="s">
        <v>138</v>
      </c>
      <c r="D11" s="6"/>
      <c r="E11" s="6"/>
      <c r="F11" s="6">
        <f t="shared" si="0"/>
        <v>0</v>
      </c>
      <c r="G11" s="6"/>
      <c r="H11" s="6"/>
      <c r="I11" s="6"/>
      <c r="J11" s="5">
        <f t="shared" si="1"/>
        <v>0</v>
      </c>
      <c r="K11" s="5">
        <f t="shared" si="2"/>
        <v>0</v>
      </c>
      <c r="L11" s="5">
        <f t="shared" si="3"/>
        <v>0</v>
      </c>
      <c r="M11" s="5"/>
    </row>
    <row r="12" spans="1:13" x14ac:dyDescent="0.25">
      <c r="D12" s="6"/>
      <c r="E12" s="6"/>
      <c r="F12" s="6"/>
      <c r="G12" s="6"/>
      <c r="H12" s="6"/>
      <c r="I12" s="6"/>
      <c r="J12" s="5"/>
      <c r="K12" s="5"/>
      <c r="L12" s="5"/>
      <c r="M12" s="5"/>
    </row>
  </sheetData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4"/>
  <dimension ref="A1:P100"/>
  <sheetViews>
    <sheetView workbookViewId="0">
      <selection activeCell="N2" sqref="N2"/>
    </sheetView>
  </sheetViews>
  <sheetFormatPr baseColWidth="10" defaultColWidth="11.7109375" defaultRowHeight="15" x14ac:dyDescent="0.25"/>
  <cols>
    <col min="1" max="1" width="4.28515625" customWidth="1"/>
    <col min="2" max="2" width="4.28515625" style="35" customWidth="1"/>
    <col min="3" max="3" width="31.42578125" customWidth="1"/>
    <col min="4" max="6" width="13.5703125" customWidth="1"/>
    <col min="7" max="9" width="0" hidden="1" customWidth="1"/>
  </cols>
  <sheetData>
    <row r="1" spans="1:16" ht="15.75" x14ac:dyDescent="0.25">
      <c r="A1" s="32">
        <v>85</v>
      </c>
      <c r="B1" s="34" t="s">
        <v>72</v>
      </c>
      <c r="C1" s="33" t="s">
        <v>70</v>
      </c>
      <c r="D1" s="33"/>
      <c r="E1" s="33"/>
      <c r="F1" s="33"/>
      <c r="G1" s="33"/>
      <c r="H1" s="33"/>
      <c r="I1" s="33"/>
      <c r="J1" s="33"/>
      <c r="K1" s="33"/>
      <c r="L1" s="33"/>
    </row>
    <row r="2" spans="1:16" ht="15.75" thickBot="1" x14ac:dyDescent="0.3">
      <c r="A2" s="2" t="s">
        <v>1186</v>
      </c>
      <c r="N2" s="1" t="s">
        <v>1199</v>
      </c>
    </row>
    <row r="3" spans="1:16" ht="15.75" thickBot="1" x14ac:dyDescent="0.3">
      <c r="A3" s="76" t="s">
        <v>79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6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6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  <c r="O5" s="6"/>
      <c r="P5" s="66"/>
    </row>
    <row r="6" spans="1:16" x14ac:dyDescent="0.25">
      <c r="A6" s="11" t="s">
        <v>11</v>
      </c>
      <c r="B6" s="37"/>
      <c r="C6" s="13"/>
      <c r="D6" s="14">
        <f ca="1">SUM(D7:OFFSET(D7,50,0))</f>
        <v>2435908</v>
      </c>
      <c r="E6" s="15">
        <f ca="1">SUM(E7:OFFSET(E7,50,0))</f>
        <v>2600690</v>
      </c>
      <c r="F6" s="15">
        <f ca="1">SUM(F7:OFFSET(F7,50,0))</f>
        <v>1612370.5999999999</v>
      </c>
      <c r="G6" s="15">
        <f ca="1">SUM(G7:OFFSET(G7,50,0))</f>
        <v>1433451</v>
      </c>
      <c r="H6" s="15">
        <f ca="1">SUM(H7:OFFSET(H7,50,0))</f>
        <v>160536.20000000001</v>
      </c>
      <c r="I6" s="15">
        <f ca="1">SUM(I7:OFFSET(I7,50,0))</f>
        <v>18383.400000000001</v>
      </c>
      <c r="J6" s="16">
        <f ca="1">IFERROR(G6/E6,0)</f>
        <v>0.55118103272593044</v>
      </c>
      <c r="K6" s="16">
        <f ca="1">IFERROR(SUM(G6,H6)/E6,0)</f>
        <v>0.6129093432896654</v>
      </c>
      <c r="L6" s="17">
        <f ca="1">IFERROR(SUM(G6,H6,I6)/E6,0)</f>
        <v>0.61997800583691243</v>
      </c>
      <c r="M6" s="5"/>
      <c r="O6" s="6" t="s">
        <v>206</v>
      </c>
      <c r="P6" s="66" t="s">
        <v>207</v>
      </c>
    </row>
    <row r="7" spans="1:16" x14ac:dyDescent="0.25">
      <c r="A7" s="18"/>
      <c r="B7" s="38">
        <v>9</v>
      </c>
      <c r="C7" s="20" t="s">
        <v>90</v>
      </c>
      <c r="D7" s="21">
        <v>0</v>
      </c>
      <c r="E7" s="22">
        <v>161782</v>
      </c>
      <c r="F7" s="22">
        <f t="shared" ref="F7:F8" si="0">SUM(G7,H7,I7)</f>
        <v>55965.9</v>
      </c>
      <c r="G7" s="22">
        <v>47685.9</v>
      </c>
      <c r="H7" s="22">
        <v>4140</v>
      </c>
      <c r="I7" s="22">
        <v>4140</v>
      </c>
      <c r="J7" s="23">
        <f t="shared" ref="J7:J8" si="1">IFERROR(G7/E7,0)</f>
        <v>0.29475405174864944</v>
      </c>
      <c r="K7" s="23">
        <f t="shared" ref="K7:K8" si="2">IFERROR(SUM(G7,H7)/E7,0)</f>
        <v>0.32034404321865229</v>
      </c>
      <c r="L7" s="24">
        <f t="shared" ref="L7:L8" si="3">IFERROR(SUM(G7,H7,I7)/E7,0)</f>
        <v>0.34593403468865513</v>
      </c>
      <c r="M7" s="5"/>
      <c r="N7" t="s">
        <v>96</v>
      </c>
      <c r="O7" s="6">
        <v>1556404.7</v>
      </c>
      <c r="P7" s="66">
        <v>0.63815637982244511</v>
      </c>
    </row>
    <row r="8" spans="1:16" ht="15.75" thickBot="1" x14ac:dyDescent="0.3">
      <c r="A8" s="25"/>
      <c r="B8" s="39">
        <v>15</v>
      </c>
      <c r="C8" s="27" t="s">
        <v>96</v>
      </c>
      <c r="D8" s="28">
        <v>2435908</v>
      </c>
      <c r="E8" s="29">
        <v>2438908</v>
      </c>
      <c r="F8" s="29">
        <f t="shared" si="0"/>
        <v>1556404.7</v>
      </c>
      <c r="G8" s="29">
        <v>1385765.1</v>
      </c>
      <c r="H8" s="29">
        <v>156396.20000000001</v>
      </c>
      <c r="I8" s="29">
        <v>14243.4</v>
      </c>
      <c r="J8" s="30">
        <f t="shared" si="1"/>
        <v>0.5681908050652178</v>
      </c>
      <c r="K8" s="30">
        <f t="shared" si="2"/>
        <v>0.63231630713417641</v>
      </c>
      <c r="L8" s="31">
        <f t="shared" si="3"/>
        <v>0.63815637982244511</v>
      </c>
      <c r="M8" s="5"/>
      <c r="N8" t="s">
        <v>90</v>
      </c>
      <c r="O8" s="6">
        <v>55965.9</v>
      </c>
      <c r="P8" s="66">
        <v>0.34593403468865513</v>
      </c>
    </row>
    <row r="9" spans="1:16" x14ac:dyDescent="0.25">
      <c r="O9" s="6"/>
      <c r="P9" s="66"/>
    </row>
    <row r="10" spans="1:16" x14ac:dyDescent="0.25">
      <c r="O10" s="6"/>
      <c r="P10" s="66"/>
    </row>
    <row r="11" spans="1:16" x14ac:dyDescent="0.25">
      <c r="O11" s="6"/>
      <c r="P11" s="66"/>
    </row>
    <row r="12" spans="1:16" x14ac:dyDescent="0.25">
      <c r="O12" s="6"/>
      <c r="P12" s="66"/>
    </row>
    <row r="13" spans="1:16" x14ac:dyDescent="0.25">
      <c r="O13" s="6"/>
      <c r="P13" s="66"/>
    </row>
    <row r="14" spans="1:16" x14ac:dyDescent="0.25">
      <c r="O14" s="6"/>
      <c r="P14" s="66"/>
    </row>
    <row r="15" spans="1:16" x14ac:dyDescent="0.25">
      <c r="O15" s="6"/>
      <c r="P15" s="66"/>
    </row>
    <row r="16" spans="1:16" x14ac:dyDescent="0.25">
      <c r="O16" s="6"/>
      <c r="P16" s="66"/>
    </row>
    <row r="17" spans="15:16" x14ac:dyDescent="0.25">
      <c r="O17" s="6"/>
      <c r="P17" s="66"/>
    </row>
    <row r="18" spans="15:16" x14ac:dyDescent="0.25">
      <c r="O18" s="6"/>
      <c r="P18" s="66"/>
    </row>
    <row r="19" spans="15:16" x14ac:dyDescent="0.25">
      <c r="O19" s="6"/>
      <c r="P19" s="66"/>
    </row>
    <row r="20" spans="15:16" x14ac:dyDescent="0.25">
      <c r="O20" s="6"/>
      <c r="P20" s="66"/>
    </row>
    <row r="21" spans="15:16" x14ac:dyDescent="0.25">
      <c r="O21" s="6"/>
      <c r="P21" s="66"/>
    </row>
    <row r="22" spans="15:16" x14ac:dyDescent="0.25">
      <c r="O22" s="6"/>
      <c r="P22" s="66"/>
    </row>
    <row r="23" spans="15:16" x14ac:dyDescent="0.25">
      <c r="O23" s="6"/>
      <c r="P23" s="66"/>
    </row>
    <row r="24" spans="15:16" x14ac:dyDescent="0.25">
      <c r="O24" s="6"/>
      <c r="P24" s="66"/>
    </row>
    <row r="25" spans="15:16" x14ac:dyDescent="0.25">
      <c r="O25" s="6"/>
      <c r="P25" s="66"/>
    </row>
    <row r="26" spans="15:16" x14ac:dyDescent="0.25">
      <c r="O26" s="6"/>
      <c r="P26" s="66"/>
    </row>
    <row r="27" spans="15:16" x14ac:dyDescent="0.25">
      <c r="O27" s="6"/>
      <c r="P27" s="66"/>
    </row>
    <row r="28" spans="15:16" x14ac:dyDescent="0.25">
      <c r="O28" s="6"/>
      <c r="P28" s="66"/>
    </row>
    <row r="29" spans="15:16" x14ac:dyDescent="0.25">
      <c r="O29" s="6"/>
      <c r="P29" s="66"/>
    </row>
    <row r="30" spans="15:16" x14ac:dyDescent="0.25">
      <c r="O30" s="6"/>
      <c r="P30" s="66"/>
    </row>
    <row r="31" spans="15:16" x14ac:dyDescent="0.25">
      <c r="O31" s="6"/>
      <c r="P31" s="66"/>
    </row>
    <row r="32" spans="15:16" x14ac:dyDescent="0.25">
      <c r="O32" s="6"/>
      <c r="P32" s="66"/>
    </row>
    <row r="33" spans="15:16" x14ac:dyDescent="0.25">
      <c r="O33" s="6"/>
      <c r="P33" s="66"/>
    </row>
    <row r="34" spans="15:16" x14ac:dyDescent="0.25">
      <c r="O34" s="6"/>
      <c r="P34" s="66"/>
    </row>
    <row r="35" spans="15:16" x14ac:dyDescent="0.25">
      <c r="O35" s="6"/>
      <c r="P35" s="66"/>
    </row>
    <row r="36" spans="15:16" x14ac:dyDescent="0.25">
      <c r="O36" s="6"/>
      <c r="P36" s="66"/>
    </row>
    <row r="37" spans="15:16" x14ac:dyDescent="0.25">
      <c r="O37" s="6"/>
      <c r="P37" s="66"/>
    </row>
    <row r="38" spans="15:16" x14ac:dyDescent="0.25">
      <c r="O38" s="6"/>
      <c r="P38" s="66"/>
    </row>
    <row r="39" spans="15:16" x14ac:dyDescent="0.25">
      <c r="O39" s="6"/>
      <c r="P39" s="66"/>
    </row>
    <row r="40" spans="15:16" x14ac:dyDescent="0.25">
      <c r="O40" s="6"/>
      <c r="P40" s="66"/>
    </row>
    <row r="41" spans="15:16" x14ac:dyDescent="0.25">
      <c r="O41" s="6"/>
      <c r="P41" s="66"/>
    </row>
    <row r="42" spans="15:16" x14ac:dyDescent="0.25">
      <c r="O42" s="6"/>
      <c r="P42" s="66"/>
    </row>
    <row r="43" spans="15:16" x14ac:dyDescent="0.25">
      <c r="O43" s="6"/>
      <c r="P43" s="66"/>
    </row>
    <row r="44" spans="15:16" x14ac:dyDescent="0.25">
      <c r="O44" s="6"/>
      <c r="P44" s="66"/>
    </row>
    <row r="45" spans="15:16" x14ac:dyDescent="0.25">
      <c r="O45" s="6"/>
      <c r="P45" s="66"/>
    </row>
    <row r="46" spans="15:16" x14ac:dyDescent="0.25">
      <c r="O46" s="6"/>
      <c r="P46" s="66"/>
    </row>
    <row r="47" spans="15:16" x14ac:dyDescent="0.25">
      <c r="O47" s="6"/>
      <c r="P47" s="66"/>
    </row>
    <row r="48" spans="15:16" x14ac:dyDescent="0.25">
      <c r="O48" s="6"/>
      <c r="P48" s="66"/>
    </row>
    <row r="49" spans="15:16" x14ac:dyDescent="0.25">
      <c r="O49" s="6"/>
      <c r="P49" s="66"/>
    </row>
    <row r="50" spans="15:16" x14ac:dyDescent="0.25">
      <c r="O50" s="6"/>
      <c r="P50" s="66"/>
    </row>
    <row r="51" spans="15:16" x14ac:dyDescent="0.25">
      <c r="O51" s="6"/>
      <c r="P51" s="66"/>
    </row>
    <row r="52" spans="15:16" x14ac:dyDescent="0.25">
      <c r="O52" s="6"/>
      <c r="P52" s="66"/>
    </row>
    <row r="53" spans="15:16" x14ac:dyDescent="0.25">
      <c r="O53" s="6"/>
      <c r="P53" s="66"/>
    </row>
    <row r="54" spans="15:16" x14ac:dyDescent="0.25">
      <c r="O54" s="6"/>
      <c r="P54" s="66"/>
    </row>
    <row r="55" spans="15:16" x14ac:dyDescent="0.25">
      <c r="O55" s="6"/>
      <c r="P55" s="66"/>
    </row>
    <row r="56" spans="15:16" x14ac:dyDescent="0.25">
      <c r="O56" s="6"/>
      <c r="P56" s="66"/>
    </row>
    <row r="57" spans="15:16" x14ac:dyDescent="0.25">
      <c r="O57" s="6"/>
      <c r="P57" s="66"/>
    </row>
    <row r="58" spans="15:16" x14ac:dyDescent="0.25">
      <c r="O58" s="6"/>
      <c r="P58" s="66"/>
    </row>
    <row r="59" spans="15:16" x14ac:dyDescent="0.25">
      <c r="O59" s="6"/>
      <c r="P59" s="66"/>
    </row>
    <row r="60" spans="15:16" x14ac:dyDescent="0.25">
      <c r="O60" s="6"/>
      <c r="P60" s="66"/>
    </row>
    <row r="61" spans="15:16" x14ac:dyDescent="0.25">
      <c r="O61" s="6"/>
      <c r="P61" s="66"/>
    </row>
    <row r="62" spans="15:16" x14ac:dyDescent="0.25">
      <c r="O62" s="6"/>
      <c r="P62" s="66"/>
    </row>
    <row r="63" spans="15:16" x14ac:dyDescent="0.25">
      <c r="O63" s="6"/>
      <c r="P63" s="66"/>
    </row>
    <row r="64" spans="15:16" x14ac:dyDescent="0.25">
      <c r="O64" s="6"/>
      <c r="P64" s="66"/>
    </row>
    <row r="65" spans="15:16" x14ac:dyDescent="0.25">
      <c r="O65" s="6"/>
      <c r="P65" s="66"/>
    </row>
    <row r="66" spans="15:16" x14ac:dyDescent="0.25">
      <c r="O66" s="6"/>
      <c r="P66" s="66"/>
    </row>
    <row r="67" spans="15:16" x14ac:dyDescent="0.25">
      <c r="O67" s="6"/>
      <c r="P67" s="66"/>
    </row>
    <row r="68" spans="15:16" x14ac:dyDescent="0.25">
      <c r="O68" s="6"/>
      <c r="P68" s="66"/>
    </row>
    <row r="69" spans="15:16" x14ac:dyDescent="0.25">
      <c r="O69" s="6"/>
      <c r="P69" s="66"/>
    </row>
    <row r="70" spans="15:16" x14ac:dyDescent="0.25">
      <c r="O70" s="6"/>
      <c r="P70" s="66"/>
    </row>
    <row r="71" spans="15:16" x14ac:dyDescent="0.25">
      <c r="O71" s="6"/>
      <c r="P71" s="66"/>
    </row>
    <row r="72" spans="15:16" x14ac:dyDescent="0.25">
      <c r="O72" s="6"/>
      <c r="P72" s="66"/>
    </row>
    <row r="73" spans="15:16" x14ac:dyDescent="0.25">
      <c r="O73" s="6"/>
      <c r="P73" s="66"/>
    </row>
    <row r="74" spans="15:16" x14ac:dyDescent="0.25">
      <c r="O74" s="6"/>
      <c r="P74" s="66"/>
    </row>
    <row r="75" spans="15:16" x14ac:dyDescent="0.25">
      <c r="O75" s="6"/>
      <c r="P75" s="66"/>
    </row>
    <row r="76" spans="15:16" x14ac:dyDescent="0.25">
      <c r="O76" s="6"/>
      <c r="P76" s="66"/>
    </row>
    <row r="77" spans="15:16" x14ac:dyDescent="0.25">
      <c r="O77" s="6"/>
      <c r="P77" s="66"/>
    </row>
    <row r="78" spans="15:16" x14ac:dyDescent="0.25">
      <c r="O78" s="6"/>
      <c r="P78" s="66"/>
    </row>
    <row r="79" spans="15:16" x14ac:dyDescent="0.25">
      <c r="O79" s="6"/>
      <c r="P79" s="66"/>
    </row>
    <row r="80" spans="15:16" x14ac:dyDescent="0.25">
      <c r="O80" s="6"/>
      <c r="P80" s="66"/>
    </row>
    <row r="81" spans="15:16" x14ac:dyDescent="0.25">
      <c r="O81" s="6"/>
      <c r="P81" s="66"/>
    </row>
    <row r="82" spans="15:16" x14ac:dyDescent="0.25">
      <c r="O82" s="6"/>
      <c r="P82" s="66"/>
    </row>
    <row r="83" spans="15:16" x14ac:dyDescent="0.25">
      <c r="O83" s="6"/>
      <c r="P83" s="66"/>
    </row>
    <row r="84" spans="15:16" x14ac:dyDescent="0.25">
      <c r="O84" s="6"/>
      <c r="P84" s="66"/>
    </row>
    <row r="85" spans="15:16" x14ac:dyDescent="0.25">
      <c r="O85" s="6"/>
      <c r="P85" s="66"/>
    </row>
    <row r="86" spans="15:16" x14ac:dyDescent="0.25">
      <c r="O86" s="6"/>
      <c r="P86" s="66"/>
    </row>
    <row r="87" spans="15:16" x14ac:dyDescent="0.25">
      <c r="O87" s="6"/>
      <c r="P87" s="66"/>
    </row>
    <row r="88" spans="15:16" x14ac:dyDescent="0.25">
      <c r="O88" s="6"/>
      <c r="P88" s="66"/>
    </row>
    <row r="89" spans="15:16" x14ac:dyDescent="0.25">
      <c r="O89" s="6"/>
      <c r="P89" s="66"/>
    </row>
    <row r="90" spans="15:16" x14ac:dyDescent="0.25">
      <c r="O90" s="6"/>
      <c r="P90" s="66"/>
    </row>
    <row r="91" spans="15:16" x14ac:dyDescent="0.25">
      <c r="O91" s="6"/>
      <c r="P91" s="66"/>
    </row>
    <row r="92" spans="15:16" x14ac:dyDescent="0.25">
      <c r="O92" s="6"/>
      <c r="P92" s="66"/>
    </row>
    <row r="93" spans="15:16" x14ac:dyDescent="0.25">
      <c r="O93" s="6"/>
      <c r="P93" s="66"/>
    </row>
    <row r="94" spans="15:16" x14ac:dyDescent="0.25">
      <c r="O94" s="6"/>
      <c r="P94" s="66"/>
    </row>
    <row r="95" spans="15:16" x14ac:dyDescent="0.25">
      <c r="O95" s="6"/>
      <c r="P95" s="66"/>
    </row>
    <row r="96" spans="15:16" x14ac:dyDescent="0.25">
      <c r="O96" s="6"/>
      <c r="P96" s="66"/>
    </row>
    <row r="97" spans="15:16" x14ac:dyDescent="0.25">
      <c r="O97" s="6"/>
      <c r="P97" s="66"/>
    </row>
    <row r="98" spans="15:16" x14ac:dyDescent="0.25">
      <c r="O98" s="6"/>
      <c r="P98" s="66"/>
    </row>
    <row r="99" spans="15:16" x14ac:dyDescent="0.25">
      <c r="O99" s="6"/>
      <c r="P99" s="66"/>
    </row>
    <row r="100" spans="15:16" x14ac:dyDescent="0.25">
      <c r="O100" s="6"/>
      <c r="P100" s="66"/>
    </row>
  </sheetData>
  <sortState ref="N6:P100">
    <sortCondition descending="1" ref="P5:P100"/>
  </sortState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  <drawing r:id="rId1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5"/>
  <dimension ref="A1:M18"/>
  <sheetViews>
    <sheetView topLeftCell="A9" workbookViewId="0">
      <selection activeCell="A18" sqref="A18:D18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85</v>
      </c>
      <c r="B1" s="33" t="s">
        <v>72</v>
      </c>
      <c r="C1" s="33" t="s">
        <v>70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1187</v>
      </c>
    </row>
    <row r="3" spans="1:13" ht="15.75" thickBot="1" x14ac:dyDescent="0.3">
      <c r="A3" s="76" t="s">
        <v>81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3"/>
      <c r="C6" s="13"/>
      <c r="D6" s="14">
        <v>2435908</v>
      </c>
      <c r="E6" s="15">
        <v>2600690</v>
      </c>
      <c r="F6" s="15">
        <v>1612370.5999999999</v>
      </c>
      <c r="G6" s="15">
        <v>1433451</v>
      </c>
      <c r="H6" s="15">
        <v>160536.20000000001</v>
      </c>
      <c r="I6" s="15">
        <v>18383.400000000001</v>
      </c>
      <c r="J6" s="16">
        <v>0.55118103272593044</v>
      </c>
      <c r="K6" s="16">
        <v>0.6129093432896654</v>
      </c>
      <c r="L6" s="17">
        <v>0.61997800583691243</v>
      </c>
      <c r="M6" s="5"/>
    </row>
    <row r="7" spans="1:13" x14ac:dyDescent="0.25">
      <c r="A7" s="40" t="s">
        <v>139</v>
      </c>
      <c r="B7" s="42"/>
      <c r="C7" s="42"/>
      <c r="D7" s="43">
        <f ca="1">SUM(D8:OFFSET(D6,MATCH("PROYECTOS",$A$8:$A$50,0),0))</f>
        <v>2435908</v>
      </c>
      <c r="E7" s="44">
        <f ca="1">SUM(E8:OFFSET(E6,MATCH("PROYECTOS",$A$8:$A$50,0),0))</f>
        <v>2438908</v>
      </c>
      <c r="F7" s="44">
        <f ca="1">SUM(F8:OFFSET(F6,MATCH("PROYECTOS",$A$8:$A$50,0),0))</f>
        <v>1556404.8</v>
      </c>
      <c r="G7" s="44">
        <f ca="1">SUM(G8:OFFSET(G6,MATCH("PROYECTOS",$A$8:$A$50,0),0))</f>
        <v>1385765.2</v>
      </c>
      <c r="H7" s="44">
        <f ca="1">SUM(H8:OFFSET(H6,MATCH("PROYECTOS",$A$8:$A$50,0),0))</f>
        <v>156396.20000000001</v>
      </c>
      <c r="I7" s="44">
        <f ca="1">SUM(I8:OFFSET(I6,MATCH("PROYECTOS",$A$8:$A$50,0),0))</f>
        <v>14243.4</v>
      </c>
      <c r="J7" s="45">
        <f ca="1">IFERROR(G7/E7,0)</f>
        <v>0.56819084606717429</v>
      </c>
      <c r="K7" s="45">
        <f ca="1">IFERROR(SUM(G7,H7)/E7,0)</f>
        <v>0.63231634813613302</v>
      </c>
      <c r="L7" s="46">
        <f ca="1">IFERROR(SUM(G7,H7,I7)/E7,0)</f>
        <v>0.63815642082440172</v>
      </c>
      <c r="M7" s="5"/>
    </row>
    <row r="8" spans="1:13" ht="51" x14ac:dyDescent="0.25">
      <c r="A8" s="18"/>
      <c r="B8" s="20">
        <v>3000238</v>
      </c>
      <c r="C8" s="20" t="s">
        <v>1188</v>
      </c>
      <c r="D8" s="21">
        <v>1766356</v>
      </c>
      <c r="E8" s="22">
        <v>1376685</v>
      </c>
      <c r="F8" s="22">
        <f t="shared" ref="F8:F11" si="0">SUM(G8,H8,I8)</f>
        <v>964675.1</v>
      </c>
      <c r="G8" s="22">
        <v>846151.1</v>
      </c>
      <c r="H8" s="22">
        <v>105294.1</v>
      </c>
      <c r="I8" s="22">
        <v>13229.9</v>
      </c>
      <c r="J8" s="23">
        <f t="shared" ref="J8:J12" si="1">IFERROR(G8/E8,0)</f>
        <v>0.61462941776804425</v>
      </c>
      <c r="K8" s="23">
        <f t="shared" ref="K8:K12" si="2">IFERROR(SUM(G8,H8)/E8,0)</f>
        <v>0.69111321762058853</v>
      </c>
      <c r="L8" s="24">
        <f t="shared" ref="L8:L12" si="3">IFERROR(SUM(G8,H8,I8)/E8,0)</f>
        <v>0.70072318649509513</v>
      </c>
      <c r="M8" s="5"/>
    </row>
    <row r="9" spans="1:13" ht="25.5" x14ac:dyDescent="0.25">
      <c r="A9" s="18"/>
      <c r="B9" s="20">
        <v>3000239</v>
      </c>
      <c r="C9" s="20" t="s">
        <v>1189</v>
      </c>
      <c r="D9" s="21">
        <v>357845</v>
      </c>
      <c r="E9" s="22">
        <v>549609</v>
      </c>
      <c r="F9" s="22">
        <f t="shared" si="0"/>
        <v>225876.6</v>
      </c>
      <c r="G9" s="22">
        <v>211517.6</v>
      </c>
      <c r="H9" s="22">
        <v>14359</v>
      </c>
      <c r="I9" s="22">
        <v>0</v>
      </c>
      <c r="J9" s="23">
        <f t="shared" si="1"/>
        <v>0.38485104865458902</v>
      </c>
      <c r="K9" s="23">
        <f t="shared" si="2"/>
        <v>0.41097689448316893</v>
      </c>
      <c r="L9" s="24">
        <f t="shared" si="3"/>
        <v>0.41097689448316893</v>
      </c>
      <c r="M9" s="5"/>
    </row>
    <row r="10" spans="1:13" ht="63.75" x14ac:dyDescent="0.25">
      <c r="A10" s="18"/>
      <c r="B10" s="20">
        <v>3000240</v>
      </c>
      <c r="C10" s="20" t="s">
        <v>1190</v>
      </c>
      <c r="D10" s="21">
        <v>187380</v>
      </c>
      <c r="E10" s="22">
        <v>327221</v>
      </c>
      <c r="F10" s="22">
        <f t="shared" si="0"/>
        <v>239361.5</v>
      </c>
      <c r="G10" s="22">
        <v>210282</v>
      </c>
      <c r="H10" s="22">
        <v>28066</v>
      </c>
      <c r="I10" s="22">
        <v>1013.5</v>
      </c>
      <c r="J10" s="23">
        <f t="shared" si="1"/>
        <v>0.6426299045599152</v>
      </c>
      <c r="K10" s="23">
        <f t="shared" si="2"/>
        <v>0.72840068333022634</v>
      </c>
      <c r="L10" s="24">
        <f t="shared" si="3"/>
        <v>0.7314979784304797</v>
      </c>
      <c r="M10" s="5"/>
    </row>
    <row r="11" spans="1:13" ht="25.5" x14ac:dyDescent="0.25">
      <c r="A11" s="18"/>
      <c r="B11" s="20">
        <v>3000241</v>
      </c>
      <c r="C11" s="20" t="s">
        <v>1191</v>
      </c>
      <c r="D11" s="21">
        <v>124327</v>
      </c>
      <c r="E11" s="22">
        <v>185393</v>
      </c>
      <c r="F11" s="22">
        <f t="shared" si="0"/>
        <v>126491.6</v>
      </c>
      <c r="G11" s="22">
        <v>117814.5</v>
      </c>
      <c r="H11" s="22">
        <v>8677.1</v>
      </c>
      <c r="I11" s="22">
        <v>0</v>
      </c>
      <c r="J11" s="23">
        <f t="shared" si="1"/>
        <v>0.63548515855506948</v>
      </c>
      <c r="K11" s="23">
        <f t="shared" si="2"/>
        <v>0.68228897531190502</v>
      </c>
      <c r="L11" s="24">
        <f t="shared" si="3"/>
        <v>0.68228897531190502</v>
      </c>
      <c r="M11" s="5"/>
    </row>
    <row r="12" spans="1:13" ht="15.75" thickBot="1" x14ac:dyDescent="0.3">
      <c r="A12" s="47" t="s">
        <v>161</v>
      </c>
      <c r="B12" s="49"/>
      <c r="C12" s="49"/>
      <c r="D12" s="50">
        <f ca="1">OFFSET(D12,-MATCH("PROYECTOS",$A$8:$A$50,0)-1,0)-(OFFSET(D12,-MATCH("PROYECTOS",$A$8:$A$50,0),0))</f>
        <v>0</v>
      </c>
      <c r="E12" s="51">
        <f t="shared" ref="E12:I12" ca="1" si="4">OFFSET(E12,-MATCH("PROYECTOS",$A$8:$A$50,0)-1,0)-(OFFSET(E12,-MATCH("PROYECTOS",$A$8:$A$50,0),0))</f>
        <v>161782</v>
      </c>
      <c r="F12" s="51">
        <f t="shared" ca="1" si="4"/>
        <v>55965.799999999814</v>
      </c>
      <c r="G12" s="51">
        <f t="shared" ca="1" si="4"/>
        <v>47685.800000000047</v>
      </c>
      <c r="H12" s="51">
        <f t="shared" ca="1" si="4"/>
        <v>4140</v>
      </c>
      <c r="I12" s="51">
        <f t="shared" ca="1" si="4"/>
        <v>4140.0000000000018</v>
      </c>
      <c r="J12" s="52">
        <f t="shared" ca="1" si="1"/>
        <v>0.29475343363291373</v>
      </c>
      <c r="K12" s="52">
        <f t="shared" ca="1" si="2"/>
        <v>0.32034342510291658</v>
      </c>
      <c r="L12" s="53">
        <f t="shared" ca="1" si="3"/>
        <v>0.34593341657291943</v>
      </c>
      <c r="M12" s="5"/>
    </row>
    <row r="13" spans="1:13" ht="15.75" thickBot="1" x14ac:dyDescent="0.3"/>
    <row r="14" spans="1:13" ht="15.75" thickBot="1" x14ac:dyDescent="0.3">
      <c r="A14" s="82" t="s">
        <v>209</v>
      </c>
      <c r="B14" s="83"/>
      <c r="C14" s="83"/>
      <c r="D14" s="84"/>
    </row>
    <row r="15" spans="1:13" ht="15.75" thickBot="1" x14ac:dyDescent="0.3">
      <c r="A15" s="2" t="s">
        <v>1200</v>
      </c>
    </row>
    <row r="16" spans="1:13" ht="45" customHeight="1" x14ac:dyDescent="0.25">
      <c r="A16" s="76" t="s">
        <v>211</v>
      </c>
      <c r="B16" s="77"/>
      <c r="C16" s="77"/>
      <c r="D16" s="87" t="s">
        <v>212</v>
      </c>
    </row>
    <row r="17" spans="1:4" ht="15.75" thickBot="1" x14ac:dyDescent="0.3">
      <c r="A17" s="79"/>
      <c r="B17" s="80"/>
      <c r="C17" s="80"/>
      <c r="D17" s="98"/>
    </row>
    <row r="18" spans="1:4" ht="26.25" thickBot="1" x14ac:dyDescent="0.3">
      <c r="A18" s="67"/>
      <c r="B18" s="68">
        <v>3000239</v>
      </c>
      <c r="C18" s="68" t="s">
        <v>1189</v>
      </c>
      <c r="D18" s="69">
        <v>0.41097689448316893</v>
      </c>
    </row>
  </sheetData>
  <mergeCells count="10">
    <mergeCell ref="A14:D14"/>
    <mergeCell ref="A16:C17"/>
    <mergeCell ref="D16:D17"/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6"/>
  <dimension ref="A1:S14"/>
  <sheetViews>
    <sheetView topLeftCell="A9" workbookViewId="0">
      <selection activeCell="A13" sqref="A13:S13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4" width="7.7109375" customWidth="1"/>
    <col min="5" max="5" width="31.42578125" customWidth="1"/>
    <col min="6" max="6" width="4.28515625" style="4" customWidth="1"/>
    <col min="7" max="7" width="11.42578125" customWidth="1"/>
    <col min="8" max="10" width="13.5703125" customWidth="1"/>
    <col min="11" max="13" width="0" hidden="1" customWidth="1"/>
    <col min="17" max="18" width="14" hidden="1" customWidth="1"/>
    <col min="19" max="19" width="0" hidden="1" customWidth="1"/>
  </cols>
  <sheetData>
    <row r="1" spans="1:19" ht="15.75" x14ac:dyDescent="0.25">
      <c r="A1" s="32">
        <v>85</v>
      </c>
      <c r="B1" s="33" t="s">
        <v>72</v>
      </c>
      <c r="C1" s="33" t="s">
        <v>70</v>
      </c>
      <c r="D1" s="33"/>
      <c r="E1" s="33"/>
      <c r="F1" s="36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15.75" thickBot="1" x14ac:dyDescent="0.3">
      <c r="A2" s="2" t="s">
        <v>1192</v>
      </c>
    </row>
    <row r="3" spans="1:19" ht="15.75" thickBot="1" x14ac:dyDescent="0.3">
      <c r="A3" s="76" t="s">
        <v>163</v>
      </c>
      <c r="B3" s="77"/>
      <c r="C3" s="77"/>
      <c r="D3" s="77"/>
      <c r="E3" s="77"/>
      <c r="F3" s="77"/>
      <c r="G3" s="77"/>
      <c r="H3" s="76" t="s">
        <v>1</v>
      </c>
      <c r="I3" s="77"/>
      <c r="J3" s="77"/>
      <c r="K3" s="77"/>
      <c r="L3" s="77"/>
      <c r="M3" s="77"/>
      <c r="N3" s="77"/>
      <c r="O3" s="77"/>
      <c r="P3" s="78"/>
      <c r="Q3" s="77" t="s">
        <v>167</v>
      </c>
      <c r="R3" s="77"/>
      <c r="S3" s="78"/>
    </row>
    <row r="4" spans="1:19" ht="45" customHeight="1" x14ac:dyDescent="0.25">
      <c r="A4" s="96" t="s">
        <v>164</v>
      </c>
      <c r="B4" s="92"/>
      <c r="C4" s="92"/>
      <c r="D4" s="92" t="s">
        <v>165</v>
      </c>
      <c r="E4" s="92"/>
      <c r="F4" s="92" t="s">
        <v>166</v>
      </c>
      <c r="G4" s="93"/>
      <c r="H4" s="74" t="s">
        <v>2</v>
      </c>
      <c r="I4" s="72" t="s">
        <v>3</v>
      </c>
      <c r="J4" s="72" t="s">
        <v>76</v>
      </c>
      <c r="K4" s="72" t="s">
        <v>5</v>
      </c>
      <c r="L4" s="72"/>
      <c r="M4" s="72"/>
      <c r="N4" s="72" t="s">
        <v>9</v>
      </c>
      <c r="O4" s="72"/>
      <c r="P4" s="81"/>
      <c r="Q4" s="90" t="s">
        <v>168</v>
      </c>
      <c r="R4" s="72" t="s">
        <v>169</v>
      </c>
      <c r="S4" s="81" t="s">
        <v>170</v>
      </c>
    </row>
    <row r="5" spans="1:19" ht="15.75" thickBot="1" x14ac:dyDescent="0.3">
      <c r="A5" s="97"/>
      <c r="B5" s="94"/>
      <c r="C5" s="94"/>
      <c r="D5" s="94"/>
      <c r="E5" s="94"/>
      <c r="F5" s="94"/>
      <c r="G5" s="95"/>
      <c r="H5" s="75"/>
      <c r="I5" s="73"/>
      <c r="J5" s="73"/>
      <c r="K5" s="9" t="s">
        <v>6</v>
      </c>
      <c r="L5" s="9" t="s">
        <v>7</v>
      </c>
      <c r="M5" s="9" t="s">
        <v>77</v>
      </c>
      <c r="N5" s="9" t="s">
        <v>10</v>
      </c>
      <c r="O5" s="9" t="s">
        <v>7</v>
      </c>
      <c r="P5" s="10" t="s">
        <v>77</v>
      </c>
      <c r="Q5" s="91"/>
      <c r="R5" s="73"/>
      <c r="S5" s="89"/>
    </row>
    <row r="6" spans="1:19" x14ac:dyDescent="0.25">
      <c r="A6" s="11" t="s">
        <v>11</v>
      </c>
      <c r="B6" s="13"/>
      <c r="C6" s="13"/>
      <c r="D6" s="54"/>
      <c r="E6" s="13"/>
      <c r="F6" s="55"/>
      <c r="G6" s="13"/>
      <c r="H6" s="14">
        <v>2435908</v>
      </c>
      <c r="I6" s="15">
        <v>2600690</v>
      </c>
      <c r="J6" s="15">
        <v>1612370.5999999999</v>
      </c>
      <c r="K6" s="15">
        <v>1433451</v>
      </c>
      <c r="L6" s="15">
        <v>160536.20000000001</v>
      </c>
      <c r="M6" s="15">
        <v>18383.400000000001</v>
      </c>
      <c r="N6" s="16">
        <v>0.55118103272593044</v>
      </c>
      <c r="O6" s="16">
        <v>0.6129093432896654</v>
      </c>
      <c r="P6" s="17">
        <v>0.61997800583691243</v>
      </c>
      <c r="Q6" s="56"/>
      <c r="R6" s="15"/>
      <c r="S6" s="17"/>
    </row>
    <row r="7" spans="1:19" x14ac:dyDescent="0.25">
      <c r="A7" s="40" t="s">
        <v>171</v>
      </c>
      <c r="B7" s="42"/>
      <c r="C7" s="42"/>
      <c r="D7" s="57"/>
      <c r="E7" s="42"/>
      <c r="F7" s="58"/>
      <c r="G7" s="42"/>
      <c r="H7" s="43">
        <f ca="1">SUM(H8:OFFSET(H6,MATCH("PROYECTOS",$A$8:$A$50,0),0))</f>
        <v>2435908</v>
      </c>
      <c r="I7" s="44">
        <f ca="1">SUM(I8:OFFSET(I6,MATCH("PROYECTOS",$A$8:$A$50,0),0))</f>
        <v>2438908</v>
      </c>
      <c r="J7" s="44">
        <f ca="1">SUM(J8:OFFSET(J6,MATCH("PROYECTOS",$A$8:$A$50,0),0))</f>
        <v>1556404.7000000002</v>
      </c>
      <c r="K7" s="44">
        <f ca="1">SUM(K8:OFFSET(K6,MATCH("PROYECTOS",$A$8:$A$50,0),0))</f>
        <v>1385765.0999999999</v>
      </c>
      <c r="L7" s="44">
        <f ca="1">SUM(L8:OFFSET(L6,MATCH("PROYECTOS",$A$8:$A$50,0),0))</f>
        <v>156396.20000000001</v>
      </c>
      <c r="M7" s="44">
        <f ca="1">SUM(M8:OFFSET(M6,MATCH("PROYECTOS",$A$8:$A$50,0),0))</f>
        <v>14243.4</v>
      </c>
      <c r="N7" s="45">
        <f ca="1">IFERROR(K7/I7,0)</f>
        <v>0.56819080506521769</v>
      </c>
      <c r="O7" s="45">
        <f ca="1">IFERROR(SUM(K7,L7)/I7,0)</f>
        <v>0.63231630713417641</v>
      </c>
      <c r="P7" s="46">
        <f ca="1">IFERROR(SUM(K7,L7,M7)/I7,0)</f>
        <v>0.638156379822445</v>
      </c>
      <c r="Q7" s="59"/>
      <c r="R7" s="44"/>
      <c r="S7" s="46"/>
    </row>
    <row r="8" spans="1:19" ht="51" x14ac:dyDescent="0.25">
      <c r="A8" s="18"/>
      <c r="B8" s="20">
        <v>5001742</v>
      </c>
      <c r="C8" s="20" t="s">
        <v>1193</v>
      </c>
      <c r="D8" s="63">
        <v>3000238</v>
      </c>
      <c r="E8" s="20" t="s">
        <v>1188</v>
      </c>
      <c r="F8" s="64">
        <v>36</v>
      </c>
      <c r="G8" s="20" t="s">
        <v>448</v>
      </c>
      <c r="H8" s="21">
        <v>635759</v>
      </c>
      <c r="I8" s="22">
        <v>475956</v>
      </c>
      <c r="J8" s="22">
        <f t="shared" ref="J8:J13" si="0">SUM(K8,L8,M8)</f>
        <v>358295.4</v>
      </c>
      <c r="K8" s="22">
        <v>314042</v>
      </c>
      <c r="L8" s="22">
        <v>38256.699999999997</v>
      </c>
      <c r="M8" s="22">
        <v>5996.7</v>
      </c>
      <c r="N8" s="23">
        <f t="shared" ref="N8:N14" si="1">IFERROR(K8/I8,0)</f>
        <v>0.6598130919664843</v>
      </c>
      <c r="O8" s="23">
        <f t="shared" ref="O8:O14" si="2">IFERROR(SUM(K8,L8)/I8,0)</f>
        <v>0.74019174041297942</v>
      </c>
      <c r="P8" s="24">
        <f t="shared" ref="P8:P14" si="3">IFERROR(SUM(K8,L8,M8)/I8,0)</f>
        <v>0.75279101429543915</v>
      </c>
      <c r="Q8" s="65">
        <v>0</v>
      </c>
      <c r="R8" s="22">
        <v>0</v>
      </c>
      <c r="S8" s="24">
        <f>IFERROR(R8/Q8,0)</f>
        <v>0</v>
      </c>
    </row>
    <row r="9" spans="1:19" ht="51" x14ac:dyDescent="0.25">
      <c r="A9" s="18"/>
      <c r="B9" s="20">
        <v>5001743</v>
      </c>
      <c r="C9" s="20" t="s">
        <v>1194</v>
      </c>
      <c r="D9" s="63">
        <v>3000238</v>
      </c>
      <c r="E9" s="20" t="s">
        <v>1188</v>
      </c>
      <c r="F9" s="64">
        <v>46</v>
      </c>
      <c r="G9" s="20" t="s">
        <v>551</v>
      </c>
      <c r="H9" s="21">
        <v>754597</v>
      </c>
      <c r="I9" s="22">
        <v>726627</v>
      </c>
      <c r="J9" s="22">
        <f t="shared" si="0"/>
        <v>478816.10000000003</v>
      </c>
      <c r="K9" s="22">
        <v>417184.9</v>
      </c>
      <c r="L9" s="22">
        <v>54393</v>
      </c>
      <c r="M9" s="22">
        <v>7238.2</v>
      </c>
      <c r="N9" s="23">
        <f t="shared" si="1"/>
        <v>0.57413900116565997</v>
      </c>
      <c r="O9" s="23">
        <f t="shared" si="2"/>
        <v>0.64899583968115693</v>
      </c>
      <c r="P9" s="24">
        <f t="shared" si="3"/>
        <v>0.65895720913205813</v>
      </c>
      <c r="Q9" s="65">
        <v>0</v>
      </c>
      <c r="R9" s="22">
        <v>0</v>
      </c>
      <c r="S9" s="24">
        <f t="shared" ref="S9:S13" si="4">IFERROR(R9/Q9,0)</f>
        <v>0</v>
      </c>
    </row>
    <row r="10" spans="1:19" ht="25.5" x14ac:dyDescent="0.25">
      <c r="A10" s="18"/>
      <c r="B10" s="20">
        <v>5001748</v>
      </c>
      <c r="C10" s="20" t="s">
        <v>1195</v>
      </c>
      <c r="D10" s="63">
        <v>3000239</v>
      </c>
      <c r="E10" s="20" t="s">
        <v>1189</v>
      </c>
      <c r="F10" s="64">
        <v>36</v>
      </c>
      <c r="G10" s="20" t="s">
        <v>448</v>
      </c>
      <c r="H10" s="21">
        <v>173568</v>
      </c>
      <c r="I10" s="22">
        <v>365632</v>
      </c>
      <c r="J10" s="22">
        <f t="shared" si="0"/>
        <v>215231.6</v>
      </c>
      <c r="K10" s="22">
        <v>200872.6</v>
      </c>
      <c r="L10" s="22">
        <v>14359</v>
      </c>
      <c r="M10" s="22">
        <v>0</v>
      </c>
      <c r="N10" s="23">
        <f t="shared" si="1"/>
        <v>0.54938462716611236</v>
      </c>
      <c r="O10" s="23">
        <f t="shared" si="2"/>
        <v>0.58865635392963422</v>
      </c>
      <c r="P10" s="24">
        <f t="shared" si="3"/>
        <v>0.58865635392963422</v>
      </c>
      <c r="Q10" s="65">
        <v>0</v>
      </c>
      <c r="R10" s="22">
        <v>0</v>
      </c>
      <c r="S10" s="24">
        <f t="shared" si="4"/>
        <v>0</v>
      </c>
    </row>
    <row r="11" spans="1:19" ht="63.75" x14ac:dyDescent="0.25">
      <c r="A11" s="18"/>
      <c r="B11" s="20">
        <v>5001749</v>
      </c>
      <c r="C11" s="20" t="s">
        <v>1196</v>
      </c>
      <c r="D11" s="63">
        <v>3000240</v>
      </c>
      <c r="E11" s="20" t="s">
        <v>1190</v>
      </c>
      <c r="F11" s="64">
        <v>371</v>
      </c>
      <c r="G11" s="20" t="s">
        <v>1198</v>
      </c>
      <c r="H11" s="21">
        <v>116140</v>
      </c>
      <c r="I11" s="22">
        <v>231013</v>
      </c>
      <c r="J11" s="22">
        <f t="shared" si="0"/>
        <v>171917.6</v>
      </c>
      <c r="K11" s="22">
        <v>150265.20000000001</v>
      </c>
      <c r="L11" s="22">
        <v>20638.900000000001</v>
      </c>
      <c r="M11" s="22">
        <v>1013.5</v>
      </c>
      <c r="N11" s="23">
        <f t="shared" si="1"/>
        <v>0.65046209520676335</v>
      </c>
      <c r="O11" s="23">
        <f t="shared" si="2"/>
        <v>0.73980295481206693</v>
      </c>
      <c r="P11" s="24">
        <f t="shared" si="3"/>
        <v>0.74419015380086839</v>
      </c>
      <c r="Q11" s="65">
        <v>0</v>
      </c>
      <c r="R11" s="22">
        <v>0</v>
      </c>
      <c r="S11" s="24">
        <f t="shared" si="4"/>
        <v>0</v>
      </c>
    </row>
    <row r="12" spans="1:19" ht="38.25" x14ac:dyDescent="0.25">
      <c r="A12" s="18"/>
      <c r="B12" s="20">
        <v>5001752</v>
      </c>
      <c r="C12" s="20" t="s">
        <v>1197</v>
      </c>
      <c r="D12" s="63">
        <v>3000241</v>
      </c>
      <c r="E12" s="20" t="s">
        <v>1191</v>
      </c>
      <c r="F12" s="64">
        <v>46</v>
      </c>
      <c r="G12" s="20" t="s">
        <v>551</v>
      </c>
      <c r="H12" s="21">
        <v>93120</v>
      </c>
      <c r="I12" s="22">
        <v>115170</v>
      </c>
      <c r="J12" s="22">
        <f t="shared" si="0"/>
        <v>74684.800000000003</v>
      </c>
      <c r="K12" s="22">
        <v>71856.2</v>
      </c>
      <c r="L12" s="22">
        <v>2828.6</v>
      </c>
      <c r="M12" s="22">
        <v>0</v>
      </c>
      <c r="N12" s="23">
        <f t="shared" si="1"/>
        <v>0.62391421377094725</v>
      </c>
      <c r="O12" s="23">
        <f t="shared" si="2"/>
        <v>0.64847442910480158</v>
      </c>
      <c r="P12" s="24">
        <f t="shared" si="3"/>
        <v>0.64847442910480158</v>
      </c>
      <c r="Q12" s="65">
        <v>0</v>
      </c>
      <c r="R12" s="22">
        <v>0</v>
      </c>
      <c r="S12" s="24">
        <f t="shared" si="4"/>
        <v>0</v>
      </c>
    </row>
    <row r="13" spans="1:19" x14ac:dyDescent="0.25">
      <c r="A13" s="18"/>
      <c r="B13" s="20">
        <v>9000000</v>
      </c>
      <c r="C13" s="20" t="s">
        <v>192</v>
      </c>
      <c r="D13" s="63">
        <v>9000000</v>
      </c>
      <c r="E13" s="20" t="s">
        <v>193</v>
      </c>
      <c r="F13" s="64"/>
      <c r="G13" s="20" t="s">
        <v>205</v>
      </c>
      <c r="H13" s="21">
        <v>662724</v>
      </c>
      <c r="I13" s="22">
        <v>524510</v>
      </c>
      <c r="J13" s="22">
        <f t="shared" si="0"/>
        <v>257459.20000000001</v>
      </c>
      <c r="K13" s="22">
        <v>231544.2</v>
      </c>
      <c r="L13" s="22">
        <v>25920</v>
      </c>
      <c r="M13" s="22">
        <v>-5</v>
      </c>
      <c r="N13" s="23">
        <f t="shared" si="1"/>
        <v>0.44144859011267662</v>
      </c>
      <c r="O13" s="23">
        <f t="shared" si="2"/>
        <v>0.49086614173228349</v>
      </c>
      <c r="P13" s="24">
        <f t="shared" si="3"/>
        <v>0.49085660902556671</v>
      </c>
      <c r="Q13" s="65">
        <v>0</v>
      </c>
      <c r="R13" s="22">
        <v>0</v>
      </c>
      <c r="S13" s="24">
        <f t="shared" si="4"/>
        <v>0</v>
      </c>
    </row>
    <row r="14" spans="1:19" ht="15.75" thickBot="1" x14ac:dyDescent="0.3">
      <c r="A14" s="47" t="s">
        <v>161</v>
      </c>
      <c r="B14" s="49"/>
      <c r="C14" s="49"/>
      <c r="D14" s="60"/>
      <c r="E14" s="49"/>
      <c r="F14" s="61"/>
      <c r="G14" s="49"/>
      <c r="H14" s="50">
        <f ca="1">OFFSET(H14,-MATCH("PROYECTOS",$A$8:$A$50,0)-1,0)-(OFFSET(H14,-MATCH("PROYECTOS",$A$8:$A$50,0),0))</f>
        <v>0</v>
      </c>
      <c r="I14" s="51">
        <f t="shared" ref="I14:M14" ca="1" si="5">OFFSET(I14,-MATCH("PROYECTOS",$A$8:$A$50,0)-1,0)-(OFFSET(I14,-MATCH("PROYECTOS",$A$8:$A$50,0),0))</f>
        <v>161782</v>
      </c>
      <c r="J14" s="51">
        <f t="shared" ca="1" si="5"/>
        <v>55965.899999999674</v>
      </c>
      <c r="K14" s="51">
        <f t="shared" ca="1" si="5"/>
        <v>47685.90000000014</v>
      </c>
      <c r="L14" s="51">
        <f t="shared" ca="1" si="5"/>
        <v>4140</v>
      </c>
      <c r="M14" s="51">
        <f t="shared" ca="1" si="5"/>
        <v>4140.0000000000018</v>
      </c>
      <c r="N14" s="52">
        <f t="shared" ca="1" si="1"/>
        <v>0.29475405174865027</v>
      </c>
      <c r="O14" s="52">
        <f t="shared" ca="1" si="2"/>
        <v>0.32034404321865312</v>
      </c>
      <c r="P14" s="53">
        <f t="shared" ca="1" si="3"/>
        <v>0.34593403468865597</v>
      </c>
      <c r="Q14" s="62"/>
      <c r="R14" s="51"/>
      <c r="S14" s="53"/>
    </row>
  </sheetData>
  <mergeCells count="14">
    <mergeCell ref="F4:G5"/>
    <mergeCell ref="D4:E5"/>
    <mergeCell ref="A4:C5"/>
    <mergeCell ref="A3:G3"/>
    <mergeCell ref="H3:P3"/>
    <mergeCell ref="J4:J5"/>
    <mergeCell ref="I4:I5"/>
    <mergeCell ref="H4:H5"/>
    <mergeCell ref="Q3:S3"/>
    <mergeCell ref="K4:M4"/>
    <mergeCell ref="N4:P4"/>
    <mergeCell ref="S4:S5"/>
    <mergeCell ref="R4:R5"/>
    <mergeCell ref="Q4:Q5"/>
  </mergeCells>
  <pageMargins left="0.7" right="0.7" top="0.75" bottom="0.75" header="0.3" footer="0.3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7"/>
  <dimension ref="A1:M14"/>
  <sheetViews>
    <sheetView workbookViewId="0">
      <selection activeCell="A11" sqref="A11:L11"/>
    </sheetView>
  </sheetViews>
  <sheetFormatPr baseColWidth="10" defaultColWidth="11.7109375" defaultRowHeight="15" x14ac:dyDescent="0.25"/>
  <cols>
    <col min="1" max="1" width="4.28515625" customWidth="1"/>
    <col min="2" max="2" width="4.28515625" style="4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86</v>
      </c>
      <c r="B1" s="36" t="s">
        <v>72</v>
      </c>
      <c r="C1" s="33" t="s">
        <v>71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1201</v>
      </c>
    </row>
    <row r="3" spans="1:13" ht="15.75" thickBot="1" x14ac:dyDescent="0.3">
      <c r="A3" s="76" t="s">
        <v>75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2"/>
      <c r="C6" s="13"/>
      <c r="D6" s="14">
        <v>544304405</v>
      </c>
      <c r="E6" s="15">
        <v>767406237</v>
      </c>
      <c r="F6" s="15">
        <v>432487919.80000007</v>
      </c>
      <c r="G6" s="15">
        <v>334739556</v>
      </c>
      <c r="H6" s="15">
        <v>65045445.70000001</v>
      </c>
      <c r="I6" s="15">
        <v>32702918.100000005</v>
      </c>
      <c r="J6" s="16">
        <v>0.43619603263662293</v>
      </c>
      <c r="K6" s="16">
        <v>0.52095615389167083</v>
      </c>
      <c r="L6" s="17">
        <v>0.56357102528995995</v>
      </c>
      <c r="M6" s="5"/>
    </row>
    <row r="7" spans="1:13" x14ac:dyDescent="0.25">
      <c r="A7" s="40" t="s">
        <v>107</v>
      </c>
      <c r="B7" s="41"/>
      <c r="C7" s="42"/>
      <c r="D7" s="43">
        <f ca="1">SUM(D8:OFFSET(D6,MATCH("GOBIERNOS REGIONALES",$A$8:$A$50,0),0))</f>
        <v>544304405</v>
      </c>
      <c r="E7" s="44">
        <f ca="1">SUM(E8:OFFSET(E6,MATCH("GOBIERNOS REGIONALES",$A$8:$A$50,0),0))</f>
        <v>767406237</v>
      </c>
      <c r="F7" s="44">
        <f ca="1">SUM(F8:OFFSET(F6,MATCH("GOBIERNOS REGIONALES",$A$8:$A$50,0),0))</f>
        <v>432487919.70000005</v>
      </c>
      <c r="G7" s="44">
        <f ca="1">SUM(G8:OFFSET(G6,MATCH("GOBIERNOS REGIONALES",$A$8:$A$50,0),0))</f>
        <v>334739555.89999998</v>
      </c>
      <c r="H7" s="44">
        <f ca="1">SUM(H8:OFFSET(H6,MATCH("GOBIERNOS REGIONALES",$A$8:$A$50,0),0))</f>
        <v>65045445.700000003</v>
      </c>
      <c r="I7" s="44">
        <f ca="1">SUM(I8:OFFSET(I6,MATCH("GOBIERNOS REGIONALES",$A$8:$A$50,0),0))</f>
        <v>32702918.100000001</v>
      </c>
      <c r="J7" s="45">
        <f ca="1">IFERROR(G7/E7,0)</f>
        <v>0.43619603250631384</v>
      </c>
      <c r="K7" s="45">
        <f ca="1">IFERROR(SUM(G7,H7)/E7,0)</f>
        <v>0.52095615376136173</v>
      </c>
      <c r="L7" s="46">
        <f ca="1">IFERROR(SUM(G7,H7,I7)/E7,0)</f>
        <v>0.56357102515965085</v>
      </c>
      <c r="M7" s="5"/>
    </row>
    <row r="8" spans="1:13" x14ac:dyDescent="0.25">
      <c r="A8" s="18"/>
      <c r="B8" s="19">
        <v>4</v>
      </c>
      <c r="C8" s="20" t="s">
        <v>715</v>
      </c>
      <c r="D8" s="21">
        <v>49493760</v>
      </c>
      <c r="E8" s="22">
        <v>259492660</v>
      </c>
      <c r="F8" s="22">
        <f t="shared" ref="F8:F13" si="0">SUM(G8,H8,I8)</f>
        <v>163814266.80000001</v>
      </c>
      <c r="G8" s="22">
        <v>122456274.7</v>
      </c>
      <c r="H8" s="22">
        <v>21507691.800000001</v>
      </c>
      <c r="I8" s="22">
        <v>19850300.300000001</v>
      </c>
      <c r="J8" s="23">
        <f t="shared" ref="J8:J13" si="1">IFERROR(G8/E8,0)</f>
        <v>0.47190650671968909</v>
      </c>
      <c r="K8" s="23">
        <f t="shared" ref="K8:K13" si="2">IFERROR(SUM(G8,H8)/E8,0)</f>
        <v>0.55479012970925656</v>
      </c>
      <c r="L8" s="24">
        <f t="shared" ref="L8:L13" si="3">IFERROR(SUM(G8,H8,I8)/E8,0)</f>
        <v>0.63128670691494704</v>
      </c>
      <c r="M8" s="5"/>
    </row>
    <row r="9" spans="1:13" x14ac:dyDescent="0.25">
      <c r="A9" s="18"/>
      <c r="B9" s="19">
        <v>6</v>
      </c>
      <c r="C9" s="20" t="s">
        <v>1204</v>
      </c>
      <c r="D9" s="21">
        <v>34297169</v>
      </c>
      <c r="E9" s="22">
        <v>34414787</v>
      </c>
      <c r="F9" s="22">
        <f t="shared" si="0"/>
        <v>19518814.299999997</v>
      </c>
      <c r="G9" s="22">
        <v>16230725</v>
      </c>
      <c r="H9" s="22">
        <v>2960893.4</v>
      </c>
      <c r="I9" s="22">
        <v>327195.90000000002</v>
      </c>
      <c r="J9" s="23">
        <f t="shared" si="1"/>
        <v>0.47162067282299319</v>
      </c>
      <c r="K9" s="23">
        <f t="shared" si="2"/>
        <v>0.55765617262137923</v>
      </c>
      <c r="L9" s="24">
        <f t="shared" si="3"/>
        <v>0.5671635945327802</v>
      </c>
      <c r="M9" s="5"/>
    </row>
    <row r="10" spans="1:13" x14ac:dyDescent="0.25">
      <c r="A10" s="18"/>
      <c r="B10" s="19">
        <v>7</v>
      </c>
      <c r="C10" s="20" t="s">
        <v>365</v>
      </c>
      <c r="D10" s="21">
        <v>125880575</v>
      </c>
      <c r="E10" s="22">
        <v>124973568</v>
      </c>
      <c r="F10" s="22">
        <f t="shared" si="0"/>
        <v>3923597.7</v>
      </c>
      <c r="G10" s="22">
        <v>1662474.9</v>
      </c>
      <c r="H10" s="22">
        <v>1384863.3</v>
      </c>
      <c r="I10" s="22">
        <v>876259.5</v>
      </c>
      <c r="J10" s="23">
        <f t="shared" si="1"/>
        <v>1.3302612117147844E-2</v>
      </c>
      <c r="K10" s="23">
        <f t="shared" si="2"/>
        <v>2.4383861713862569E-2</v>
      </c>
      <c r="L10" s="24">
        <f t="shared" si="3"/>
        <v>3.1395420350005532E-2</v>
      </c>
      <c r="M10" s="5"/>
    </row>
    <row r="11" spans="1:13" x14ac:dyDescent="0.25">
      <c r="A11" s="18"/>
      <c r="B11" s="19">
        <v>22</v>
      </c>
      <c r="C11" s="20" t="s">
        <v>1096</v>
      </c>
      <c r="D11" s="21">
        <v>334632901</v>
      </c>
      <c r="E11" s="22">
        <v>348525222</v>
      </c>
      <c r="F11" s="22">
        <f t="shared" si="0"/>
        <v>245231240.90000001</v>
      </c>
      <c r="G11" s="22">
        <v>194390081.30000001</v>
      </c>
      <c r="H11" s="22">
        <v>39191997.200000003</v>
      </c>
      <c r="I11" s="22">
        <v>11649162.4</v>
      </c>
      <c r="J11" s="23">
        <f t="shared" si="1"/>
        <v>0.55775039804723237</v>
      </c>
      <c r="K11" s="23">
        <f t="shared" si="2"/>
        <v>0.67020136206957215</v>
      </c>
      <c r="L11" s="24">
        <f t="shared" si="3"/>
        <v>0.70362552096731756</v>
      </c>
      <c r="M11" s="5"/>
    </row>
    <row r="12" spans="1:13" ht="15.75" thickBot="1" x14ac:dyDescent="0.3">
      <c r="A12" s="47" t="s">
        <v>112</v>
      </c>
      <c r="B12" s="48"/>
      <c r="C12" s="49"/>
      <c r="D12" s="50">
        <f ca="1">SUM(D13:OFFSET(D11,(MATCH("GOBIERNOS LOCALES",$A$8:$A$50,0)-MATCH("GOBIERNOS REGIONALES",$A$8:$A$50,0)),0))</f>
        <v>0</v>
      </c>
      <c r="E12" s="51">
        <f ca="1">SUM(E13:OFFSET(E11,(MATCH("GOBIERNOS LOCALES",$A$8:$A$50,0)-MATCH("GOBIERNOS REGIONALES",$A$8:$A$50,0)),0))</f>
        <v>0</v>
      </c>
      <c r="F12" s="51">
        <f ca="1">SUM(F13:OFFSET(F11,(MATCH("GOBIERNOS LOCALES",$A$8:$A$50,0)-MATCH("GOBIERNOS REGIONALES",$A$8:$A$50,0)),0))</f>
        <v>0</v>
      </c>
      <c r="G12" s="51">
        <f ca="1">SUM(G13:OFFSET(G11,(MATCH("GOBIERNOS LOCALES",$A$8:$A$50,0)-MATCH("GOBIERNOS REGIONALES",$A$8:$A$50,0)),0))</f>
        <v>0</v>
      </c>
      <c r="H12" s="51">
        <f ca="1">SUM(H13:OFFSET(H11,(MATCH("GOBIERNOS LOCALES",$A$8:$A$50,0)-MATCH("GOBIERNOS REGIONALES",$A$8:$A$50,0)),0))</f>
        <v>0</v>
      </c>
      <c r="I12" s="51">
        <f ca="1">SUM(I13:OFFSET(I11,(MATCH("GOBIERNOS LOCALES",$A$8:$A$50,0)-MATCH("GOBIERNOS REGIONALES",$A$8:$A$50,0)),0))</f>
        <v>0</v>
      </c>
      <c r="J12" s="52">
        <f ca="1">IFERROR(G12/E12,0)</f>
        <v>0</v>
      </c>
      <c r="K12" s="52">
        <f ca="1">IFERROR(SUM(G12,H12)/E12,0)</f>
        <v>0</v>
      </c>
      <c r="L12" s="53">
        <f ca="1">IFERROR(SUM(G12,H12,I12)/E12,0)</f>
        <v>0</v>
      </c>
      <c r="M12" s="5"/>
    </row>
    <row r="13" spans="1:13" x14ac:dyDescent="0.25">
      <c r="A13" t="s">
        <v>138</v>
      </c>
      <c r="D13" s="6"/>
      <c r="E13" s="6"/>
      <c r="F13" s="6">
        <f t="shared" si="0"/>
        <v>0</v>
      </c>
      <c r="G13" s="6"/>
      <c r="H13" s="6"/>
      <c r="I13" s="6"/>
      <c r="J13" s="5">
        <f t="shared" si="1"/>
        <v>0</v>
      </c>
      <c r="K13" s="5">
        <f t="shared" si="2"/>
        <v>0</v>
      </c>
      <c r="L13" s="5">
        <f t="shared" si="3"/>
        <v>0</v>
      </c>
      <c r="M13" s="5"/>
    </row>
    <row r="14" spans="1:13" x14ac:dyDescent="0.25">
      <c r="D14" s="6"/>
      <c r="E14" s="6"/>
      <c r="F14" s="6"/>
      <c r="G14" s="6"/>
      <c r="H14" s="6"/>
      <c r="I14" s="6"/>
      <c r="J14" s="5"/>
      <c r="K14" s="5"/>
      <c r="L14" s="5"/>
      <c r="M14" s="5"/>
    </row>
  </sheetData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8"/>
  <dimension ref="A1:P100"/>
  <sheetViews>
    <sheetView workbookViewId="0">
      <selection activeCell="N2" sqref="N2"/>
    </sheetView>
  </sheetViews>
  <sheetFormatPr baseColWidth="10" defaultColWidth="11.7109375" defaultRowHeight="15" x14ac:dyDescent="0.25"/>
  <cols>
    <col min="1" max="1" width="4.28515625" customWidth="1"/>
    <col min="2" max="2" width="4.28515625" style="35" customWidth="1"/>
    <col min="3" max="3" width="31.42578125" customWidth="1"/>
    <col min="4" max="6" width="13.5703125" customWidth="1"/>
    <col min="7" max="9" width="0" hidden="1" customWidth="1"/>
  </cols>
  <sheetData>
    <row r="1" spans="1:16" ht="15.75" x14ac:dyDescent="0.25">
      <c r="A1" s="32">
        <v>86</v>
      </c>
      <c r="B1" s="34" t="s">
        <v>72</v>
      </c>
      <c r="C1" s="33" t="s">
        <v>71</v>
      </c>
      <c r="D1" s="33"/>
      <c r="E1" s="33"/>
      <c r="F1" s="33"/>
      <c r="G1" s="33"/>
      <c r="H1" s="33"/>
      <c r="I1" s="33"/>
      <c r="J1" s="33"/>
      <c r="K1" s="33"/>
      <c r="L1" s="33"/>
    </row>
    <row r="2" spans="1:16" ht="15.75" thickBot="1" x14ac:dyDescent="0.3">
      <c r="A2" s="2" t="s">
        <v>1202</v>
      </c>
      <c r="N2" s="1" t="s">
        <v>1218</v>
      </c>
    </row>
    <row r="3" spans="1:16" ht="15.75" thickBot="1" x14ac:dyDescent="0.3">
      <c r="A3" s="76" t="s">
        <v>79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6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6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  <c r="O5" s="6"/>
      <c r="P5" s="66"/>
    </row>
    <row r="6" spans="1:16" x14ac:dyDescent="0.25">
      <c r="A6" s="11" t="s">
        <v>11</v>
      </c>
      <c r="B6" s="37"/>
      <c r="C6" s="13"/>
      <c r="D6" s="14">
        <f ca="1">SUM(D7:OFFSET(D7,50,0))</f>
        <v>544304405</v>
      </c>
      <c r="E6" s="15">
        <f ca="1">SUM(E7:OFFSET(E7,50,0))</f>
        <v>767406237</v>
      </c>
      <c r="F6" s="15">
        <f ca="1">SUM(F7:OFFSET(F7,50,0))</f>
        <v>432487919.80000007</v>
      </c>
      <c r="G6" s="15">
        <f ca="1">SUM(G7:OFFSET(G7,50,0))</f>
        <v>334739556</v>
      </c>
      <c r="H6" s="15">
        <f ca="1">SUM(H7:OFFSET(H7,50,0))</f>
        <v>65045445.70000001</v>
      </c>
      <c r="I6" s="15">
        <f ca="1">SUM(I7:OFFSET(I7,50,0))</f>
        <v>32702918.100000005</v>
      </c>
      <c r="J6" s="16">
        <f ca="1">IFERROR(G6/E6,0)</f>
        <v>0.43619603263662293</v>
      </c>
      <c r="K6" s="16">
        <f ca="1">IFERROR(SUM(G6,H6)/E6,0)</f>
        <v>0.52095615389167083</v>
      </c>
      <c r="L6" s="17">
        <f ca="1">IFERROR(SUM(G6,H6,I6)/E6,0)</f>
        <v>0.56357102528995995</v>
      </c>
      <c r="M6" s="5"/>
      <c r="O6" s="6" t="s">
        <v>206</v>
      </c>
      <c r="P6" s="66" t="s">
        <v>207</v>
      </c>
    </row>
    <row r="7" spans="1:16" x14ac:dyDescent="0.25">
      <c r="A7" s="18"/>
      <c r="B7" s="38">
        <v>1</v>
      </c>
      <c r="C7" s="20" t="s">
        <v>82</v>
      </c>
      <c r="D7" s="21">
        <v>17585567</v>
      </c>
      <c r="E7" s="22">
        <v>24650934</v>
      </c>
      <c r="F7" s="22">
        <f t="shared" ref="F7:F31" si="0">SUM(G7,H7,I7)</f>
        <v>19019997.400000002</v>
      </c>
      <c r="G7" s="22">
        <v>15445882.6</v>
      </c>
      <c r="H7" s="22">
        <v>2430359.7000000002</v>
      </c>
      <c r="I7" s="22">
        <v>1143755.1000000001</v>
      </c>
      <c r="J7" s="23">
        <f t="shared" ref="J7:J31" si="1">IFERROR(G7/E7,0)</f>
        <v>0.62658407182462128</v>
      </c>
      <c r="K7" s="23">
        <f t="shared" ref="K7:K31" si="2">IFERROR(SUM(G7,H7)/E7,0)</f>
        <v>0.72517505016239958</v>
      </c>
      <c r="L7" s="24">
        <f t="shared" ref="L7:L31" si="3">IFERROR(SUM(G7,H7,I7)/E7,0)</f>
        <v>0.77157309333593616</v>
      </c>
      <c r="M7" s="5"/>
      <c r="N7" t="s">
        <v>92</v>
      </c>
      <c r="O7" s="6">
        <v>24243894.300000001</v>
      </c>
      <c r="P7" s="66">
        <v>0.80180970535944529</v>
      </c>
    </row>
    <row r="8" spans="1:16" x14ac:dyDescent="0.25">
      <c r="A8" s="18"/>
      <c r="B8" s="38">
        <v>2</v>
      </c>
      <c r="C8" s="20" t="s">
        <v>83</v>
      </c>
      <c r="D8" s="21">
        <v>47607751</v>
      </c>
      <c r="E8" s="22">
        <v>68959850</v>
      </c>
      <c r="F8" s="22">
        <f t="shared" si="0"/>
        <v>34022256.5</v>
      </c>
      <c r="G8" s="22">
        <v>21821792.699999999</v>
      </c>
      <c r="H8" s="22">
        <v>8535320.8000000007</v>
      </c>
      <c r="I8" s="22">
        <v>3665143</v>
      </c>
      <c r="J8" s="23">
        <f t="shared" si="1"/>
        <v>0.31644199777116683</v>
      </c>
      <c r="K8" s="23">
        <f t="shared" si="2"/>
        <v>0.44021432036177571</v>
      </c>
      <c r="L8" s="24">
        <f t="shared" si="3"/>
        <v>0.49336326137600356</v>
      </c>
      <c r="M8" s="5"/>
      <c r="N8" t="s">
        <v>98</v>
      </c>
      <c r="O8" s="6">
        <v>7705754.1000000006</v>
      </c>
      <c r="P8" s="66">
        <v>0.77981591668636685</v>
      </c>
    </row>
    <row r="9" spans="1:16" x14ac:dyDescent="0.25">
      <c r="A9" s="18"/>
      <c r="B9" s="38">
        <v>3</v>
      </c>
      <c r="C9" s="20" t="s">
        <v>84</v>
      </c>
      <c r="D9" s="21">
        <v>550834</v>
      </c>
      <c r="E9" s="22">
        <v>1129055</v>
      </c>
      <c r="F9" s="22">
        <f t="shared" si="0"/>
        <v>390173.6</v>
      </c>
      <c r="G9" s="22">
        <v>285912.09999999998</v>
      </c>
      <c r="H9" s="22">
        <v>57630.2</v>
      </c>
      <c r="I9" s="22">
        <v>46631.3</v>
      </c>
      <c r="J9" s="23">
        <f t="shared" si="1"/>
        <v>0.25323133062605452</v>
      </c>
      <c r="K9" s="23">
        <f t="shared" si="2"/>
        <v>0.30427419390552274</v>
      </c>
      <c r="L9" s="24">
        <f t="shared" si="3"/>
        <v>0.34557537055325027</v>
      </c>
      <c r="M9" s="5"/>
      <c r="N9" t="s">
        <v>82</v>
      </c>
      <c r="O9" s="6">
        <v>19019997.400000002</v>
      </c>
      <c r="P9" s="66">
        <v>0.77157309333593616</v>
      </c>
    </row>
    <row r="10" spans="1:16" x14ac:dyDescent="0.25">
      <c r="A10" s="18"/>
      <c r="B10" s="38">
        <v>4</v>
      </c>
      <c r="C10" s="20" t="s">
        <v>85</v>
      </c>
      <c r="D10" s="21">
        <v>19888550</v>
      </c>
      <c r="E10" s="22">
        <v>35094123</v>
      </c>
      <c r="F10" s="22">
        <f t="shared" si="0"/>
        <v>26655141.800000001</v>
      </c>
      <c r="G10" s="22">
        <v>21027272.899999999</v>
      </c>
      <c r="H10" s="22">
        <v>2876227.6</v>
      </c>
      <c r="I10" s="22">
        <v>2751641.3</v>
      </c>
      <c r="J10" s="23">
        <f t="shared" si="1"/>
        <v>0.59916792620804338</v>
      </c>
      <c r="K10" s="23">
        <f t="shared" si="2"/>
        <v>0.68112545510825273</v>
      </c>
      <c r="L10" s="24">
        <f t="shared" si="3"/>
        <v>0.75953292236423753</v>
      </c>
      <c r="M10" s="5"/>
      <c r="N10" t="s">
        <v>85</v>
      </c>
      <c r="O10" s="6">
        <v>26655141.800000001</v>
      </c>
      <c r="P10" s="66">
        <v>0.75953292236423753</v>
      </c>
    </row>
    <row r="11" spans="1:16" x14ac:dyDescent="0.25">
      <c r="A11" s="18"/>
      <c r="B11" s="38">
        <v>5</v>
      </c>
      <c r="C11" s="20" t="s">
        <v>86</v>
      </c>
      <c r="D11" s="21">
        <v>810872</v>
      </c>
      <c r="E11" s="22">
        <v>3020300</v>
      </c>
      <c r="F11" s="22">
        <f t="shared" si="0"/>
        <v>1996835.5</v>
      </c>
      <c r="G11" s="22">
        <v>1560234.7</v>
      </c>
      <c r="H11" s="22">
        <v>231183</v>
      </c>
      <c r="I11" s="22">
        <v>205417.8</v>
      </c>
      <c r="J11" s="23">
        <f t="shared" si="1"/>
        <v>0.51658269046121241</v>
      </c>
      <c r="K11" s="23">
        <f t="shared" si="2"/>
        <v>0.59312574909777172</v>
      </c>
      <c r="L11" s="24">
        <f t="shared" si="3"/>
        <v>0.66113813197364502</v>
      </c>
      <c r="M11" s="5"/>
      <c r="N11" t="s">
        <v>103</v>
      </c>
      <c r="O11" s="6">
        <v>23169481.199999999</v>
      </c>
      <c r="P11" s="66">
        <v>0.75738557198846279</v>
      </c>
    </row>
    <row r="12" spans="1:16" x14ac:dyDescent="0.25">
      <c r="A12" s="18"/>
      <c r="B12" s="38">
        <v>6</v>
      </c>
      <c r="C12" s="20" t="s">
        <v>87</v>
      </c>
      <c r="D12" s="21">
        <v>21801674</v>
      </c>
      <c r="E12" s="22">
        <v>34118262</v>
      </c>
      <c r="F12" s="22">
        <f t="shared" si="0"/>
        <v>24581786.700000003</v>
      </c>
      <c r="G12" s="22">
        <v>19147959.600000001</v>
      </c>
      <c r="H12" s="22">
        <v>3890499.6</v>
      </c>
      <c r="I12" s="22">
        <v>1543327.5</v>
      </c>
      <c r="J12" s="23">
        <f t="shared" si="1"/>
        <v>0.56122318305662822</v>
      </c>
      <c r="K12" s="23">
        <f t="shared" si="2"/>
        <v>0.67525301259483861</v>
      </c>
      <c r="L12" s="24">
        <f t="shared" si="3"/>
        <v>0.7204876584862383</v>
      </c>
      <c r="M12" s="5"/>
      <c r="N12" t="s">
        <v>102</v>
      </c>
      <c r="O12" s="6">
        <v>22907699.800000001</v>
      </c>
      <c r="P12" s="66">
        <v>0.75189331535172732</v>
      </c>
    </row>
    <row r="13" spans="1:16" x14ac:dyDescent="0.25">
      <c r="A13" s="18"/>
      <c r="B13" s="38">
        <v>7</v>
      </c>
      <c r="C13" s="20" t="s">
        <v>88</v>
      </c>
      <c r="D13" s="21">
        <v>185195</v>
      </c>
      <c r="E13" s="22">
        <v>8372746</v>
      </c>
      <c r="F13" s="22">
        <f t="shared" si="0"/>
        <v>2718016.2</v>
      </c>
      <c r="G13" s="22">
        <v>1704685.4</v>
      </c>
      <c r="H13" s="22">
        <v>179460.5</v>
      </c>
      <c r="I13" s="22">
        <v>833870.3</v>
      </c>
      <c r="J13" s="23">
        <f t="shared" si="1"/>
        <v>0.2035993209396296</v>
      </c>
      <c r="K13" s="23">
        <f t="shared" si="2"/>
        <v>0.22503320893766512</v>
      </c>
      <c r="L13" s="24">
        <f t="shared" si="3"/>
        <v>0.32462661592743886</v>
      </c>
      <c r="M13" s="5"/>
      <c r="N13" t="s">
        <v>104</v>
      </c>
      <c r="O13" s="6">
        <v>10895010.6</v>
      </c>
      <c r="P13" s="66">
        <v>0.74897809445721686</v>
      </c>
    </row>
    <row r="14" spans="1:16" x14ac:dyDescent="0.25">
      <c r="A14" s="18"/>
      <c r="B14" s="38">
        <v>8</v>
      </c>
      <c r="C14" s="20" t="s">
        <v>89</v>
      </c>
      <c r="D14" s="21">
        <v>19580277</v>
      </c>
      <c r="E14" s="22">
        <v>46973003</v>
      </c>
      <c r="F14" s="22">
        <f t="shared" si="0"/>
        <v>26154024.900000002</v>
      </c>
      <c r="G14" s="22">
        <v>21747692.300000001</v>
      </c>
      <c r="H14" s="22">
        <v>3019016.6</v>
      </c>
      <c r="I14" s="22">
        <v>1387316</v>
      </c>
      <c r="J14" s="23">
        <f t="shared" si="1"/>
        <v>0.46298279673539289</v>
      </c>
      <c r="K14" s="23">
        <f t="shared" si="2"/>
        <v>0.52725411019602053</v>
      </c>
      <c r="L14" s="24">
        <f t="shared" si="3"/>
        <v>0.55678843654087862</v>
      </c>
      <c r="M14" s="5"/>
      <c r="N14" t="s">
        <v>99</v>
      </c>
      <c r="O14" s="6">
        <v>10231000.5</v>
      </c>
      <c r="P14" s="66">
        <v>0.7372489482259007</v>
      </c>
    </row>
    <row r="15" spans="1:16" x14ac:dyDescent="0.25">
      <c r="A15" s="18"/>
      <c r="B15" s="38">
        <v>9</v>
      </c>
      <c r="C15" s="20" t="s">
        <v>90</v>
      </c>
      <c r="D15" s="21">
        <v>739462</v>
      </c>
      <c r="E15" s="22">
        <v>2541346</v>
      </c>
      <c r="F15" s="22">
        <f t="shared" si="0"/>
        <v>1487385.7</v>
      </c>
      <c r="G15" s="22">
        <v>1131304.2</v>
      </c>
      <c r="H15" s="22">
        <v>198068.8</v>
      </c>
      <c r="I15" s="22">
        <v>158012.70000000001</v>
      </c>
      <c r="J15" s="23">
        <f t="shared" si="1"/>
        <v>0.44515945487155228</v>
      </c>
      <c r="K15" s="23">
        <f t="shared" si="2"/>
        <v>0.52309799610127861</v>
      </c>
      <c r="L15" s="24">
        <f t="shared" si="3"/>
        <v>0.58527477171546105</v>
      </c>
      <c r="M15" s="5"/>
      <c r="N15" t="s">
        <v>93</v>
      </c>
      <c r="O15" s="6">
        <v>5021554.6999999993</v>
      </c>
      <c r="P15" s="66">
        <v>0.72180031697634572</v>
      </c>
    </row>
    <row r="16" spans="1:16" x14ac:dyDescent="0.25">
      <c r="A16" s="18"/>
      <c r="B16" s="38">
        <v>10</v>
      </c>
      <c r="C16" s="20" t="s">
        <v>91</v>
      </c>
      <c r="D16" s="21">
        <v>30480864</v>
      </c>
      <c r="E16" s="22">
        <v>30309554</v>
      </c>
      <c r="F16" s="22">
        <f t="shared" si="0"/>
        <v>14611156</v>
      </c>
      <c r="G16" s="22">
        <v>9504397.9000000004</v>
      </c>
      <c r="H16" s="22">
        <v>3339692.8</v>
      </c>
      <c r="I16" s="22">
        <v>1767065.3</v>
      </c>
      <c r="J16" s="23">
        <f t="shared" si="1"/>
        <v>0.31357762308214765</v>
      </c>
      <c r="K16" s="23">
        <f t="shared" si="2"/>
        <v>0.42376376438927471</v>
      </c>
      <c r="L16" s="24">
        <f t="shared" si="3"/>
        <v>0.48206436821868115</v>
      </c>
      <c r="M16" s="5"/>
      <c r="N16" t="s">
        <v>87</v>
      </c>
      <c r="O16" s="6">
        <v>24581786.700000003</v>
      </c>
      <c r="P16" s="66">
        <v>0.7204876584862383</v>
      </c>
    </row>
    <row r="17" spans="1:16" x14ac:dyDescent="0.25">
      <c r="A17" s="18"/>
      <c r="B17" s="38">
        <v>11</v>
      </c>
      <c r="C17" s="20" t="s">
        <v>92</v>
      </c>
      <c r="D17" s="21">
        <v>18042741</v>
      </c>
      <c r="E17" s="22">
        <v>30236469</v>
      </c>
      <c r="F17" s="22">
        <f t="shared" si="0"/>
        <v>24243894.300000001</v>
      </c>
      <c r="G17" s="22">
        <v>19260658.699999999</v>
      </c>
      <c r="H17" s="22">
        <v>3216688.8</v>
      </c>
      <c r="I17" s="22">
        <v>1766546.8</v>
      </c>
      <c r="J17" s="23">
        <f t="shared" si="1"/>
        <v>0.63700092428120492</v>
      </c>
      <c r="K17" s="23">
        <f t="shared" si="2"/>
        <v>0.74338533047625366</v>
      </c>
      <c r="L17" s="24">
        <f t="shared" si="3"/>
        <v>0.80180970535944529</v>
      </c>
      <c r="M17" s="5"/>
      <c r="N17" t="s">
        <v>94</v>
      </c>
      <c r="O17" s="6">
        <v>23987201.099999998</v>
      </c>
      <c r="P17" s="66">
        <v>0.67885969338394547</v>
      </c>
    </row>
    <row r="18" spans="1:16" x14ac:dyDescent="0.25">
      <c r="A18" s="18"/>
      <c r="B18" s="38">
        <v>12</v>
      </c>
      <c r="C18" s="20" t="s">
        <v>93</v>
      </c>
      <c r="D18" s="21">
        <v>865882</v>
      </c>
      <c r="E18" s="22">
        <v>6956986</v>
      </c>
      <c r="F18" s="22">
        <f t="shared" si="0"/>
        <v>5021554.6999999993</v>
      </c>
      <c r="G18" s="22">
        <v>4336530.3</v>
      </c>
      <c r="H18" s="22">
        <v>648816.30000000005</v>
      </c>
      <c r="I18" s="22">
        <v>36208.1</v>
      </c>
      <c r="J18" s="23">
        <f t="shared" si="1"/>
        <v>0.6233346308300749</v>
      </c>
      <c r="K18" s="23">
        <f t="shared" si="2"/>
        <v>0.71659574994113828</v>
      </c>
      <c r="L18" s="24">
        <f t="shared" si="3"/>
        <v>0.72180031697634572</v>
      </c>
      <c r="M18" s="5"/>
      <c r="N18" t="s">
        <v>86</v>
      </c>
      <c r="O18" s="6">
        <v>1996835.5</v>
      </c>
      <c r="P18" s="66">
        <v>0.66113813197364502</v>
      </c>
    </row>
    <row r="19" spans="1:16" x14ac:dyDescent="0.25">
      <c r="A19" s="18"/>
      <c r="B19" s="38">
        <v>13</v>
      </c>
      <c r="C19" s="20" t="s">
        <v>94</v>
      </c>
      <c r="D19" s="21">
        <v>17111976</v>
      </c>
      <c r="E19" s="22">
        <v>35334549</v>
      </c>
      <c r="F19" s="22">
        <f t="shared" si="0"/>
        <v>23987201.099999998</v>
      </c>
      <c r="G19" s="22">
        <v>20312492.800000001</v>
      </c>
      <c r="H19" s="22">
        <v>2341179.4</v>
      </c>
      <c r="I19" s="22">
        <v>1333528.8999999999</v>
      </c>
      <c r="J19" s="23">
        <f t="shared" si="1"/>
        <v>0.57486209318817116</v>
      </c>
      <c r="K19" s="23">
        <f t="shared" si="2"/>
        <v>0.64111960789424538</v>
      </c>
      <c r="L19" s="24">
        <f t="shared" si="3"/>
        <v>0.67885969338394547</v>
      </c>
      <c r="M19" s="5"/>
      <c r="N19" t="s">
        <v>95</v>
      </c>
      <c r="O19" s="6">
        <v>27576815.300000001</v>
      </c>
      <c r="P19" s="66">
        <v>0.6453268145769907</v>
      </c>
    </row>
    <row r="20" spans="1:16" x14ac:dyDescent="0.25">
      <c r="A20" s="18"/>
      <c r="B20" s="38">
        <v>14</v>
      </c>
      <c r="C20" s="20" t="s">
        <v>95</v>
      </c>
      <c r="D20" s="21">
        <v>21855176</v>
      </c>
      <c r="E20" s="22">
        <v>42733100</v>
      </c>
      <c r="F20" s="22">
        <f t="shared" si="0"/>
        <v>27576815.300000001</v>
      </c>
      <c r="G20" s="22">
        <v>22437823</v>
      </c>
      <c r="H20" s="22">
        <v>3203758.3</v>
      </c>
      <c r="I20" s="22">
        <v>1935234</v>
      </c>
      <c r="J20" s="23">
        <f t="shared" si="1"/>
        <v>0.52506892783345926</v>
      </c>
      <c r="K20" s="23">
        <f t="shared" si="2"/>
        <v>0.6000402802511402</v>
      </c>
      <c r="L20" s="24">
        <f t="shared" si="3"/>
        <v>0.6453268145769907</v>
      </c>
      <c r="M20" s="5"/>
      <c r="N20" t="s">
        <v>101</v>
      </c>
      <c r="O20" s="6">
        <v>32499759.700000003</v>
      </c>
      <c r="P20" s="66">
        <v>0.59751857892043303</v>
      </c>
    </row>
    <row r="21" spans="1:16" x14ac:dyDescent="0.25">
      <c r="A21" s="18"/>
      <c r="B21" s="38">
        <v>15</v>
      </c>
      <c r="C21" s="20" t="s">
        <v>96</v>
      </c>
      <c r="D21" s="21">
        <v>183799856</v>
      </c>
      <c r="E21" s="22">
        <v>169112653</v>
      </c>
      <c r="F21" s="22">
        <f t="shared" si="0"/>
        <v>54804576.100000001</v>
      </c>
      <c r="G21" s="22">
        <v>43334157.100000001</v>
      </c>
      <c r="H21" s="22">
        <v>8258557.2000000002</v>
      </c>
      <c r="I21" s="22">
        <v>3211861.8</v>
      </c>
      <c r="J21" s="23">
        <f t="shared" si="1"/>
        <v>0.25624432194319607</v>
      </c>
      <c r="K21" s="23">
        <f t="shared" si="2"/>
        <v>0.30507897182595795</v>
      </c>
      <c r="L21" s="24">
        <f t="shared" si="3"/>
        <v>0.32407141114390775</v>
      </c>
      <c r="M21" s="5"/>
      <c r="N21" t="s">
        <v>105</v>
      </c>
      <c r="O21" s="6">
        <v>10006732.700000001</v>
      </c>
      <c r="P21" s="66">
        <v>0.59648351445290693</v>
      </c>
    </row>
    <row r="22" spans="1:16" x14ac:dyDescent="0.25">
      <c r="A22" s="18"/>
      <c r="B22" s="38">
        <v>16</v>
      </c>
      <c r="C22" s="20" t="s">
        <v>97</v>
      </c>
      <c r="D22" s="21">
        <v>23595495</v>
      </c>
      <c r="E22" s="22">
        <v>26125509</v>
      </c>
      <c r="F22" s="22">
        <f t="shared" si="0"/>
        <v>11658951.6</v>
      </c>
      <c r="G22" s="22">
        <v>6991295.0999999996</v>
      </c>
      <c r="H22" s="22">
        <v>3494182</v>
      </c>
      <c r="I22" s="22">
        <v>1173474.5</v>
      </c>
      <c r="J22" s="23">
        <f t="shared" si="1"/>
        <v>0.26760416801831494</v>
      </c>
      <c r="K22" s="23">
        <f t="shared" si="2"/>
        <v>0.40135015551275954</v>
      </c>
      <c r="L22" s="24">
        <f t="shared" si="3"/>
        <v>0.4462669645977041</v>
      </c>
      <c r="M22" s="5"/>
      <c r="N22" t="s">
        <v>106</v>
      </c>
      <c r="O22" s="6">
        <v>9306786.7000000011</v>
      </c>
      <c r="P22" s="66">
        <v>0.59587430023021115</v>
      </c>
    </row>
    <row r="23" spans="1:16" x14ac:dyDescent="0.25">
      <c r="A23" s="18"/>
      <c r="B23" s="38">
        <v>17</v>
      </c>
      <c r="C23" s="20" t="s">
        <v>98</v>
      </c>
      <c r="D23" s="21">
        <v>5538685</v>
      </c>
      <c r="E23" s="22">
        <v>9881504</v>
      </c>
      <c r="F23" s="22">
        <f t="shared" si="0"/>
        <v>7705754.1000000006</v>
      </c>
      <c r="G23" s="22">
        <v>6113827.7000000002</v>
      </c>
      <c r="H23" s="22">
        <v>1011369.4</v>
      </c>
      <c r="I23" s="22">
        <v>580557</v>
      </c>
      <c r="J23" s="23">
        <f t="shared" si="1"/>
        <v>0.61871428681301954</v>
      </c>
      <c r="K23" s="23">
        <f t="shared" si="2"/>
        <v>0.72106403033384392</v>
      </c>
      <c r="L23" s="24">
        <f t="shared" si="3"/>
        <v>0.77981591668636685</v>
      </c>
      <c r="M23" s="5"/>
      <c r="N23" t="s">
        <v>90</v>
      </c>
      <c r="O23" s="6">
        <v>1487385.7</v>
      </c>
      <c r="P23" s="66">
        <v>0.58527477171546105</v>
      </c>
    </row>
    <row r="24" spans="1:16" x14ac:dyDescent="0.25">
      <c r="A24" s="18"/>
      <c r="B24" s="38">
        <v>18</v>
      </c>
      <c r="C24" s="20" t="s">
        <v>99</v>
      </c>
      <c r="D24" s="21">
        <v>8956351</v>
      </c>
      <c r="E24" s="22">
        <v>13877267</v>
      </c>
      <c r="F24" s="22">
        <f t="shared" si="0"/>
        <v>10231000.5</v>
      </c>
      <c r="G24" s="22">
        <v>8166302.5</v>
      </c>
      <c r="H24" s="22">
        <v>1389753.4</v>
      </c>
      <c r="I24" s="22">
        <v>674944.6</v>
      </c>
      <c r="J24" s="23">
        <f t="shared" si="1"/>
        <v>0.58846619438827541</v>
      </c>
      <c r="K24" s="23">
        <f t="shared" si="2"/>
        <v>0.68861223899489721</v>
      </c>
      <c r="L24" s="24">
        <f t="shared" si="3"/>
        <v>0.7372489482259007</v>
      </c>
      <c r="M24" s="5"/>
      <c r="N24" t="s">
        <v>89</v>
      </c>
      <c r="O24" s="6">
        <v>26154024.900000002</v>
      </c>
      <c r="P24" s="66">
        <v>0.55678843654087862</v>
      </c>
    </row>
    <row r="25" spans="1:16" x14ac:dyDescent="0.25">
      <c r="A25" s="18"/>
      <c r="B25" s="38">
        <v>19</v>
      </c>
      <c r="C25" s="20" t="s">
        <v>100</v>
      </c>
      <c r="D25" s="21">
        <v>14590158</v>
      </c>
      <c r="E25" s="22">
        <v>15588312</v>
      </c>
      <c r="F25" s="22">
        <f t="shared" si="0"/>
        <v>6835927.1000000006</v>
      </c>
      <c r="G25" s="22">
        <v>4414778</v>
      </c>
      <c r="H25" s="22">
        <v>1876432.2</v>
      </c>
      <c r="I25" s="22">
        <v>544716.9</v>
      </c>
      <c r="J25" s="23">
        <f t="shared" si="1"/>
        <v>0.28321077997412419</v>
      </c>
      <c r="K25" s="23">
        <f t="shared" si="2"/>
        <v>0.403585083490759</v>
      </c>
      <c r="L25" s="24">
        <f t="shared" si="3"/>
        <v>0.43852901455911331</v>
      </c>
      <c r="M25" s="5"/>
      <c r="N25" t="s">
        <v>83</v>
      </c>
      <c r="O25" s="6">
        <v>34022256.5</v>
      </c>
      <c r="P25" s="66">
        <v>0.49336326137600356</v>
      </c>
    </row>
    <row r="26" spans="1:16" x14ac:dyDescent="0.25">
      <c r="A26" s="18"/>
      <c r="B26" s="38">
        <v>20</v>
      </c>
      <c r="C26" s="20" t="s">
        <v>101</v>
      </c>
      <c r="D26" s="21">
        <v>19658757</v>
      </c>
      <c r="E26" s="22">
        <v>54391212</v>
      </c>
      <c r="F26" s="22">
        <f t="shared" si="0"/>
        <v>32499759.700000003</v>
      </c>
      <c r="G26" s="22">
        <v>26592664.5</v>
      </c>
      <c r="H26" s="22">
        <v>3827898.6</v>
      </c>
      <c r="I26" s="22">
        <v>2079196.6</v>
      </c>
      <c r="J26" s="23">
        <f t="shared" si="1"/>
        <v>0.48891472578327544</v>
      </c>
      <c r="K26" s="23">
        <f t="shared" si="2"/>
        <v>0.55929187788644974</v>
      </c>
      <c r="L26" s="24">
        <f t="shared" si="3"/>
        <v>0.59751857892043303</v>
      </c>
      <c r="M26" s="5"/>
      <c r="N26" t="s">
        <v>91</v>
      </c>
      <c r="O26" s="6">
        <v>14611156</v>
      </c>
      <c r="P26" s="66">
        <v>0.48206436821868115</v>
      </c>
    </row>
    <row r="27" spans="1:16" x14ac:dyDescent="0.25">
      <c r="A27" s="18"/>
      <c r="B27" s="38">
        <v>21</v>
      </c>
      <c r="C27" s="20" t="s">
        <v>102</v>
      </c>
      <c r="D27" s="21">
        <v>14750619</v>
      </c>
      <c r="E27" s="22">
        <v>30466689</v>
      </c>
      <c r="F27" s="22">
        <f t="shared" si="0"/>
        <v>22907699.800000001</v>
      </c>
      <c r="G27" s="22">
        <v>18403909</v>
      </c>
      <c r="H27" s="22">
        <v>2935429.7</v>
      </c>
      <c r="I27" s="22">
        <v>1568361.1</v>
      </c>
      <c r="J27" s="23">
        <f t="shared" si="1"/>
        <v>0.60406659220501446</v>
      </c>
      <c r="K27" s="23">
        <f t="shared" si="2"/>
        <v>0.70041541763858883</v>
      </c>
      <c r="L27" s="24">
        <f t="shared" si="3"/>
        <v>0.75189331535172732</v>
      </c>
      <c r="M27" s="5"/>
      <c r="N27" t="s">
        <v>97</v>
      </c>
      <c r="O27" s="6">
        <v>11658951.6</v>
      </c>
      <c r="P27" s="66">
        <v>0.4462669645977041</v>
      </c>
    </row>
    <row r="28" spans="1:16" x14ac:dyDescent="0.25">
      <c r="A28" s="18"/>
      <c r="B28" s="38">
        <v>22</v>
      </c>
      <c r="C28" s="20" t="s">
        <v>103</v>
      </c>
      <c r="D28" s="21">
        <v>21563947</v>
      </c>
      <c r="E28" s="22">
        <v>30591395</v>
      </c>
      <c r="F28" s="22">
        <f t="shared" si="0"/>
        <v>23169481.199999999</v>
      </c>
      <c r="G28" s="22">
        <v>18827384.5</v>
      </c>
      <c r="H28" s="22">
        <v>2740111.5</v>
      </c>
      <c r="I28" s="22">
        <v>1601985.2</v>
      </c>
      <c r="J28" s="23">
        <f t="shared" si="1"/>
        <v>0.61544707261633536</v>
      </c>
      <c r="K28" s="23">
        <f t="shared" si="2"/>
        <v>0.70501838834090436</v>
      </c>
      <c r="L28" s="24">
        <f t="shared" si="3"/>
        <v>0.75738557198846279</v>
      </c>
      <c r="M28" s="5"/>
      <c r="N28" t="s">
        <v>100</v>
      </c>
      <c r="O28" s="6">
        <v>6835927.1000000006</v>
      </c>
      <c r="P28" s="66">
        <v>0.43852901455911331</v>
      </c>
    </row>
    <row r="29" spans="1:16" x14ac:dyDescent="0.25">
      <c r="A29" s="18"/>
      <c r="B29" s="38">
        <v>23</v>
      </c>
      <c r="C29" s="20" t="s">
        <v>104</v>
      </c>
      <c r="D29" s="21">
        <v>8996787</v>
      </c>
      <c r="E29" s="22">
        <v>14546501</v>
      </c>
      <c r="F29" s="22">
        <f t="shared" si="0"/>
        <v>10895010.6</v>
      </c>
      <c r="G29" s="22">
        <v>8788056.4000000004</v>
      </c>
      <c r="H29" s="22">
        <v>1457221.5</v>
      </c>
      <c r="I29" s="22">
        <v>649732.69999999995</v>
      </c>
      <c r="J29" s="23">
        <f t="shared" si="1"/>
        <v>0.60413541373282831</v>
      </c>
      <c r="K29" s="23">
        <f t="shared" si="2"/>
        <v>0.70431218476525737</v>
      </c>
      <c r="L29" s="24">
        <f t="shared" si="3"/>
        <v>0.74897809445721686</v>
      </c>
      <c r="M29" s="5"/>
      <c r="N29" t="s">
        <v>84</v>
      </c>
      <c r="O29" s="6">
        <v>390173.6</v>
      </c>
      <c r="P29" s="66">
        <v>0.34557537055325027</v>
      </c>
    </row>
    <row r="30" spans="1:16" x14ac:dyDescent="0.25">
      <c r="A30" s="18"/>
      <c r="B30" s="38">
        <v>24</v>
      </c>
      <c r="C30" s="20" t="s">
        <v>105</v>
      </c>
      <c r="D30" s="21">
        <v>8486524</v>
      </c>
      <c r="E30" s="22">
        <v>16776210</v>
      </c>
      <c r="F30" s="22">
        <f t="shared" si="0"/>
        <v>10006732.700000001</v>
      </c>
      <c r="G30" s="22">
        <v>7764638.7999999998</v>
      </c>
      <c r="H30" s="22">
        <v>1156185.1000000001</v>
      </c>
      <c r="I30" s="22">
        <v>1085908.8</v>
      </c>
      <c r="J30" s="23">
        <f t="shared" si="1"/>
        <v>0.46283629019903777</v>
      </c>
      <c r="K30" s="23">
        <f t="shared" si="2"/>
        <v>0.53175442486711844</v>
      </c>
      <c r="L30" s="24">
        <f t="shared" si="3"/>
        <v>0.59648351445290693</v>
      </c>
      <c r="M30" s="5"/>
      <c r="N30" t="s">
        <v>88</v>
      </c>
      <c r="O30" s="6">
        <v>2718016.2</v>
      </c>
      <c r="P30" s="66">
        <v>0.32462661592743886</v>
      </c>
    </row>
    <row r="31" spans="1:16" ht="15.75" thickBot="1" x14ac:dyDescent="0.3">
      <c r="A31" s="25"/>
      <c r="B31" s="39">
        <v>25</v>
      </c>
      <c r="C31" s="27" t="s">
        <v>106</v>
      </c>
      <c r="D31" s="28">
        <v>17260405</v>
      </c>
      <c r="E31" s="29">
        <v>15618708</v>
      </c>
      <c r="F31" s="29">
        <f t="shared" si="0"/>
        <v>9306786.7000000011</v>
      </c>
      <c r="G31" s="29">
        <v>5617903.2000000002</v>
      </c>
      <c r="H31" s="29">
        <v>2730402.7</v>
      </c>
      <c r="I31" s="29">
        <v>958480.8</v>
      </c>
      <c r="J31" s="30">
        <f t="shared" si="1"/>
        <v>0.35969064790762462</v>
      </c>
      <c r="K31" s="30">
        <f t="shared" si="2"/>
        <v>0.53450681708115677</v>
      </c>
      <c r="L31" s="31">
        <f t="shared" si="3"/>
        <v>0.59587430023021115</v>
      </c>
      <c r="M31" s="5"/>
      <c r="N31" t="s">
        <v>96</v>
      </c>
      <c r="O31" s="6">
        <v>54804576.100000001</v>
      </c>
      <c r="P31" s="66">
        <v>0.32407141114390775</v>
      </c>
    </row>
    <row r="32" spans="1:16" x14ac:dyDescent="0.25">
      <c r="O32" s="6"/>
      <c r="P32" s="66"/>
    </row>
    <row r="33" spans="15:16" x14ac:dyDescent="0.25">
      <c r="O33" s="6"/>
      <c r="P33" s="66"/>
    </row>
    <row r="34" spans="15:16" x14ac:dyDescent="0.25">
      <c r="O34" s="6"/>
      <c r="P34" s="66"/>
    </row>
    <row r="35" spans="15:16" x14ac:dyDescent="0.25">
      <c r="O35" s="6"/>
      <c r="P35" s="66"/>
    </row>
    <row r="36" spans="15:16" x14ac:dyDescent="0.25">
      <c r="O36" s="6"/>
      <c r="P36" s="66"/>
    </row>
    <row r="37" spans="15:16" x14ac:dyDescent="0.25">
      <c r="O37" s="6"/>
      <c r="P37" s="66"/>
    </row>
    <row r="38" spans="15:16" x14ac:dyDescent="0.25">
      <c r="O38" s="6"/>
      <c r="P38" s="66"/>
    </row>
    <row r="39" spans="15:16" x14ac:dyDescent="0.25">
      <c r="O39" s="6"/>
      <c r="P39" s="66"/>
    </row>
    <row r="40" spans="15:16" x14ac:dyDescent="0.25">
      <c r="O40" s="6"/>
      <c r="P40" s="66"/>
    </row>
    <row r="41" spans="15:16" x14ac:dyDescent="0.25">
      <c r="O41" s="6"/>
      <c r="P41" s="66"/>
    </row>
    <row r="42" spans="15:16" x14ac:dyDescent="0.25">
      <c r="O42" s="6"/>
      <c r="P42" s="66"/>
    </row>
    <row r="43" spans="15:16" x14ac:dyDescent="0.25">
      <c r="O43" s="6"/>
      <c r="P43" s="66"/>
    </row>
    <row r="44" spans="15:16" x14ac:dyDescent="0.25">
      <c r="O44" s="6"/>
      <c r="P44" s="66"/>
    </row>
    <row r="45" spans="15:16" x14ac:dyDescent="0.25">
      <c r="O45" s="6"/>
      <c r="P45" s="66"/>
    </row>
    <row r="46" spans="15:16" x14ac:dyDescent="0.25">
      <c r="O46" s="6"/>
      <c r="P46" s="66"/>
    </row>
    <row r="47" spans="15:16" x14ac:dyDescent="0.25">
      <c r="O47" s="6"/>
      <c r="P47" s="66"/>
    </row>
    <row r="48" spans="15:16" x14ac:dyDescent="0.25">
      <c r="O48" s="6"/>
      <c r="P48" s="66"/>
    </row>
    <row r="49" spans="15:16" x14ac:dyDescent="0.25">
      <c r="O49" s="6"/>
      <c r="P49" s="66"/>
    </row>
    <row r="50" spans="15:16" x14ac:dyDescent="0.25">
      <c r="O50" s="6"/>
      <c r="P50" s="66"/>
    </row>
    <row r="51" spans="15:16" x14ac:dyDescent="0.25">
      <c r="O51" s="6"/>
      <c r="P51" s="66"/>
    </row>
    <row r="52" spans="15:16" x14ac:dyDescent="0.25">
      <c r="O52" s="6"/>
      <c r="P52" s="66"/>
    </row>
    <row r="53" spans="15:16" x14ac:dyDescent="0.25">
      <c r="O53" s="6"/>
      <c r="P53" s="66"/>
    </row>
    <row r="54" spans="15:16" x14ac:dyDescent="0.25">
      <c r="O54" s="6"/>
      <c r="P54" s="66"/>
    </row>
    <row r="55" spans="15:16" x14ac:dyDescent="0.25">
      <c r="O55" s="6"/>
      <c r="P55" s="66"/>
    </row>
    <row r="56" spans="15:16" x14ac:dyDescent="0.25">
      <c r="O56" s="6"/>
      <c r="P56" s="66"/>
    </row>
    <row r="57" spans="15:16" x14ac:dyDescent="0.25">
      <c r="O57" s="6"/>
      <c r="P57" s="66"/>
    </row>
    <row r="58" spans="15:16" x14ac:dyDescent="0.25">
      <c r="O58" s="6"/>
      <c r="P58" s="66"/>
    </row>
    <row r="59" spans="15:16" x14ac:dyDescent="0.25">
      <c r="O59" s="6"/>
      <c r="P59" s="66"/>
    </row>
    <row r="60" spans="15:16" x14ac:dyDescent="0.25">
      <c r="O60" s="6"/>
      <c r="P60" s="66"/>
    </row>
    <row r="61" spans="15:16" x14ac:dyDescent="0.25">
      <c r="O61" s="6"/>
      <c r="P61" s="66"/>
    </row>
    <row r="62" spans="15:16" x14ac:dyDescent="0.25">
      <c r="O62" s="6"/>
      <c r="P62" s="66"/>
    </row>
    <row r="63" spans="15:16" x14ac:dyDescent="0.25">
      <c r="O63" s="6"/>
      <c r="P63" s="66"/>
    </row>
    <row r="64" spans="15:16" x14ac:dyDescent="0.25">
      <c r="O64" s="6"/>
      <c r="P64" s="66"/>
    </row>
    <row r="65" spans="15:16" x14ac:dyDescent="0.25">
      <c r="O65" s="6"/>
      <c r="P65" s="66"/>
    </row>
    <row r="66" spans="15:16" x14ac:dyDescent="0.25">
      <c r="O66" s="6"/>
      <c r="P66" s="66"/>
    </row>
    <row r="67" spans="15:16" x14ac:dyDescent="0.25">
      <c r="O67" s="6"/>
      <c r="P67" s="66"/>
    </row>
    <row r="68" spans="15:16" x14ac:dyDescent="0.25">
      <c r="O68" s="6"/>
      <c r="P68" s="66"/>
    </row>
    <row r="69" spans="15:16" x14ac:dyDescent="0.25">
      <c r="O69" s="6"/>
      <c r="P69" s="66"/>
    </row>
    <row r="70" spans="15:16" x14ac:dyDescent="0.25">
      <c r="O70" s="6"/>
      <c r="P70" s="66"/>
    </row>
    <row r="71" spans="15:16" x14ac:dyDescent="0.25">
      <c r="O71" s="6"/>
      <c r="P71" s="66"/>
    </row>
    <row r="72" spans="15:16" x14ac:dyDescent="0.25">
      <c r="O72" s="6"/>
      <c r="P72" s="66"/>
    </row>
    <row r="73" spans="15:16" x14ac:dyDescent="0.25">
      <c r="O73" s="6"/>
      <c r="P73" s="66"/>
    </row>
    <row r="74" spans="15:16" x14ac:dyDescent="0.25">
      <c r="O74" s="6"/>
      <c r="P74" s="66"/>
    </row>
    <row r="75" spans="15:16" x14ac:dyDescent="0.25">
      <c r="O75" s="6"/>
      <c r="P75" s="66"/>
    </row>
    <row r="76" spans="15:16" x14ac:dyDescent="0.25">
      <c r="O76" s="6"/>
      <c r="P76" s="66"/>
    </row>
    <row r="77" spans="15:16" x14ac:dyDescent="0.25">
      <c r="O77" s="6"/>
      <c r="P77" s="66"/>
    </row>
    <row r="78" spans="15:16" x14ac:dyDescent="0.25">
      <c r="O78" s="6"/>
      <c r="P78" s="66"/>
    </row>
    <row r="79" spans="15:16" x14ac:dyDescent="0.25">
      <c r="O79" s="6"/>
      <c r="P79" s="66"/>
    </row>
    <row r="80" spans="15:16" x14ac:dyDescent="0.25">
      <c r="O80" s="6"/>
      <c r="P80" s="66"/>
    </row>
    <row r="81" spans="15:16" x14ac:dyDescent="0.25">
      <c r="O81" s="6"/>
      <c r="P81" s="66"/>
    </row>
    <row r="82" spans="15:16" x14ac:dyDescent="0.25">
      <c r="O82" s="6"/>
      <c r="P82" s="66"/>
    </row>
    <row r="83" spans="15:16" x14ac:dyDescent="0.25">
      <c r="O83" s="6"/>
      <c r="P83" s="66"/>
    </row>
    <row r="84" spans="15:16" x14ac:dyDescent="0.25">
      <c r="O84" s="6"/>
      <c r="P84" s="66"/>
    </row>
    <row r="85" spans="15:16" x14ac:dyDescent="0.25">
      <c r="O85" s="6"/>
      <c r="P85" s="66"/>
    </row>
    <row r="86" spans="15:16" x14ac:dyDescent="0.25">
      <c r="O86" s="6"/>
      <c r="P86" s="66"/>
    </row>
    <row r="87" spans="15:16" x14ac:dyDescent="0.25">
      <c r="O87" s="6"/>
      <c r="P87" s="66"/>
    </row>
    <row r="88" spans="15:16" x14ac:dyDescent="0.25">
      <c r="O88" s="6"/>
      <c r="P88" s="66"/>
    </row>
    <row r="89" spans="15:16" x14ac:dyDescent="0.25">
      <c r="O89" s="6"/>
      <c r="P89" s="66"/>
    </row>
    <row r="90" spans="15:16" x14ac:dyDescent="0.25">
      <c r="O90" s="6"/>
      <c r="P90" s="66"/>
    </row>
    <row r="91" spans="15:16" x14ac:dyDescent="0.25">
      <c r="O91" s="6"/>
      <c r="P91" s="66"/>
    </row>
    <row r="92" spans="15:16" x14ac:dyDescent="0.25">
      <c r="O92" s="6"/>
      <c r="P92" s="66"/>
    </row>
    <row r="93" spans="15:16" x14ac:dyDescent="0.25">
      <c r="O93" s="6"/>
      <c r="P93" s="66"/>
    </row>
    <row r="94" spans="15:16" x14ac:dyDescent="0.25">
      <c r="O94" s="6"/>
      <c r="P94" s="66"/>
    </row>
    <row r="95" spans="15:16" x14ac:dyDescent="0.25">
      <c r="O95" s="6"/>
      <c r="P95" s="66"/>
    </row>
    <row r="96" spans="15:16" x14ac:dyDescent="0.25">
      <c r="O96" s="6"/>
      <c r="P96" s="66"/>
    </row>
    <row r="97" spans="15:16" x14ac:dyDescent="0.25">
      <c r="O97" s="6"/>
      <c r="P97" s="66"/>
    </row>
    <row r="98" spans="15:16" x14ac:dyDescent="0.25">
      <c r="O98" s="6"/>
      <c r="P98" s="66"/>
    </row>
    <row r="99" spans="15:16" x14ac:dyDescent="0.25">
      <c r="O99" s="6"/>
      <c r="P99" s="66"/>
    </row>
    <row r="100" spans="15:16" x14ac:dyDescent="0.25">
      <c r="O100" s="6"/>
      <c r="P100" s="66"/>
    </row>
  </sheetData>
  <sortState ref="N6:P100">
    <sortCondition descending="1" ref="P5:P100"/>
  </sortState>
  <mergeCells count="7"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  <drawing r:id="rId1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9"/>
  <dimension ref="A1:M25"/>
  <sheetViews>
    <sheetView topLeftCell="A15" workbookViewId="0">
      <selection activeCell="A25" sqref="A25:D25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6" width="13.5703125" customWidth="1"/>
    <col min="7" max="9" width="0" hidden="1" customWidth="1"/>
  </cols>
  <sheetData>
    <row r="1" spans="1:13" ht="15.75" x14ac:dyDescent="0.25">
      <c r="A1" s="32">
        <v>86</v>
      </c>
      <c r="B1" s="33" t="s">
        <v>72</v>
      </c>
      <c r="C1" s="33" t="s">
        <v>71</v>
      </c>
      <c r="D1" s="33"/>
      <c r="E1" s="33"/>
      <c r="F1" s="33"/>
      <c r="G1" s="33"/>
      <c r="H1" s="33"/>
      <c r="I1" s="33"/>
      <c r="J1" s="33"/>
      <c r="K1" s="33"/>
      <c r="L1" s="33"/>
    </row>
    <row r="2" spans="1:13" ht="15.75" thickBot="1" x14ac:dyDescent="0.3">
      <c r="A2" s="2" t="s">
        <v>1203</v>
      </c>
    </row>
    <row r="3" spans="1:13" ht="15.75" thickBot="1" x14ac:dyDescent="0.3">
      <c r="A3" s="76" t="s">
        <v>81</v>
      </c>
      <c r="B3" s="77"/>
      <c r="C3" s="78"/>
      <c r="D3" s="77" t="s">
        <v>1</v>
      </c>
      <c r="E3" s="77"/>
      <c r="F3" s="77"/>
      <c r="G3" s="77"/>
      <c r="H3" s="77"/>
      <c r="I3" s="77"/>
      <c r="J3" s="77"/>
      <c r="K3" s="77"/>
      <c r="L3" s="78"/>
    </row>
    <row r="4" spans="1:13" ht="45" customHeight="1" x14ac:dyDescent="0.25">
      <c r="A4" s="79"/>
      <c r="B4" s="80"/>
      <c r="C4" s="80"/>
      <c r="D4" s="74" t="s">
        <v>2</v>
      </c>
      <c r="E4" s="72" t="s">
        <v>3</v>
      </c>
      <c r="F4" s="72" t="s">
        <v>76</v>
      </c>
      <c r="G4" s="72" t="s">
        <v>5</v>
      </c>
      <c r="H4" s="72"/>
      <c r="I4" s="72"/>
      <c r="J4" s="72" t="s">
        <v>9</v>
      </c>
      <c r="K4" s="72"/>
      <c r="L4" s="81"/>
    </row>
    <row r="5" spans="1:13" ht="15.75" thickBot="1" x14ac:dyDescent="0.3">
      <c r="A5" s="79"/>
      <c r="B5" s="80"/>
      <c r="C5" s="80"/>
      <c r="D5" s="75"/>
      <c r="E5" s="73"/>
      <c r="F5" s="73"/>
      <c r="G5" s="9" t="s">
        <v>6</v>
      </c>
      <c r="H5" s="9" t="s">
        <v>7</v>
      </c>
      <c r="I5" s="9" t="s">
        <v>77</v>
      </c>
      <c r="J5" s="9" t="s">
        <v>10</v>
      </c>
      <c r="K5" s="9" t="s">
        <v>7</v>
      </c>
      <c r="L5" s="10" t="s">
        <v>77</v>
      </c>
    </row>
    <row r="6" spans="1:13" x14ac:dyDescent="0.25">
      <c r="A6" s="11" t="s">
        <v>11</v>
      </c>
      <c r="B6" s="13"/>
      <c r="C6" s="13"/>
      <c r="D6" s="14">
        <v>544304405</v>
      </c>
      <c r="E6" s="15">
        <v>767406237</v>
      </c>
      <c r="F6" s="15">
        <v>432487919.80000007</v>
      </c>
      <c r="G6" s="15">
        <v>334739556</v>
      </c>
      <c r="H6" s="15">
        <v>65045445.70000001</v>
      </c>
      <c r="I6" s="15">
        <v>32702918.100000005</v>
      </c>
      <c r="J6" s="16">
        <v>0.43619603263662293</v>
      </c>
      <c r="K6" s="16">
        <v>0.52095615389167083</v>
      </c>
      <c r="L6" s="17">
        <v>0.56357102528995995</v>
      </c>
      <c r="M6" s="5"/>
    </row>
    <row r="7" spans="1:13" x14ac:dyDescent="0.25">
      <c r="A7" s="40" t="s">
        <v>139</v>
      </c>
      <c r="B7" s="42"/>
      <c r="C7" s="42"/>
      <c r="D7" s="43">
        <f ca="1">SUM(D8:OFFSET(D6,MATCH("PROYECTOS",$A$8:$A$50,0),0))</f>
        <v>536737194</v>
      </c>
      <c r="E7" s="44">
        <f ca="1">SUM(E8:OFFSET(E6,MATCH("PROYECTOS",$A$8:$A$50,0),0))</f>
        <v>715997498</v>
      </c>
      <c r="F7" s="44">
        <f ca="1">SUM(F8:OFFSET(F6,MATCH("PROYECTOS",$A$8:$A$50,0),0))</f>
        <v>429426552.30000007</v>
      </c>
      <c r="G7" s="44">
        <f ca="1">SUM(G8:OFFSET(G6,MATCH("PROYECTOS",$A$8:$A$50,0),0))</f>
        <v>333147861.10000002</v>
      </c>
      <c r="H7" s="44">
        <f ca="1">SUM(H8:OFFSET(H6,MATCH("PROYECTOS",$A$8:$A$50,0),0))</f>
        <v>63987223.200000003</v>
      </c>
      <c r="I7" s="44">
        <f ca="1">SUM(I8:OFFSET(I6,MATCH("PROYECTOS",$A$8:$A$50,0),0))</f>
        <v>32291468</v>
      </c>
      <c r="J7" s="45">
        <f ca="1">IFERROR(G7/E7,0)</f>
        <v>0.46529193472125796</v>
      </c>
      <c r="K7" s="45">
        <f ca="1">IFERROR(SUM(G7,H7)/E7,0)</f>
        <v>0.55465987717739207</v>
      </c>
      <c r="L7" s="46">
        <f ca="1">IFERROR(SUM(G7,H7,I7)/E7,0)</f>
        <v>0.59975985041780133</v>
      </c>
      <c r="M7" s="5"/>
    </row>
    <row r="8" spans="1:13" x14ac:dyDescent="0.25">
      <c r="A8" s="18"/>
      <c r="B8" s="20">
        <v>3000001</v>
      </c>
      <c r="C8" s="20" t="s">
        <v>366</v>
      </c>
      <c r="D8" s="21">
        <v>0</v>
      </c>
      <c r="E8" s="22">
        <v>195726777</v>
      </c>
      <c r="F8" s="22">
        <f t="shared" ref="F8:F15" si="0">SUM(G8,H8,I8)</f>
        <v>122029386.79999998</v>
      </c>
      <c r="G8" s="22">
        <v>88169597.599999994</v>
      </c>
      <c r="H8" s="22">
        <v>17321213.600000001</v>
      </c>
      <c r="I8" s="22">
        <v>16538575.6</v>
      </c>
      <c r="J8" s="23">
        <f t="shared" ref="J8:J16" si="1">IFERROR(G8/E8,0)</f>
        <v>0.45047284255848136</v>
      </c>
      <c r="K8" s="23">
        <f t="shared" ref="K8:K16" si="2">IFERROR(SUM(G8,H8)/E8,0)</f>
        <v>0.53896974556526822</v>
      </c>
      <c r="L8" s="24">
        <f t="shared" ref="L8:L16" si="3">IFERROR(SUM(G8,H8,I8)/E8,0)</f>
        <v>0.6234680234886818</v>
      </c>
      <c r="M8" s="5"/>
    </row>
    <row r="9" spans="1:13" ht="25.5" x14ac:dyDescent="0.25">
      <c r="A9" s="18"/>
      <c r="B9" s="20">
        <v>3000164</v>
      </c>
      <c r="C9" s="20" t="s">
        <v>1205</v>
      </c>
      <c r="D9" s="21">
        <v>130243669</v>
      </c>
      <c r="E9" s="22">
        <v>85303338</v>
      </c>
      <c r="F9" s="22">
        <f t="shared" si="0"/>
        <v>2205239.5</v>
      </c>
      <c r="G9" s="22">
        <v>899133.4</v>
      </c>
      <c r="H9" s="22">
        <v>709899.6</v>
      </c>
      <c r="I9" s="22">
        <v>596206.5</v>
      </c>
      <c r="J9" s="23">
        <f t="shared" si="1"/>
        <v>1.0540424572834418E-2</v>
      </c>
      <c r="K9" s="23">
        <f t="shared" si="2"/>
        <v>1.8862485779864793E-2</v>
      </c>
      <c r="L9" s="24">
        <f t="shared" si="3"/>
        <v>2.5851737478315328E-2</v>
      </c>
      <c r="M9" s="5"/>
    </row>
    <row r="10" spans="1:13" ht="51" x14ac:dyDescent="0.25">
      <c r="A10" s="18"/>
      <c r="B10" s="20">
        <v>3000242</v>
      </c>
      <c r="C10" s="20" t="s">
        <v>1206</v>
      </c>
      <c r="D10" s="21">
        <v>331888301</v>
      </c>
      <c r="E10" s="22">
        <v>328226081</v>
      </c>
      <c r="F10" s="22">
        <f t="shared" si="0"/>
        <v>234242390.80000001</v>
      </c>
      <c r="G10" s="22">
        <v>185689701</v>
      </c>
      <c r="H10" s="22">
        <v>37749738.5</v>
      </c>
      <c r="I10" s="22">
        <v>10802951.300000001</v>
      </c>
      <c r="J10" s="23">
        <f t="shared" si="1"/>
        <v>0.56573719076272921</v>
      </c>
      <c r="K10" s="23">
        <f t="shared" si="2"/>
        <v>0.68074858286474804</v>
      </c>
      <c r="L10" s="24">
        <f t="shared" si="3"/>
        <v>0.71366172391401161</v>
      </c>
      <c r="M10" s="5"/>
    </row>
    <row r="11" spans="1:13" x14ac:dyDescent="0.25">
      <c r="A11" s="18"/>
      <c r="B11" s="20">
        <v>3000245</v>
      </c>
      <c r="C11" s="20" t="s">
        <v>1207</v>
      </c>
      <c r="D11" s="21">
        <v>29622675</v>
      </c>
      <c r="E11" s="22">
        <v>29932089</v>
      </c>
      <c r="F11" s="22">
        <f t="shared" si="0"/>
        <v>18105835.099999998</v>
      </c>
      <c r="G11" s="22">
        <v>15364381.6</v>
      </c>
      <c r="H11" s="22">
        <v>2553134.6</v>
      </c>
      <c r="I11" s="22">
        <v>188318.9</v>
      </c>
      <c r="J11" s="23">
        <f t="shared" si="1"/>
        <v>0.51330802871794212</v>
      </c>
      <c r="K11" s="23">
        <f t="shared" si="2"/>
        <v>0.59860560350465342</v>
      </c>
      <c r="L11" s="24">
        <f t="shared" si="3"/>
        <v>0.60489714232775393</v>
      </c>
      <c r="M11" s="5"/>
    </row>
    <row r="12" spans="1:13" ht="51" x14ac:dyDescent="0.25">
      <c r="A12" s="18"/>
      <c r="B12" s="20">
        <v>3000246</v>
      </c>
      <c r="C12" s="20" t="s">
        <v>1208</v>
      </c>
      <c r="D12" s="21">
        <v>15384450</v>
      </c>
      <c r="E12" s="22">
        <v>23039523</v>
      </c>
      <c r="F12" s="22">
        <f t="shared" si="0"/>
        <v>17168971.199999999</v>
      </c>
      <c r="G12" s="22">
        <v>13949460.800000001</v>
      </c>
      <c r="H12" s="22">
        <v>1716235.5</v>
      </c>
      <c r="I12" s="22">
        <v>1503274.9</v>
      </c>
      <c r="J12" s="23">
        <f t="shared" si="1"/>
        <v>0.60545788209243745</v>
      </c>
      <c r="K12" s="23">
        <f t="shared" si="2"/>
        <v>0.67994881230831039</v>
      </c>
      <c r="L12" s="24">
        <f t="shared" si="3"/>
        <v>0.74519646956232555</v>
      </c>
      <c r="M12" s="5"/>
    </row>
    <row r="13" spans="1:13" x14ac:dyDescent="0.25">
      <c r="A13" s="18"/>
      <c r="B13" s="20">
        <v>3000247</v>
      </c>
      <c r="C13" s="20" t="s">
        <v>1209</v>
      </c>
      <c r="D13" s="21">
        <v>13956274</v>
      </c>
      <c r="E13" s="22">
        <v>17449861</v>
      </c>
      <c r="F13" s="22">
        <f t="shared" si="0"/>
        <v>12929304.299999999</v>
      </c>
      <c r="G13" s="22">
        <v>10515985.199999999</v>
      </c>
      <c r="H13" s="22">
        <v>1352017.4</v>
      </c>
      <c r="I13" s="22">
        <v>1061301.7</v>
      </c>
      <c r="J13" s="23">
        <f t="shared" si="1"/>
        <v>0.60264005541362187</v>
      </c>
      <c r="K13" s="23">
        <f t="shared" si="2"/>
        <v>0.6801201797538674</v>
      </c>
      <c r="L13" s="24">
        <f t="shared" si="3"/>
        <v>0.74094024588505314</v>
      </c>
      <c r="M13" s="5"/>
    </row>
    <row r="14" spans="1:13" ht="25.5" x14ac:dyDescent="0.25">
      <c r="A14" s="18"/>
      <c r="B14" s="20">
        <v>3000248</v>
      </c>
      <c r="C14" s="20" t="s">
        <v>1210</v>
      </c>
      <c r="D14" s="21">
        <v>12585825</v>
      </c>
      <c r="E14" s="22">
        <v>15709288</v>
      </c>
      <c r="F14" s="22">
        <f t="shared" si="0"/>
        <v>11686604.5</v>
      </c>
      <c r="G14" s="22">
        <v>9821231.1999999993</v>
      </c>
      <c r="H14" s="22">
        <v>1118225.3</v>
      </c>
      <c r="I14" s="22">
        <v>747148</v>
      </c>
      <c r="J14" s="23">
        <f t="shared" si="1"/>
        <v>0.62518627196853216</v>
      </c>
      <c r="K14" s="23">
        <f t="shared" si="2"/>
        <v>0.6963687023880395</v>
      </c>
      <c r="L14" s="24">
        <f t="shared" si="3"/>
        <v>0.74392961030442628</v>
      </c>
      <c r="M14" s="5"/>
    </row>
    <row r="15" spans="1:13" x14ac:dyDescent="0.25">
      <c r="A15" s="18"/>
      <c r="B15" s="20">
        <v>9000000</v>
      </c>
      <c r="C15" s="20" t="s">
        <v>160</v>
      </c>
      <c r="D15" s="21">
        <v>3056000</v>
      </c>
      <c r="E15" s="22">
        <v>20610541</v>
      </c>
      <c r="F15" s="22">
        <f t="shared" si="0"/>
        <v>11058820.1</v>
      </c>
      <c r="G15" s="22">
        <v>8738370.3000000007</v>
      </c>
      <c r="H15" s="22">
        <v>1466758.7</v>
      </c>
      <c r="I15" s="22">
        <v>853691.1</v>
      </c>
      <c r="J15" s="23">
        <f t="shared" si="1"/>
        <v>0.42397578501214506</v>
      </c>
      <c r="K15" s="23">
        <f t="shared" si="2"/>
        <v>0.49514124835442214</v>
      </c>
      <c r="L15" s="24">
        <f t="shared" si="3"/>
        <v>0.53656136925275277</v>
      </c>
      <c r="M15" s="5"/>
    </row>
    <row r="16" spans="1:13" ht="15.75" thickBot="1" x14ac:dyDescent="0.3">
      <c r="A16" s="47" t="s">
        <v>161</v>
      </c>
      <c r="B16" s="49"/>
      <c r="C16" s="49"/>
      <c r="D16" s="50">
        <f ca="1">OFFSET(D16,-MATCH("PROYECTOS",$A$8:$A$50,0)-1,0)-(OFFSET(D16,-MATCH("PROYECTOS",$A$8:$A$50,0),0))</f>
        <v>7567211</v>
      </c>
      <c r="E16" s="51">
        <f t="shared" ref="E16:I16" ca="1" si="4">OFFSET(E16,-MATCH("PROYECTOS",$A$8:$A$50,0)-1,0)-(OFFSET(E16,-MATCH("PROYECTOS",$A$8:$A$50,0),0))</f>
        <v>51408739</v>
      </c>
      <c r="F16" s="51">
        <f t="shared" ca="1" si="4"/>
        <v>3061367.5</v>
      </c>
      <c r="G16" s="51">
        <f t="shared" ca="1" si="4"/>
        <v>1591694.8999999762</v>
      </c>
      <c r="H16" s="51">
        <f t="shared" ca="1" si="4"/>
        <v>1058222.5000000075</v>
      </c>
      <c r="I16" s="51">
        <f t="shared" ca="1" si="4"/>
        <v>411450.10000000522</v>
      </c>
      <c r="J16" s="52">
        <f t="shared" ca="1" si="1"/>
        <v>3.0961562780210894E-2</v>
      </c>
      <c r="K16" s="52">
        <f t="shared" ca="1" si="2"/>
        <v>5.1546049398332523E-2</v>
      </c>
      <c r="L16" s="53">
        <f t="shared" ca="1" si="3"/>
        <v>5.9549554405526048E-2</v>
      </c>
      <c r="M16" s="5"/>
    </row>
    <row r="17" spans="1:4" ht="15.75" thickBot="1" x14ac:dyDescent="0.3"/>
    <row r="18" spans="1:4" ht="15.75" thickBot="1" x14ac:dyDescent="0.3">
      <c r="A18" s="82" t="s">
        <v>209</v>
      </c>
      <c r="B18" s="83"/>
      <c r="C18" s="83"/>
      <c r="D18" s="84"/>
    </row>
    <row r="19" spans="1:4" ht="15.75" thickBot="1" x14ac:dyDescent="0.3">
      <c r="A19" s="2" t="s">
        <v>1219</v>
      </c>
    </row>
    <row r="20" spans="1:4" ht="45" customHeight="1" x14ac:dyDescent="0.25">
      <c r="A20" s="76" t="s">
        <v>211</v>
      </c>
      <c r="B20" s="77"/>
      <c r="C20" s="77"/>
      <c r="D20" s="87" t="s">
        <v>212</v>
      </c>
    </row>
    <row r="21" spans="1:4" ht="15.75" thickBot="1" x14ac:dyDescent="0.3">
      <c r="A21" s="85"/>
      <c r="B21" s="86"/>
      <c r="C21" s="86"/>
      <c r="D21" s="88"/>
    </row>
    <row r="22" spans="1:4" x14ac:dyDescent="0.25">
      <c r="A22" s="18"/>
      <c r="B22" s="20">
        <v>3000001</v>
      </c>
      <c r="C22" s="20" t="s">
        <v>366</v>
      </c>
      <c r="D22" s="24">
        <v>0.6234680234886818</v>
      </c>
    </row>
    <row r="23" spans="1:4" ht="25.5" x14ac:dyDescent="0.25">
      <c r="A23" s="18"/>
      <c r="B23" s="20">
        <v>3000164</v>
      </c>
      <c r="C23" s="20" t="s">
        <v>1205</v>
      </c>
      <c r="D23" s="24">
        <v>2.5851737478315328E-2</v>
      </c>
    </row>
    <row r="24" spans="1:4" x14ac:dyDescent="0.25">
      <c r="A24" s="18"/>
      <c r="B24" s="20">
        <v>3000245</v>
      </c>
      <c r="C24" s="20" t="s">
        <v>1207</v>
      </c>
      <c r="D24" s="24">
        <v>0.60489714232775393</v>
      </c>
    </row>
    <row r="25" spans="1:4" ht="15.75" thickBot="1" x14ac:dyDescent="0.3">
      <c r="A25" s="25"/>
      <c r="B25" s="27">
        <v>9000000</v>
      </c>
      <c r="C25" s="27" t="s">
        <v>160</v>
      </c>
      <c r="D25" s="31">
        <v>0.53656136925275277</v>
      </c>
    </row>
  </sheetData>
  <mergeCells count="10">
    <mergeCell ref="A18:D18"/>
    <mergeCell ref="A20:C21"/>
    <mergeCell ref="D20:D21"/>
    <mergeCell ref="F4:F5"/>
    <mergeCell ref="E4:E5"/>
    <mergeCell ref="D4:D5"/>
    <mergeCell ref="A3:C5"/>
    <mergeCell ref="D3:L3"/>
    <mergeCell ref="G4:I4"/>
    <mergeCell ref="J4:L4"/>
  </mergeCells>
  <pageMargins left="0.7" right="0.7" top="0.75" bottom="0.75" header="0.3" footer="0.3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0"/>
  <dimension ref="A1:S17"/>
  <sheetViews>
    <sheetView topLeftCell="A11" workbookViewId="0">
      <selection activeCell="A16" sqref="A16:S16"/>
    </sheetView>
  </sheetViews>
  <sheetFormatPr baseColWidth="10" defaultColWidth="11.7109375" defaultRowHeight="15" x14ac:dyDescent="0.25"/>
  <cols>
    <col min="1" max="1" width="4.28515625" customWidth="1"/>
    <col min="2" max="2" width="7.7109375" customWidth="1"/>
    <col min="3" max="3" width="31.42578125" customWidth="1"/>
    <col min="4" max="4" width="7.7109375" customWidth="1"/>
    <col min="5" max="5" width="31.42578125" customWidth="1"/>
    <col min="6" max="6" width="4.28515625" style="4" customWidth="1"/>
    <col min="7" max="7" width="11.42578125" customWidth="1"/>
    <col min="8" max="10" width="13.5703125" customWidth="1"/>
    <col min="11" max="13" width="0" hidden="1" customWidth="1"/>
    <col min="17" max="18" width="14" hidden="1" customWidth="1"/>
    <col min="19" max="19" width="0" hidden="1" customWidth="1"/>
  </cols>
  <sheetData>
    <row r="1" spans="1:19" ht="15.75" x14ac:dyDescent="0.25">
      <c r="A1" s="32">
        <v>86</v>
      </c>
      <c r="B1" s="33" t="s">
        <v>72</v>
      </c>
      <c r="C1" s="33" t="s">
        <v>71</v>
      </c>
      <c r="D1" s="33"/>
      <c r="E1" s="33"/>
      <c r="F1" s="36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15.75" thickBot="1" x14ac:dyDescent="0.3">
      <c r="A2" s="2" t="s">
        <v>1211</v>
      </c>
    </row>
    <row r="3" spans="1:19" ht="15.75" thickBot="1" x14ac:dyDescent="0.3">
      <c r="A3" s="76" t="s">
        <v>163</v>
      </c>
      <c r="B3" s="77"/>
      <c r="C3" s="77"/>
      <c r="D3" s="77"/>
      <c r="E3" s="77"/>
      <c r="F3" s="77"/>
      <c r="G3" s="77"/>
      <c r="H3" s="76" t="s">
        <v>1</v>
      </c>
      <c r="I3" s="77"/>
      <c r="J3" s="77"/>
      <c r="K3" s="77"/>
      <c r="L3" s="77"/>
      <c r="M3" s="77"/>
      <c r="N3" s="77"/>
      <c r="O3" s="77"/>
      <c r="P3" s="78"/>
      <c r="Q3" s="77" t="s">
        <v>167</v>
      </c>
      <c r="R3" s="77"/>
      <c r="S3" s="78"/>
    </row>
    <row r="4" spans="1:19" ht="45" customHeight="1" x14ac:dyDescent="0.25">
      <c r="A4" s="96" t="s">
        <v>164</v>
      </c>
      <c r="B4" s="92"/>
      <c r="C4" s="92"/>
      <c r="D4" s="92" t="s">
        <v>165</v>
      </c>
      <c r="E4" s="92"/>
      <c r="F4" s="92" t="s">
        <v>166</v>
      </c>
      <c r="G4" s="93"/>
      <c r="H4" s="74" t="s">
        <v>2</v>
      </c>
      <c r="I4" s="72" t="s">
        <v>3</v>
      </c>
      <c r="J4" s="72" t="s">
        <v>76</v>
      </c>
      <c r="K4" s="72" t="s">
        <v>5</v>
      </c>
      <c r="L4" s="72"/>
      <c r="M4" s="72"/>
      <c r="N4" s="72" t="s">
        <v>9</v>
      </c>
      <c r="O4" s="72"/>
      <c r="P4" s="81"/>
      <c r="Q4" s="90" t="s">
        <v>168</v>
      </c>
      <c r="R4" s="72" t="s">
        <v>169</v>
      </c>
      <c r="S4" s="81" t="s">
        <v>170</v>
      </c>
    </row>
    <row r="5" spans="1:19" ht="15.75" thickBot="1" x14ac:dyDescent="0.3">
      <c r="A5" s="97"/>
      <c r="B5" s="94"/>
      <c r="C5" s="94"/>
      <c r="D5" s="94"/>
      <c r="E5" s="94"/>
      <c r="F5" s="94"/>
      <c r="G5" s="95"/>
      <c r="H5" s="75"/>
      <c r="I5" s="73"/>
      <c r="J5" s="73"/>
      <c r="K5" s="9" t="s">
        <v>6</v>
      </c>
      <c r="L5" s="9" t="s">
        <v>7</v>
      </c>
      <c r="M5" s="9" t="s">
        <v>77</v>
      </c>
      <c r="N5" s="9" t="s">
        <v>10</v>
      </c>
      <c r="O5" s="9" t="s">
        <v>7</v>
      </c>
      <c r="P5" s="10" t="s">
        <v>77</v>
      </c>
      <c r="Q5" s="91"/>
      <c r="R5" s="73"/>
      <c r="S5" s="89"/>
    </row>
    <row r="6" spans="1:19" x14ac:dyDescent="0.25">
      <c r="A6" s="11" t="s">
        <v>11</v>
      </c>
      <c r="B6" s="13"/>
      <c r="C6" s="13"/>
      <c r="D6" s="54"/>
      <c r="E6" s="13"/>
      <c r="F6" s="55"/>
      <c r="G6" s="13"/>
      <c r="H6" s="14">
        <v>544304405</v>
      </c>
      <c r="I6" s="15">
        <v>767406237</v>
      </c>
      <c r="J6" s="15">
        <v>432487919.80000007</v>
      </c>
      <c r="K6" s="15">
        <v>334739556</v>
      </c>
      <c r="L6" s="15">
        <v>65045445.70000001</v>
      </c>
      <c r="M6" s="15">
        <v>32702918.100000005</v>
      </c>
      <c r="N6" s="16">
        <v>0.43619603263662293</v>
      </c>
      <c r="O6" s="16">
        <v>0.52095615389167083</v>
      </c>
      <c r="P6" s="17">
        <v>0.56357102528995995</v>
      </c>
      <c r="Q6" s="56"/>
      <c r="R6" s="15"/>
      <c r="S6" s="17"/>
    </row>
    <row r="7" spans="1:19" x14ac:dyDescent="0.25">
      <c r="A7" s="40" t="s">
        <v>171</v>
      </c>
      <c r="B7" s="42"/>
      <c r="C7" s="42"/>
      <c r="D7" s="57"/>
      <c r="E7" s="42"/>
      <c r="F7" s="58"/>
      <c r="G7" s="42"/>
      <c r="H7" s="43">
        <f ca="1">SUM(H8:OFFSET(H6,MATCH("PROYECTOS",$A$8:$A$50,0),0))</f>
        <v>536737194</v>
      </c>
      <c r="I7" s="44">
        <f ca="1">SUM(I8:OFFSET(I6,MATCH("PROYECTOS",$A$8:$A$50,0),0))</f>
        <v>715997498</v>
      </c>
      <c r="J7" s="44">
        <f ca="1">SUM(J8:OFFSET(J6,MATCH("PROYECTOS",$A$8:$A$50,0),0))</f>
        <v>429426552.40000004</v>
      </c>
      <c r="K7" s="44">
        <f ca="1">SUM(K8:OFFSET(K6,MATCH("PROYECTOS",$A$8:$A$50,0),0))</f>
        <v>333147861.09999996</v>
      </c>
      <c r="L7" s="44">
        <f ca="1">SUM(L8:OFFSET(L6,MATCH("PROYECTOS",$A$8:$A$50,0),0))</f>
        <v>63987223.299999997</v>
      </c>
      <c r="M7" s="44">
        <f ca="1">SUM(M8:OFFSET(M6,MATCH("PROYECTOS",$A$8:$A$50,0),0))</f>
        <v>32291468</v>
      </c>
      <c r="N7" s="45">
        <f ca="1">IFERROR(K7/I7,0)</f>
        <v>0.46529193472125785</v>
      </c>
      <c r="O7" s="45">
        <f ca="1">IFERROR(SUM(K7,L7)/I7,0)</f>
        <v>0.55465987731705735</v>
      </c>
      <c r="P7" s="46">
        <f ca="1">IFERROR(SUM(K7,L7,M7)/I7,0)</f>
        <v>0.59975985055746661</v>
      </c>
      <c r="Q7" s="59"/>
      <c r="R7" s="44"/>
      <c r="S7" s="46"/>
    </row>
    <row r="8" spans="1:19" ht="25.5" x14ac:dyDescent="0.25">
      <c r="A8" s="18"/>
      <c r="B8" s="20">
        <v>5001321</v>
      </c>
      <c r="C8" s="20" t="s">
        <v>942</v>
      </c>
      <c r="D8" s="63">
        <v>3000164</v>
      </c>
      <c r="E8" s="20" t="s">
        <v>1205</v>
      </c>
      <c r="F8" s="64">
        <v>86</v>
      </c>
      <c r="G8" s="20" t="s">
        <v>359</v>
      </c>
      <c r="H8" s="21">
        <v>4363094</v>
      </c>
      <c r="I8" s="22">
        <v>4171298</v>
      </c>
      <c r="J8" s="22">
        <f t="shared" ref="J8:J16" si="0">SUM(K8,L8,M8)</f>
        <v>1343009.3</v>
      </c>
      <c r="K8" s="22">
        <v>828353.4</v>
      </c>
      <c r="L8" s="22">
        <v>383258.9</v>
      </c>
      <c r="M8" s="22">
        <v>131397</v>
      </c>
      <c r="N8" s="23">
        <f t="shared" ref="N8:N17" si="1">IFERROR(K8/I8,0)</f>
        <v>0.19858408581693276</v>
      </c>
      <c r="O8" s="23">
        <f t="shared" ref="O8:O17" si="2">IFERROR(SUM(K8,L8)/I8,0)</f>
        <v>0.29046409534873796</v>
      </c>
      <c r="P8" s="24">
        <f t="shared" ref="P8:P17" si="3">IFERROR(SUM(K8,L8,M8)/I8,0)</f>
        <v>0.3219643621721584</v>
      </c>
      <c r="Q8" s="65">
        <v>0</v>
      </c>
      <c r="R8" s="22">
        <v>0</v>
      </c>
      <c r="S8" s="24">
        <f>IFERROR(R8/Q8,0)</f>
        <v>0</v>
      </c>
    </row>
    <row r="9" spans="1:19" ht="25.5" x14ac:dyDescent="0.25">
      <c r="A9" s="18"/>
      <c r="B9" s="20">
        <v>5001321</v>
      </c>
      <c r="C9" s="20" t="s">
        <v>942</v>
      </c>
      <c r="D9" s="63">
        <v>3000164</v>
      </c>
      <c r="E9" s="20" t="s">
        <v>1205</v>
      </c>
      <c r="F9" s="64">
        <v>88</v>
      </c>
      <c r="G9" s="20" t="s">
        <v>316</v>
      </c>
      <c r="H9" s="21">
        <v>125880575</v>
      </c>
      <c r="I9" s="22">
        <v>81132040</v>
      </c>
      <c r="J9" s="22">
        <f t="shared" si="0"/>
        <v>862230.2</v>
      </c>
      <c r="K9" s="22">
        <v>70780</v>
      </c>
      <c r="L9" s="22">
        <v>326640.7</v>
      </c>
      <c r="M9" s="22">
        <v>464809.5</v>
      </c>
      <c r="N9" s="23">
        <f t="shared" si="1"/>
        <v>8.7240503258638631E-4</v>
      </c>
      <c r="O9" s="23">
        <f t="shared" si="2"/>
        <v>4.8984433276915013E-3</v>
      </c>
      <c r="P9" s="24">
        <f t="shared" si="3"/>
        <v>1.0627493158066775E-2</v>
      </c>
      <c r="Q9" s="65">
        <v>0</v>
      </c>
      <c r="R9" s="22">
        <v>0</v>
      </c>
      <c r="S9" s="24">
        <f t="shared" ref="S9:S16" si="4">IFERROR(R9/Q9,0)</f>
        <v>0</v>
      </c>
    </row>
    <row r="10" spans="1:19" ht="51" x14ac:dyDescent="0.25">
      <c r="A10" s="18"/>
      <c r="B10" s="20">
        <v>5001756</v>
      </c>
      <c r="C10" s="20" t="s">
        <v>1212</v>
      </c>
      <c r="D10" s="63">
        <v>3000242</v>
      </c>
      <c r="E10" s="20" t="s">
        <v>1206</v>
      </c>
      <c r="F10" s="64">
        <v>173</v>
      </c>
      <c r="G10" s="20" t="s">
        <v>1217</v>
      </c>
      <c r="H10" s="21">
        <v>331888301</v>
      </c>
      <c r="I10" s="22">
        <v>328226081</v>
      </c>
      <c r="J10" s="22">
        <f t="shared" si="0"/>
        <v>234242390.80000001</v>
      </c>
      <c r="K10" s="22">
        <v>185689701</v>
      </c>
      <c r="L10" s="22">
        <v>37749738.5</v>
      </c>
      <c r="M10" s="22">
        <v>10802951.300000001</v>
      </c>
      <c r="N10" s="23">
        <f t="shared" si="1"/>
        <v>0.56573719076272921</v>
      </c>
      <c r="O10" s="23">
        <f t="shared" si="2"/>
        <v>0.68074858286474804</v>
      </c>
      <c r="P10" s="24">
        <f t="shared" si="3"/>
        <v>0.71366172391401161</v>
      </c>
      <c r="Q10" s="65">
        <v>0</v>
      </c>
      <c r="R10" s="22">
        <v>0</v>
      </c>
      <c r="S10" s="24">
        <f t="shared" si="4"/>
        <v>0</v>
      </c>
    </row>
    <row r="11" spans="1:19" x14ac:dyDescent="0.25">
      <c r="A11" s="18"/>
      <c r="B11" s="20">
        <v>5001764</v>
      </c>
      <c r="C11" s="20" t="s">
        <v>1213</v>
      </c>
      <c r="D11" s="63">
        <v>3000245</v>
      </c>
      <c r="E11" s="20" t="s">
        <v>1207</v>
      </c>
      <c r="F11" s="64">
        <v>6</v>
      </c>
      <c r="G11" s="20" t="s">
        <v>249</v>
      </c>
      <c r="H11" s="21">
        <v>28039440</v>
      </c>
      <c r="I11" s="22">
        <v>28346566</v>
      </c>
      <c r="J11" s="22">
        <f t="shared" si="0"/>
        <v>17778648.5</v>
      </c>
      <c r="K11" s="22">
        <v>15114644</v>
      </c>
      <c r="L11" s="22">
        <v>2475014.5</v>
      </c>
      <c r="M11" s="22">
        <v>188990</v>
      </c>
      <c r="N11" s="23">
        <f t="shared" si="1"/>
        <v>0.53320899610908778</v>
      </c>
      <c r="O11" s="23">
        <f t="shared" si="2"/>
        <v>0.62052167094948996</v>
      </c>
      <c r="P11" s="24">
        <f t="shared" si="3"/>
        <v>0.62718879246255088</v>
      </c>
      <c r="Q11" s="65">
        <v>0</v>
      </c>
      <c r="R11" s="22">
        <v>0</v>
      </c>
      <c r="S11" s="24">
        <f t="shared" si="4"/>
        <v>0</v>
      </c>
    </row>
    <row r="12" spans="1:19" ht="51" x14ac:dyDescent="0.25">
      <c r="A12" s="18"/>
      <c r="B12" s="20">
        <v>5001766</v>
      </c>
      <c r="C12" s="20" t="s">
        <v>1214</v>
      </c>
      <c r="D12" s="63">
        <v>3000246</v>
      </c>
      <c r="E12" s="20" t="s">
        <v>1208</v>
      </c>
      <c r="F12" s="64">
        <v>105</v>
      </c>
      <c r="G12" s="20" t="s">
        <v>453</v>
      </c>
      <c r="H12" s="21">
        <v>15384450</v>
      </c>
      <c r="I12" s="22">
        <v>23039523</v>
      </c>
      <c r="J12" s="22">
        <f t="shared" si="0"/>
        <v>17168971.199999999</v>
      </c>
      <c r="K12" s="22">
        <v>13949460.800000001</v>
      </c>
      <c r="L12" s="22">
        <v>1716235.5</v>
      </c>
      <c r="M12" s="22">
        <v>1503274.9</v>
      </c>
      <c r="N12" s="23">
        <f t="shared" si="1"/>
        <v>0.60545788209243745</v>
      </c>
      <c r="O12" s="23">
        <f t="shared" si="2"/>
        <v>0.67994881230831039</v>
      </c>
      <c r="P12" s="24">
        <f t="shared" si="3"/>
        <v>0.74519646956232555</v>
      </c>
      <c r="Q12" s="65">
        <v>0</v>
      </c>
      <c r="R12" s="22">
        <v>0</v>
      </c>
      <c r="S12" s="24">
        <f t="shared" si="4"/>
        <v>0</v>
      </c>
    </row>
    <row r="13" spans="1:19" ht="25.5" x14ac:dyDescent="0.25">
      <c r="A13" s="18"/>
      <c r="B13" s="20">
        <v>5001767</v>
      </c>
      <c r="C13" s="20" t="s">
        <v>1215</v>
      </c>
      <c r="D13" s="63">
        <v>3000247</v>
      </c>
      <c r="E13" s="20" t="s">
        <v>1209</v>
      </c>
      <c r="F13" s="64">
        <v>105</v>
      </c>
      <c r="G13" s="20" t="s">
        <v>453</v>
      </c>
      <c r="H13" s="21">
        <v>13956274</v>
      </c>
      <c r="I13" s="22">
        <v>17449861</v>
      </c>
      <c r="J13" s="22">
        <f t="shared" si="0"/>
        <v>12929304.299999999</v>
      </c>
      <c r="K13" s="22">
        <v>10515985.199999999</v>
      </c>
      <c r="L13" s="22">
        <v>1352017.4</v>
      </c>
      <c r="M13" s="22">
        <v>1061301.7</v>
      </c>
      <c r="N13" s="23">
        <f t="shared" si="1"/>
        <v>0.60264005541362187</v>
      </c>
      <c r="O13" s="23">
        <f t="shared" si="2"/>
        <v>0.6801201797538674</v>
      </c>
      <c r="P13" s="24">
        <f t="shared" si="3"/>
        <v>0.74094024588505314</v>
      </c>
      <c r="Q13" s="65">
        <v>0</v>
      </c>
      <c r="R13" s="22">
        <v>0</v>
      </c>
      <c r="S13" s="24">
        <f t="shared" si="4"/>
        <v>0</v>
      </c>
    </row>
    <row r="14" spans="1:19" ht="25.5" x14ac:dyDescent="0.25">
      <c r="A14" s="18"/>
      <c r="B14" s="20">
        <v>5001768</v>
      </c>
      <c r="C14" s="20" t="s">
        <v>1216</v>
      </c>
      <c r="D14" s="63">
        <v>3000248</v>
      </c>
      <c r="E14" s="20" t="s">
        <v>1210</v>
      </c>
      <c r="F14" s="64">
        <v>105</v>
      </c>
      <c r="G14" s="20" t="s">
        <v>453</v>
      </c>
      <c r="H14" s="21">
        <v>12585825</v>
      </c>
      <c r="I14" s="22">
        <v>15709288</v>
      </c>
      <c r="J14" s="22">
        <f t="shared" si="0"/>
        <v>11686604.5</v>
      </c>
      <c r="K14" s="22">
        <v>9821231.1999999993</v>
      </c>
      <c r="L14" s="22">
        <v>1118225.3</v>
      </c>
      <c r="M14" s="22">
        <v>747148</v>
      </c>
      <c r="N14" s="23">
        <f t="shared" si="1"/>
        <v>0.62518627196853216</v>
      </c>
      <c r="O14" s="23">
        <f t="shared" si="2"/>
        <v>0.6963687023880395</v>
      </c>
      <c r="P14" s="24">
        <f t="shared" si="3"/>
        <v>0.74392961030442628</v>
      </c>
      <c r="Q14" s="65">
        <v>0</v>
      </c>
      <c r="R14" s="22">
        <v>0</v>
      </c>
      <c r="S14" s="24">
        <f t="shared" si="4"/>
        <v>0</v>
      </c>
    </row>
    <row r="15" spans="1:19" ht="25.5" x14ac:dyDescent="0.25">
      <c r="A15" s="18"/>
      <c r="B15" s="20">
        <v>5002360</v>
      </c>
      <c r="C15" s="20" t="s">
        <v>1011</v>
      </c>
      <c r="D15" s="63">
        <v>3000001</v>
      </c>
      <c r="E15" s="20" t="s">
        <v>366</v>
      </c>
      <c r="F15" s="64">
        <v>105</v>
      </c>
      <c r="G15" s="20" t="s">
        <v>453</v>
      </c>
      <c r="H15" s="21">
        <v>0</v>
      </c>
      <c r="I15" s="22">
        <v>195726777</v>
      </c>
      <c r="J15" s="22">
        <f t="shared" si="0"/>
        <v>122029386.79999998</v>
      </c>
      <c r="K15" s="22">
        <v>88169597.599999994</v>
      </c>
      <c r="L15" s="22">
        <v>17321213.600000001</v>
      </c>
      <c r="M15" s="22">
        <v>16538575.6</v>
      </c>
      <c r="N15" s="23">
        <f t="shared" si="1"/>
        <v>0.45047284255848136</v>
      </c>
      <c r="O15" s="23">
        <f t="shared" si="2"/>
        <v>0.53896974556526822</v>
      </c>
      <c r="P15" s="24">
        <f t="shared" si="3"/>
        <v>0.6234680234886818</v>
      </c>
      <c r="Q15" s="65">
        <v>0</v>
      </c>
      <c r="R15" s="22">
        <v>0</v>
      </c>
      <c r="S15" s="24">
        <f t="shared" si="4"/>
        <v>0</v>
      </c>
    </row>
    <row r="16" spans="1:19" x14ac:dyDescent="0.25">
      <c r="A16" s="18"/>
      <c r="B16" s="20">
        <v>9000000</v>
      </c>
      <c r="C16" s="20" t="s">
        <v>192</v>
      </c>
      <c r="D16" s="63">
        <v>9000000</v>
      </c>
      <c r="E16" s="20" t="s">
        <v>193</v>
      </c>
      <c r="F16" s="64"/>
      <c r="G16" s="20" t="s">
        <v>205</v>
      </c>
      <c r="H16" s="21">
        <v>4639235</v>
      </c>
      <c r="I16" s="22">
        <v>22196064</v>
      </c>
      <c r="J16" s="22">
        <f t="shared" si="0"/>
        <v>11386006.800000001</v>
      </c>
      <c r="K16" s="22">
        <v>8988107.9000000004</v>
      </c>
      <c r="L16" s="22">
        <v>1544878.9</v>
      </c>
      <c r="M16" s="22">
        <v>853020</v>
      </c>
      <c r="N16" s="23">
        <f t="shared" si="1"/>
        <v>0.40494152026233121</v>
      </c>
      <c r="O16" s="23">
        <f t="shared" si="2"/>
        <v>0.47454300005622624</v>
      </c>
      <c r="P16" s="24">
        <f t="shared" si="3"/>
        <v>0.51297413811746084</v>
      </c>
      <c r="Q16" s="65">
        <v>0</v>
      </c>
      <c r="R16" s="22">
        <v>0</v>
      </c>
      <c r="S16" s="24">
        <f t="shared" si="4"/>
        <v>0</v>
      </c>
    </row>
    <row r="17" spans="1:19" ht="15.75" thickBot="1" x14ac:dyDescent="0.3">
      <c r="A17" s="47" t="s">
        <v>161</v>
      </c>
      <c r="B17" s="49"/>
      <c r="C17" s="49"/>
      <c r="D17" s="60"/>
      <c r="E17" s="49"/>
      <c r="F17" s="61"/>
      <c r="G17" s="49"/>
      <c r="H17" s="50">
        <f ca="1">OFFSET(H17,-MATCH("PROYECTOS",$A$8:$A$50,0)-1,0)-(OFFSET(H17,-MATCH("PROYECTOS",$A$8:$A$50,0),0))</f>
        <v>7567211</v>
      </c>
      <c r="I17" s="51">
        <f t="shared" ref="I17:M17" ca="1" si="5">OFFSET(I17,-MATCH("PROYECTOS",$A$8:$A$50,0)-1,0)-(OFFSET(I17,-MATCH("PROYECTOS",$A$8:$A$50,0),0))</f>
        <v>51408739</v>
      </c>
      <c r="J17" s="51">
        <f t="shared" ca="1" si="5"/>
        <v>3061367.4000000358</v>
      </c>
      <c r="K17" s="51">
        <f t="shared" ca="1" si="5"/>
        <v>1591694.9000000358</v>
      </c>
      <c r="L17" s="51">
        <f t="shared" ca="1" si="5"/>
        <v>1058222.4000000134</v>
      </c>
      <c r="M17" s="51">
        <f t="shared" ca="1" si="5"/>
        <v>411450.10000000522</v>
      </c>
      <c r="N17" s="52">
        <f t="shared" ca="1" si="1"/>
        <v>3.0961562780212053E-2</v>
      </c>
      <c r="O17" s="52">
        <f t="shared" ca="1" si="2"/>
        <v>5.1546047453139225E-2</v>
      </c>
      <c r="P17" s="53">
        <f t="shared" ca="1" si="3"/>
        <v>5.9549552460332757E-2</v>
      </c>
      <c r="Q17" s="62"/>
      <c r="R17" s="51"/>
      <c r="S17" s="53"/>
    </row>
  </sheetData>
  <mergeCells count="14">
    <mergeCell ref="F4:G5"/>
    <mergeCell ref="D4:E5"/>
    <mergeCell ref="A4:C5"/>
    <mergeCell ref="A3:G3"/>
    <mergeCell ref="H3:P3"/>
    <mergeCell ref="J4:J5"/>
    <mergeCell ref="I4:I5"/>
    <mergeCell ref="H4:H5"/>
    <mergeCell ref="Q3:S3"/>
    <mergeCell ref="K4:M4"/>
    <mergeCell ref="N4:P4"/>
    <mergeCell ref="S4:S5"/>
    <mergeCell ref="R4:R5"/>
    <mergeCell ref="Q4:Q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238</vt:i4>
      </vt:variant>
    </vt:vector>
  </HeadingPairs>
  <TitlesOfParts>
    <vt:vector size="238" baseType="lpstr">
      <vt:lpstr>PpR</vt:lpstr>
      <vt:lpstr>Pliegos</vt:lpstr>
      <vt:lpstr>PAN Pliego</vt:lpstr>
      <vt:lpstr>PAN Dpto</vt:lpstr>
      <vt:lpstr>PAN Prod</vt:lpstr>
      <vt:lpstr>PAN Act</vt:lpstr>
      <vt:lpstr>SMN Pliego</vt:lpstr>
      <vt:lpstr>SMN Dpto</vt:lpstr>
      <vt:lpstr>SMN Prod</vt:lpstr>
      <vt:lpstr>SMN Act</vt:lpstr>
      <vt:lpstr>TBC Pliego</vt:lpstr>
      <vt:lpstr>TBC Dpto</vt:lpstr>
      <vt:lpstr>TBC Prod</vt:lpstr>
      <vt:lpstr>TBC Act</vt:lpstr>
      <vt:lpstr>EMZ Pliego</vt:lpstr>
      <vt:lpstr>EMZ Dpto</vt:lpstr>
      <vt:lpstr>EMZ Prod</vt:lpstr>
      <vt:lpstr>EMZ Act</vt:lpstr>
      <vt:lpstr>ENT Pliego</vt:lpstr>
      <vt:lpstr>ENT Dpto</vt:lpstr>
      <vt:lpstr>ENT Prod</vt:lpstr>
      <vt:lpstr>ENT Act</vt:lpstr>
      <vt:lpstr>CANCER Pliego</vt:lpstr>
      <vt:lpstr>CANCER Dpto</vt:lpstr>
      <vt:lpstr>CANCER Prod</vt:lpstr>
      <vt:lpstr>CANCER Act</vt:lpstr>
      <vt:lpstr>SC Pliego</vt:lpstr>
      <vt:lpstr>SC Dpto</vt:lpstr>
      <vt:lpstr>SC Prod</vt:lpstr>
      <vt:lpstr>SC Act</vt:lpstr>
      <vt:lpstr>RTID Pliego</vt:lpstr>
      <vt:lpstr>RTID Dpto</vt:lpstr>
      <vt:lpstr>RTID Prod</vt:lpstr>
      <vt:lpstr>RTID Act</vt:lpstr>
      <vt:lpstr>LCT Pliego</vt:lpstr>
      <vt:lpstr>LCT Dpto</vt:lpstr>
      <vt:lpstr>LCT Prod</vt:lpstr>
      <vt:lpstr>LCT Act</vt:lpstr>
      <vt:lpstr>FAPAA Pliego</vt:lpstr>
      <vt:lpstr>FAPAA Dpto</vt:lpstr>
      <vt:lpstr>FAPAA Prod</vt:lpstr>
      <vt:lpstr>FAPAA Act</vt:lpstr>
      <vt:lpstr>OSCE Pliego</vt:lpstr>
      <vt:lpstr>OSCE Dpto</vt:lpstr>
      <vt:lpstr>OSCE Prod</vt:lpstr>
      <vt:lpstr>OSCE Act</vt:lpstr>
      <vt:lpstr>GSRN Pliego</vt:lpstr>
      <vt:lpstr>GSRN Dpto</vt:lpstr>
      <vt:lpstr>GSRN Prod</vt:lpstr>
      <vt:lpstr>GSRN Act</vt:lpstr>
      <vt:lpstr>GIRS Pliego</vt:lpstr>
      <vt:lpstr>GIRS Dpto</vt:lpstr>
      <vt:lpstr>GIRS Prod</vt:lpstr>
      <vt:lpstr>GIRS Act</vt:lpstr>
      <vt:lpstr>MYPE Pliego</vt:lpstr>
      <vt:lpstr>MYPE Dpto</vt:lpstr>
      <vt:lpstr>MYPE Prod</vt:lpstr>
      <vt:lpstr>MYPE Act</vt:lpstr>
      <vt:lpstr>JOV Pliego</vt:lpstr>
      <vt:lpstr>JOV Dpto</vt:lpstr>
      <vt:lpstr>JOV Prod</vt:lpstr>
      <vt:lpstr>JOV Act</vt:lpstr>
      <vt:lpstr>MSA Pliego</vt:lpstr>
      <vt:lpstr>MSA Dpto</vt:lpstr>
      <vt:lpstr>MSA Prod</vt:lpstr>
      <vt:lpstr>MSA Act</vt:lpstr>
      <vt:lpstr>MSV Pliego</vt:lpstr>
      <vt:lpstr>MSV Dpto</vt:lpstr>
      <vt:lpstr>MSV Prod</vt:lpstr>
      <vt:lpstr>MSV Act</vt:lpstr>
      <vt:lpstr>MIA Pliego</vt:lpstr>
      <vt:lpstr>MIA Dpto</vt:lpstr>
      <vt:lpstr>MIA Prod</vt:lpstr>
      <vt:lpstr>MIA Act</vt:lpstr>
      <vt:lpstr>RRHH Pliego</vt:lpstr>
      <vt:lpstr>RRHH Dpto</vt:lpstr>
      <vt:lpstr>RRHH Prod</vt:lpstr>
      <vt:lpstr>RRHH Act</vt:lpstr>
      <vt:lpstr>LAP INI Pliego</vt:lpstr>
      <vt:lpstr>LAP INI Dpto</vt:lpstr>
      <vt:lpstr>LAP INI Prod</vt:lpstr>
      <vt:lpstr>LAP INI Act</vt:lpstr>
      <vt:lpstr>LAP PRI Pliego</vt:lpstr>
      <vt:lpstr>LAP PRI Dpto</vt:lpstr>
      <vt:lpstr>LAP PRI Prod</vt:lpstr>
      <vt:lpstr>LAP PRI Act</vt:lpstr>
      <vt:lpstr>LAP SEC Pliego</vt:lpstr>
      <vt:lpstr>LAP SEC Dpto</vt:lpstr>
      <vt:lpstr>LAP SEC Prod</vt:lpstr>
      <vt:lpstr>LAP SEC Act</vt:lpstr>
      <vt:lpstr>ER Pliego</vt:lpstr>
      <vt:lpstr>ER Dpto</vt:lpstr>
      <vt:lpstr>ER Prod</vt:lpstr>
      <vt:lpstr>ER Act</vt:lpstr>
      <vt:lpstr>TEL Pliego</vt:lpstr>
      <vt:lpstr>TEL Dpto</vt:lpstr>
      <vt:lpstr>TEL Prod</vt:lpstr>
      <vt:lpstr>TEL Act</vt:lpstr>
      <vt:lpstr>CGB Pliego</vt:lpstr>
      <vt:lpstr>CGB Dpto</vt:lpstr>
      <vt:lpstr>CGB Prod</vt:lpstr>
      <vt:lpstr>CGB Act</vt:lpstr>
      <vt:lpstr>JUNTOS Pliego</vt:lpstr>
      <vt:lpstr>JUNTOS Dpto</vt:lpstr>
      <vt:lpstr>JUNTOS Prod</vt:lpstr>
      <vt:lpstr>JUNTOS Act</vt:lpstr>
      <vt:lpstr>IPR Pliego</vt:lpstr>
      <vt:lpstr>IPR Dpto</vt:lpstr>
      <vt:lpstr>IPR Prod</vt:lpstr>
      <vt:lpstr>IPR Act</vt:lpstr>
      <vt:lpstr>PTCD Pliego</vt:lpstr>
      <vt:lpstr>PTCD Dpto</vt:lpstr>
      <vt:lpstr>PTCD Prod</vt:lpstr>
      <vt:lpstr>PTCD Act</vt:lpstr>
      <vt:lpstr>ESP Pliego</vt:lpstr>
      <vt:lpstr>ESP Dpto</vt:lpstr>
      <vt:lpstr>ESP Prod</vt:lpstr>
      <vt:lpstr>ESP Act</vt:lpstr>
      <vt:lpstr>ETP Pliego</vt:lpstr>
      <vt:lpstr>ETP Dpto</vt:lpstr>
      <vt:lpstr>ETP Prod</vt:lpstr>
      <vt:lpstr>ETP Act</vt:lpstr>
      <vt:lpstr>EST Pliego</vt:lpstr>
      <vt:lpstr>EST Dpto</vt:lpstr>
      <vt:lpstr>EST Prod</vt:lpstr>
      <vt:lpstr>EST Act</vt:lpstr>
      <vt:lpstr>FA Pliego</vt:lpstr>
      <vt:lpstr>FA Dpto</vt:lpstr>
      <vt:lpstr>FA Prod</vt:lpstr>
      <vt:lpstr>FA Act</vt:lpstr>
      <vt:lpstr>CDB Pliego</vt:lpstr>
      <vt:lpstr>CDB Dpto</vt:lpstr>
      <vt:lpstr>CDB Prod</vt:lpstr>
      <vt:lpstr>CDB Act</vt:lpstr>
      <vt:lpstr>PPF Pliego</vt:lpstr>
      <vt:lpstr>PPF Dpto</vt:lpstr>
      <vt:lpstr>PPF Prod</vt:lpstr>
      <vt:lpstr>PPF Act</vt:lpstr>
      <vt:lpstr>BFH Pliego</vt:lpstr>
      <vt:lpstr>BFH Dpto</vt:lpstr>
      <vt:lpstr>BFH Prod</vt:lpstr>
      <vt:lpstr>BFH Act</vt:lpstr>
      <vt:lpstr>HU Pliego</vt:lpstr>
      <vt:lpstr>HU Dpto</vt:lpstr>
      <vt:lpstr>HU Prod</vt:lpstr>
      <vt:lpstr>HU Act</vt:lpstr>
      <vt:lpstr>TT Pliego</vt:lpstr>
      <vt:lpstr>TT Dpto</vt:lpstr>
      <vt:lpstr>TT Prod</vt:lpstr>
      <vt:lpstr>TT Act</vt:lpstr>
      <vt:lpstr>CPE Pliego</vt:lpstr>
      <vt:lpstr>CPE Dpto</vt:lpstr>
      <vt:lpstr>CPE Prod</vt:lpstr>
      <vt:lpstr>CPE Act</vt:lpstr>
      <vt:lpstr>IPD Pliego</vt:lpstr>
      <vt:lpstr>IPD Dpto</vt:lpstr>
      <vt:lpstr>IPD Prod</vt:lpstr>
      <vt:lpstr>IPD Act</vt:lpstr>
      <vt:lpstr>INPE Pliego</vt:lpstr>
      <vt:lpstr>INPE Dpto</vt:lpstr>
      <vt:lpstr>INPE Prod</vt:lpstr>
      <vt:lpstr>INPE Act</vt:lpstr>
      <vt:lpstr>OC Pliego</vt:lpstr>
      <vt:lpstr>OC Dpto</vt:lpstr>
      <vt:lpstr>OC Prod</vt:lpstr>
      <vt:lpstr>OC Act</vt:lpstr>
      <vt:lpstr>UNI Pliego</vt:lpstr>
      <vt:lpstr>UNI Dpto</vt:lpstr>
      <vt:lpstr>UNI Prod</vt:lpstr>
      <vt:lpstr>UNI Act</vt:lpstr>
      <vt:lpstr>PJF Pliego</vt:lpstr>
      <vt:lpstr>PJF Dpto</vt:lpstr>
      <vt:lpstr>PJF Prod</vt:lpstr>
      <vt:lpstr>PJF Act</vt:lpstr>
      <vt:lpstr>DES Pliego</vt:lpstr>
      <vt:lpstr>DES Dpto</vt:lpstr>
      <vt:lpstr>DES Prod</vt:lpstr>
      <vt:lpstr>DES Act</vt:lpstr>
      <vt:lpstr>DDHH Pliego</vt:lpstr>
      <vt:lpstr>DDHH Dpto</vt:lpstr>
      <vt:lpstr>DDHH Prod</vt:lpstr>
      <vt:lpstr>DDHH Act</vt:lpstr>
      <vt:lpstr>AMAG Pliego</vt:lpstr>
      <vt:lpstr>AMAG Dpto</vt:lpstr>
      <vt:lpstr>AMAG Prod</vt:lpstr>
      <vt:lpstr>AMAG Act</vt:lpstr>
      <vt:lpstr>MAC Pliego</vt:lpstr>
      <vt:lpstr>MAC Dpto</vt:lpstr>
      <vt:lpstr>MAC Prod</vt:lpstr>
      <vt:lpstr>MAC Act</vt:lpstr>
      <vt:lpstr>PIRDAIS Pliego</vt:lpstr>
      <vt:lpstr>PIRDAIS Dpto</vt:lpstr>
      <vt:lpstr>PIRDAIS Prod</vt:lpstr>
      <vt:lpstr>PIRDAIS Act</vt:lpstr>
      <vt:lpstr>TRAB Pliego</vt:lpstr>
      <vt:lpstr>TRAB Dpto</vt:lpstr>
      <vt:lpstr>TRAB Prod</vt:lpstr>
      <vt:lpstr>TRAB Act</vt:lpstr>
      <vt:lpstr>GIECOD Pliego</vt:lpstr>
      <vt:lpstr>GIECOD Dpto</vt:lpstr>
      <vt:lpstr>GIECOD Prod</vt:lpstr>
      <vt:lpstr>GIECOD Act</vt:lpstr>
      <vt:lpstr>DPA Pliego</vt:lpstr>
      <vt:lpstr>DPA Dpto</vt:lpstr>
      <vt:lpstr>DPA Prod</vt:lpstr>
      <vt:lpstr>DPA Act</vt:lpstr>
      <vt:lpstr>ITT Pliego</vt:lpstr>
      <vt:lpstr>ITT Dpto</vt:lpstr>
      <vt:lpstr>ITT Prod</vt:lpstr>
      <vt:lpstr>ITT Act</vt:lpstr>
      <vt:lpstr>API Pliego</vt:lpstr>
      <vt:lpstr>API Dpto</vt:lpstr>
      <vt:lpstr>API Prod</vt:lpstr>
      <vt:lpstr>API Act</vt:lpstr>
      <vt:lpstr>LCVF Pliego</vt:lpstr>
      <vt:lpstr>LCVF Dpto</vt:lpstr>
      <vt:lpstr>LCVF Prod</vt:lpstr>
      <vt:lpstr>LCVF Act</vt:lpstr>
      <vt:lpstr>SU Pliego</vt:lpstr>
      <vt:lpstr>SU Dpto</vt:lpstr>
      <vt:lpstr>SU Prod</vt:lpstr>
      <vt:lpstr>SU Act</vt:lpstr>
      <vt:lpstr>SR Pliego</vt:lpstr>
      <vt:lpstr>SR Dpto</vt:lpstr>
      <vt:lpstr>SR Prod</vt:lpstr>
      <vt:lpstr>SR Act</vt:lpstr>
      <vt:lpstr>RFFS Pliego</vt:lpstr>
      <vt:lpstr>RFFS Dpto</vt:lpstr>
      <vt:lpstr>RFFS Prod</vt:lpstr>
      <vt:lpstr>RFFS Act</vt:lpstr>
      <vt:lpstr>OFDA Pliego</vt:lpstr>
      <vt:lpstr>OFDA Dpto</vt:lpstr>
      <vt:lpstr>OFDA Prod</vt:lpstr>
      <vt:lpstr>OFDA Act</vt:lpstr>
      <vt:lpstr>OPP Pliego</vt:lpstr>
      <vt:lpstr>OPP Dpto</vt:lpstr>
      <vt:lpstr>OPP Prod</vt:lpstr>
      <vt:lpstr>OPP Act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Tablas Ejecución financiera y de metas físicas de PP 2012 - Octubre</dc:title>
  <dc:subject>Tablas</dc:subject>
  <dc:creator>Allpas Villacorta, Lady Nathaly</dc:creator>
  <cp:lastModifiedBy>Allpas Villacorta, Lady Nathaly</cp:lastModifiedBy>
  <dcterms:created xsi:type="dcterms:W3CDTF">2012-10-29T19:42:51Z</dcterms:created>
  <dcterms:modified xsi:type="dcterms:W3CDTF">2012-10-29T23:43:04Z</dcterms:modified>
</cp:coreProperties>
</file>